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9690" windowHeight="6600" tabRatio="706" activeTab="2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0">'1'!$A$1:$M$111</definedName>
    <definedName name="_xlnm.Print_Area" localSheetId="2">'3'!$A$1:$M$47</definedName>
    <definedName name="_xlnm.Print_Area" localSheetId="3">'4'!$A$1:$D$36</definedName>
    <definedName name="_xlnm.Print_Area" localSheetId="4">'5'!$A$1:$Q$45</definedName>
  </definedNames>
  <calcPr fullCalcOnLoad="1"/>
</workbook>
</file>

<file path=xl/sharedStrings.xml><?xml version="1.0" encoding="utf-8"?>
<sst xmlns="http://schemas.openxmlformats.org/spreadsheetml/2006/main" count="387" uniqueCount="262">
  <si>
    <t>M  E  S</t>
  </si>
  <si>
    <t>OFICINA POLICIAL</t>
  </si>
  <si>
    <t>TOTAL</t>
  </si>
  <si>
    <t>PROVINCIA DE ALAJUELA</t>
  </si>
  <si>
    <t>PROVINCIA DE CARTAGO</t>
  </si>
  <si>
    <t>PROVINCIA DE HEREDIA</t>
  </si>
  <si>
    <t>PROVINCIA DE GUANACASTE</t>
  </si>
  <si>
    <t>PROVINCIA DE PUNTARENAS</t>
  </si>
  <si>
    <t>PROVINCIA DE LIMÓN</t>
  </si>
  <si>
    <t>Cantón Central.........</t>
  </si>
  <si>
    <t>PROVINCIA DE SAN JOSE</t>
  </si>
  <si>
    <t>Escazú.................</t>
  </si>
  <si>
    <t>Desamparados...........</t>
  </si>
  <si>
    <t>Puriscal...............</t>
  </si>
  <si>
    <t>Aserrí.................</t>
  </si>
  <si>
    <t>Goicoechea.............</t>
  </si>
  <si>
    <t>Alajuelita.............</t>
  </si>
  <si>
    <t>Acosta.................</t>
  </si>
  <si>
    <t>Montes de Oca..........</t>
  </si>
  <si>
    <t>Curridabat.............</t>
  </si>
  <si>
    <t>San Ramón..............</t>
  </si>
  <si>
    <t>Grecia.................</t>
  </si>
  <si>
    <t>San Carlos.............</t>
  </si>
  <si>
    <t>Upala..................</t>
  </si>
  <si>
    <t>La Unión...............</t>
  </si>
  <si>
    <t>Turrialba..............</t>
  </si>
  <si>
    <t>El Guarco..............</t>
  </si>
  <si>
    <t>Sarapiquí..............</t>
  </si>
  <si>
    <t>Nicoya.................</t>
  </si>
  <si>
    <t>Santa Cruz.............</t>
  </si>
  <si>
    <t>Carrillo...............</t>
  </si>
  <si>
    <t>Cañas..................</t>
  </si>
  <si>
    <t>La cruz................</t>
  </si>
  <si>
    <t>Buenos Aires...........</t>
  </si>
  <si>
    <t>Osa....................</t>
  </si>
  <si>
    <t>Aguirre................</t>
  </si>
  <si>
    <t>Coto Brus..............</t>
  </si>
  <si>
    <t>Parrita................</t>
  </si>
  <si>
    <t>Corredores.............</t>
  </si>
  <si>
    <t>Pococí.................</t>
  </si>
  <si>
    <t>Siquirres..............</t>
  </si>
  <si>
    <t>Talamanca..............</t>
  </si>
  <si>
    <t>Matina.................</t>
  </si>
  <si>
    <t>TIPO DE INFRACCIÓN</t>
  </si>
  <si>
    <t xml:space="preserve">OFICINA </t>
  </si>
  <si>
    <t>POLICIAL</t>
  </si>
  <si>
    <t>Santo Domingo..........</t>
  </si>
  <si>
    <t>Belén..................</t>
  </si>
  <si>
    <t>San Pablo..............</t>
  </si>
  <si>
    <t>Barva..................</t>
  </si>
  <si>
    <t>Esparza................</t>
  </si>
  <si>
    <t>Guácimo................</t>
  </si>
  <si>
    <t>Golfito................</t>
  </si>
  <si>
    <t>Naranjo................</t>
  </si>
  <si>
    <t>Palmares...............</t>
  </si>
  <si>
    <t>Bagaces................</t>
  </si>
  <si>
    <t>Tilarán................</t>
  </si>
  <si>
    <t>Mora...................</t>
  </si>
  <si>
    <t>Valverde Vega..........</t>
  </si>
  <si>
    <t>Garabito...............</t>
  </si>
  <si>
    <t xml:space="preserve">   Distrito Carmen........</t>
  </si>
  <si>
    <t xml:space="preserve">   Distrito Hospital......</t>
  </si>
  <si>
    <t xml:space="preserve">   Distrito Catedral......</t>
  </si>
  <si>
    <t xml:space="preserve">   Distrito Zapote........</t>
  </si>
  <si>
    <t xml:space="preserve">   Distrito Uruca.........</t>
  </si>
  <si>
    <t xml:space="preserve">   Distrito San F. 2 Ríos.</t>
  </si>
  <si>
    <t xml:space="preserve">   Distrito Pavas.........</t>
  </si>
  <si>
    <t xml:space="preserve">   Distrito Hatillo.......</t>
  </si>
  <si>
    <t xml:space="preserve">   Distrito San Sebastián.</t>
  </si>
  <si>
    <t>Santa Ana..............</t>
  </si>
  <si>
    <t>Coronano...............</t>
  </si>
  <si>
    <t>Tibás..................</t>
  </si>
  <si>
    <t>Moravia................</t>
  </si>
  <si>
    <t>Tenencia</t>
  </si>
  <si>
    <t>Tenencia de</t>
  </si>
  <si>
    <t>marihuana</t>
  </si>
  <si>
    <t>de droga</t>
  </si>
  <si>
    <t>Tráfico</t>
  </si>
  <si>
    <t>Tráfico de</t>
  </si>
  <si>
    <t>Marihuana</t>
  </si>
  <si>
    <t>Cultivo de</t>
  </si>
  <si>
    <t>Suministro</t>
  </si>
  <si>
    <t>Venta de</t>
  </si>
  <si>
    <t>Droga</t>
  </si>
  <si>
    <t>de dinero</t>
  </si>
  <si>
    <t>Lavado</t>
  </si>
  <si>
    <t>Flores.................</t>
  </si>
  <si>
    <t xml:space="preserve">   Distrito Mata Redonda..</t>
  </si>
  <si>
    <t>de Dinero</t>
  </si>
  <si>
    <t>Consumo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</si>
  <si>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</si>
  <si>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</si>
  <si>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</si>
  <si>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</si>
  <si>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</si>
  <si>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</si>
  <si>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</si>
  <si>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</si>
  <si>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</si>
  <si>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</si>
  <si>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</si>
  <si>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</si>
  <si>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INFRACCION A LA LEY DE SICOTROPICOS SEGÚN OFICINA DEL ORGANISMO</t>
  </si>
  <si>
    <t>NUMERO DE</t>
  </si>
  <si>
    <t>INVESTIGADORES</t>
  </si>
  <si>
    <t>CASOS</t>
  </si>
  <si>
    <t>TRAMITADOS</t>
  </si>
  <si>
    <t>RESUELTOS</t>
  </si>
  <si>
    <t>Semillas</t>
  </si>
  <si>
    <t>Matas</t>
  </si>
  <si>
    <t>M A R I H U A N  A</t>
  </si>
  <si>
    <t>Piedras</t>
  </si>
  <si>
    <t>Cajetas</t>
  </si>
  <si>
    <t>COCAINA</t>
  </si>
  <si>
    <t>C R A C K</t>
  </si>
  <si>
    <t>Pajillas</t>
  </si>
  <si>
    <t>Puntas</t>
  </si>
  <si>
    <t>Envoltorios</t>
  </si>
  <si>
    <t>Pastillas</t>
  </si>
  <si>
    <t>HEROÍNA</t>
  </si>
  <si>
    <t>Ovulos</t>
  </si>
  <si>
    <t>ÉXTASIS</t>
  </si>
  <si>
    <t>Picadura</t>
  </si>
  <si>
    <t>(Kilos)</t>
  </si>
  <si>
    <t>Puro</t>
  </si>
  <si>
    <t>Cigarro/</t>
  </si>
  <si>
    <t>Paquete</t>
  </si>
  <si>
    <t>Bolsa</t>
  </si>
  <si>
    <t>Envoltorio</t>
  </si>
  <si>
    <t>taco/pucho</t>
  </si>
  <si>
    <t>Tacos</t>
  </si>
  <si>
    <t>Polvo</t>
  </si>
  <si>
    <t>Kilos</t>
  </si>
  <si>
    <t>Pasta</t>
  </si>
  <si>
    <t>(gr)</t>
  </si>
  <si>
    <t>SEGÚN OFICINA POLICIAL, DURANTE EL AÑO 2001</t>
  </si>
  <si>
    <t>CASO</t>
  </si>
  <si>
    <t>FECHA</t>
  </si>
  <si>
    <t>CANTIDAD DE</t>
  </si>
  <si>
    <t>DROGA</t>
  </si>
  <si>
    <t>TIEMPO DE</t>
  </si>
  <si>
    <t>INVESTIGACION</t>
  </si>
  <si>
    <t>2,5 Kg Marihuana</t>
  </si>
  <si>
    <t>6 meses</t>
  </si>
  <si>
    <t>150 Kg Cocaína</t>
  </si>
  <si>
    <t>1 mes</t>
  </si>
  <si>
    <t>5 meses 2 semanas</t>
  </si>
  <si>
    <t>92 Kg Cocaína</t>
  </si>
  <si>
    <t>10 días</t>
  </si>
  <si>
    <t>3,5 Kg Heroína</t>
  </si>
  <si>
    <t>4 meses</t>
  </si>
  <si>
    <t>88 ovulos Heroína</t>
  </si>
  <si>
    <t>un día</t>
  </si>
  <si>
    <t>2 Kg Marinuana</t>
  </si>
  <si>
    <t>2,2 Kg Marinuana</t>
  </si>
  <si>
    <t>3,63 Kg Marihuna</t>
  </si>
  <si>
    <t>11,54 Kg Marihuana</t>
  </si>
  <si>
    <t>2 Kg Cocaína, 9 piedras crack, 0,5 Kg Marihuana</t>
  </si>
  <si>
    <t>5050 Matas Marihuana</t>
  </si>
  <si>
    <t>7370 Matas Marihuana</t>
  </si>
  <si>
    <t>71 Kg Cocaína, 50 Kg Marihuana, 6.400 Dolares, 1,3 Millones  colones</t>
  </si>
  <si>
    <t>Cartago..............................</t>
  </si>
  <si>
    <t>Puntarenas...........................</t>
  </si>
  <si>
    <t>Limón................................</t>
  </si>
  <si>
    <t>Cañas (Upala)........................</t>
  </si>
  <si>
    <t>INVESTIGACIONES POR INFRACCION A LA LEY DE SICOTROPICOS ATENDIDAS POR EL ORGANISMO DE INVESTIGACION JUDICIAL</t>
  </si>
  <si>
    <t>Cantón Central</t>
  </si>
  <si>
    <t>Departamento Investigaciones Criminales</t>
  </si>
  <si>
    <t>Delegaciones</t>
  </si>
  <si>
    <t>Alajuela.........................</t>
  </si>
  <si>
    <t>Cartago..........................</t>
  </si>
  <si>
    <t>Heredia..........................</t>
  </si>
  <si>
    <t>Liberia..........................</t>
  </si>
  <si>
    <t>Puntarenas.......................</t>
  </si>
  <si>
    <t>Limón............................</t>
  </si>
  <si>
    <t>San Carlos.......................</t>
  </si>
  <si>
    <t>Pérez Zeledón....................</t>
  </si>
  <si>
    <t>San Ramón........................</t>
  </si>
  <si>
    <t>Turrialba........................</t>
  </si>
  <si>
    <t>La Unión.........................</t>
  </si>
  <si>
    <t>Nicoya...........................</t>
  </si>
  <si>
    <t>Cañas............................</t>
  </si>
  <si>
    <t>Aguirre..........................</t>
  </si>
  <si>
    <t>Siquirres........................</t>
  </si>
  <si>
    <t>Puriscal.........................</t>
  </si>
  <si>
    <t>Sarapiquí........................</t>
  </si>
  <si>
    <t>Grecia...........................</t>
  </si>
  <si>
    <t>Garabito.........................</t>
  </si>
  <si>
    <t>Osa..............................</t>
  </si>
  <si>
    <t>Subdelegaciones</t>
  </si>
  <si>
    <t>Oficinas Regionales</t>
  </si>
  <si>
    <t>Sección Estupefacientes..........</t>
  </si>
  <si>
    <t>Sección Penal Juvenil............</t>
  </si>
  <si>
    <t>INVESTIGACIONES POR INFRACCIÓN A LA LEY DE SICOTRÓPICOS, ATENDIDAS POR EL ORGANISMO DE INVESTIGACION JUDICIAL</t>
  </si>
  <si>
    <t>SEGÚN TIPO DE INFRACCIÓN Y OFICINA POLICIAL QUE TRAMITÓ EL CASO, DURANTE EL AÑO 2001</t>
  </si>
  <si>
    <t>San José..................</t>
  </si>
  <si>
    <t>Alajuela..................</t>
  </si>
  <si>
    <t>Cartago...................</t>
  </si>
  <si>
    <t>Heredia...................</t>
  </si>
  <si>
    <t>Liberia...................</t>
  </si>
  <si>
    <t>Puntarenas................</t>
  </si>
  <si>
    <t>Limón.....................</t>
  </si>
  <si>
    <t>San Carlos................</t>
  </si>
  <si>
    <t>Pérez Zeledón.............</t>
  </si>
  <si>
    <t>San Ramón.................</t>
  </si>
  <si>
    <t>Turrialba.................</t>
  </si>
  <si>
    <t>La Unión..................</t>
  </si>
  <si>
    <t>Nicoya....................</t>
  </si>
  <si>
    <t>Cañas.....................</t>
  </si>
  <si>
    <t>Aguirre...................</t>
  </si>
  <si>
    <t>Siquirres.................</t>
  </si>
  <si>
    <t>Puriscal..................</t>
  </si>
  <si>
    <t>Sarapiquí.................</t>
  </si>
  <si>
    <t>Grecia....................</t>
  </si>
  <si>
    <t>Garabito..................</t>
  </si>
  <si>
    <t>Osa.......................</t>
  </si>
  <si>
    <t>PERSONAL DE INVESTIGACION ESPECIALIZADO EN LA ATENCION DE INVESTIGACIONES POR</t>
  </si>
  <si>
    <t>DE INVESTIGACION JUDICIAL, DURANTE EL AÑO 2001</t>
  </si>
  <si>
    <t>SEGÚN OFICINA POLICIAL Y MES DE OCURRENCIA, DURANTE EL AÑO 2001</t>
  </si>
  <si>
    <t>INVESTIGACIONES POR INFRACCIÓN A LA LEY DE SICOTROPICOS, ATENDIDAS POR EL ORGANISMO DE INVESTIGACION JUDICIAL</t>
  </si>
  <si>
    <t>Pérez Zeledón..........</t>
  </si>
  <si>
    <t>Alajuela.......................</t>
  </si>
  <si>
    <t>Cartago........................</t>
  </si>
  <si>
    <t>Heredia........................</t>
  </si>
  <si>
    <t>Liberia........................</t>
  </si>
  <si>
    <t>Puntarenas.....................</t>
  </si>
  <si>
    <t>Limón..........................</t>
  </si>
  <si>
    <t>San Carlos.....................</t>
  </si>
  <si>
    <t>Pérez Zeledón..................</t>
  </si>
  <si>
    <t>San Ramón......................</t>
  </si>
  <si>
    <t>Turrialba......................</t>
  </si>
  <si>
    <t>La Unión.......................</t>
  </si>
  <si>
    <t>Nicoya.........................</t>
  </si>
  <si>
    <t>Cañas..........................</t>
  </si>
  <si>
    <t>Aguirre........................</t>
  </si>
  <si>
    <t>Siquirres......................</t>
  </si>
  <si>
    <t>Puriscal.......................</t>
  </si>
  <si>
    <t>Sarapiquí......................</t>
  </si>
  <si>
    <t>Grecia.........................</t>
  </si>
  <si>
    <t>Garabito.......................</t>
  </si>
  <si>
    <t>Osa............................</t>
  </si>
  <si>
    <t>Heredia..............................</t>
  </si>
  <si>
    <t>3 Kg Marihuana</t>
  </si>
  <si>
    <t>Sección de Estupefacientes...........</t>
  </si>
  <si>
    <t>SEGÚN CANTÓN DONDE SE TRAMITO EL CASO Y TIPO DE INFRACCION, DURANTE EL AÑO 2001</t>
  </si>
  <si>
    <t>CANTIDAD Y TIPO DE DROGA DECOMISADA EN LAS INVESTIGACIONES REALIZADAS POR EL ORGANISMO</t>
  </si>
  <si>
    <t>Cuadro No.F.1</t>
  </si>
  <si>
    <t>PROVINCIA Y CANTON</t>
  </si>
  <si>
    <t>Liberia................</t>
  </si>
  <si>
    <t>Continuación cuadro No.F.1.</t>
  </si>
  <si>
    <t>Cuadro No.F.2.</t>
  </si>
  <si>
    <t>Corredores.......................</t>
  </si>
  <si>
    <t>Pococí...........................</t>
  </si>
  <si>
    <t>Cuadro No.F.3</t>
  </si>
  <si>
    <t>Cuadro No.F.4</t>
  </si>
  <si>
    <t>Corredores................</t>
  </si>
  <si>
    <t>Pococí....................</t>
  </si>
  <si>
    <t>Cuadro No.F.5</t>
  </si>
  <si>
    <t>Corredores.....................</t>
  </si>
  <si>
    <t>Pococí.........................</t>
  </si>
  <si>
    <t>Cuadro No.F.6</t>
  </si>
  <si>
    <t>DECOMISOS MAS SIGNIFICATIVOS EFECTUADOS POR EL ORGANISMO DE INVESTIGACION JUDICIAL</t>
  </si>
</sst>
</file>

<file path=xl/styles.xml><?xml version="1.0" encoding="utf-8"?>
<styleSheet xmlns="http://schemas.openxmlformats.org/spreadsheetml/2006/main">
  <numFmts count="23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#,##0.0"/>
    <numFmt numFmtId="176" formatCode="d/m/yyyy"/>
    <numFmt numFmtId="177" formatCode="d\-m"/>
    <numFmt numFmtId="178" formatCode="0.0"/>
  </numFmts>
  <fonts count="15">
    <font>
      <sz val="10"/>
      <name val="Arial"/>
      <family val="0"/>
    </font>
    <font>
      <sz val="11"/>
      <name val="Courier New"/>
      <family val="3"/>
    </font>
    <font>
      <b/>
      <sz val="11"/>
      <name val="Courier New"/>
      <family val="3"/>
    </font>
    <font>
      <b/>
      <u val="single"/>
      <sz val="11"/>
      <name val="Courier New"/>
      <family val="3"/>
    </font>
    <font>
      <sz val="10"/>
      <name val="Courier New"/>
      <family val="3"/>
    </font>
    <font>
      <b/>
      <sz val="9"/>
      <name val="Courier New"/>
      <family val="3"/>
    </font>
    <font>
      <b/>
      <sz val="10"/>
      <name val="Courier New"/>
      <family val="3"/>
    </font>
    <font>
      <b/>
      <u val="single"/>
      <sz val="10"/>
      <name val="Courier New"/>
      <family val="3"/>
    </font>
    <font>
      <b/>
      <u val="single"/>
      <sz val="9"/>
      <name val="Courier New"/>
      <family val="3"/>
    </font>
    <font>
      <b/>
      <sz val="11"/>
      <color indexed="8"/>
      <name val="Courier New"/>
      <family val="3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b/>
      <u val="double"/>
      <sz val="11"/>
      <color indexed="8"/>
      <name val="Courier New"/>
      <family val="3"/>
    </font>
    <font>
      <b/>
      <u val="single"/>
      <sz val="11"/>
      <color indexed="8"/>
      <name val="Courier New"/>
      <family val="3"/>
    </font>
    <font>
      <b/>
      <u val="single"/>
      <sz val="9"/>
      <color indexed="8"/>
      <name val="Courier New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/>
    </xf>
    <xf numFmtId="16" fontId="1" fillId="0" borderId="0" xfId="0" applyNumberFormat="1" applyFont="1" applyAlignment="1">
      <alignment horizontal="center"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14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16" fontId="1" fillId="0" borderId="1" xfId="0" applyNumberFormat="1" applyFont="1" applyBorder="1" applyAlignment="1">
      <alignment horizontal="center" vertical="top"/>
    </xf>
    <xf numFmtId="16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7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2" fontId="7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0" fontId="10" fillId="0" borderId="7" xfId="0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7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" fontId="10" fillId="0" borderId="1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1" fontId="10" fillId="0" borderId="19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10" fillId="0" borderId="9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13" fillId="0" borderId="0" xfId="0" applyNumberFormat="1" applyFont="1" applyFill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7" fillId="0" borderId="14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9" fillId="0" borderId="9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workbookViewId="0" topLeftCell="A1">
      <selection activeCell="A55" sqref="A55:M55"/>
    </sheetView>
  </sheetViews>
  <sheetFormatPr defaultColWidth="11.421875" defaultRowHeight="12" customHeight="1"/>
  <cols>
    <col min="1" max="1" width="35.140625" style="81" customWidth="1"/>
    <col min="2" max="2" width="9.00390625" style="81" bestFit="1" customWidth="1"/>
    <col min="3" max="3" width="12.00390625" style="81" customWidth="1"/>
    <col min="4" max="6" width="9.00390625" style="81" customWidth="1"/>
    <col min="7" max="10" width="11.00390625" style="81" customWidth="1"/>
    <col min="11" max="11" width="9.00390625" style="81" customWidth="1"/>
    <col min="12" max="13" width="10.00390625" style="81" customWidth="1"/>
    <col min="14" max="16384" width="11.421875" style="81" customWidth="1"/>
  </cols>
  <sheetData>
    <row r="1" spans="1:13" ht="12" customHeight="1">
      <c r="A1" s="143" t="s">
        <v>246</v>
      </c>
      <c r="B1" s="143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2" customHeight="1">
      <c r="A2" s="79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2" customHeight="1">
      <c r="A3" s="144" t="s">
        <v>165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2" customHeight="1">
      <c r="A4" s="145" t="s">
        <v>244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2" customHeight="1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12" customHeight="1" thickBot="1">
      <c r="A6" s="82"/>
      <c r="B6" s="83"/>
      <c r="C6" s="141" t="s">
        <v>43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3" ht="12" customHeight="1">
      <c r="A7" s="84" t="s">
        <v>247</v>
      </c>
      <c r="B7" s="85" t="s">
        <v>2</v>
      </c>
      <c r="C7" s="86" t="s">
        <v>74</v>
      </c>
      <c r="D7" s="86" t="s">
        <v>73</v>
      </c>
      <c r="E7" s="86" t="s">
        <v>89</v>
      </c>
      <c r="F7" s="86" t="s">
        <v>77</v>
      </c>
      <c r="G7" s="86" t="s">
        <v>78</v>
      </c>
      <c r="H7" s="86" t="s">
        <v>80</v>
      </c>
      <c r="I7" s="86" t="s">
        <v>81</v>
      </c>
      <c r="J7" s="86" t="s">
        <v>81</v>
      </c>
      <c r="K7" s="86" t="s">
        <v>82</v>
      </c>
      <c r="L7" s="86" t="s">
        <v>82</v>
      </c>
      <c r="M7" s="87" t="s">
        <v>85</v>
      </c>
    </row>
    <row r="8" spans="1:13" ht="12" customHeight="1" thickBot="1">
      <c r="A8" s="84"/>
      <c r="B8" s="89"/>
      <c r="C8" s="90" t="s">
        <v>75</v>
      </c>
      <c r="D8" s="90" t="s">
        <v>76</v>
      </c>
      <c r="E8" s="90" t="s">
        <v>76</v>
      </c>
      <c r="F8" s="90" t="s">
        <v>76</v>
      </c>
      <c r="G8" s="90" t="s">
        <v>79</v>
      </c>
      <c r="H8" s="90" t="s">
        <v>79</v>
      </c>
      <c r="I8" s="90" t="s">
        <v>79</v>
      </c>
      <c r="J8" s="90" t="s">
        <v>76</v>
      </c>
      <c r="K8" s="90" t="s">
        <v>83</v>
      </c>
      <c r="L8" s="90" t="s">
        <v>79</v>
      </c>
      <c r="M8" s="91" t="s">
        <v>84</v>
      </c>
    </row>
    <row r="9" spans="1:13" ht="12" customHeight="1">
      <c r="A9" s="92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3"/>
    </row>
    <row r="10" spans="1:14" ht="12" customHeight="1">
      <c r="A10" s="95" t="s">
        <v>2</v>
      </c>
      <c r="B10" s="96">
        <f aca="true" t="shared" si="0" ref="B10:M10">+B12+B43+B61+B68+B78+B90+B103</f>
        <v>931</v>
      </c>
      <c r="C10" s="96">
        <f t="shared" si="0"/>
        <v>226</v>
      </c>
      <c r="D10" s="96">
        <f t="shared" si="0"/>
        <v>223</v>
      </c>
      <c r="E10" s="96">
        <f t="shared" si="0"/>
        <v>1</v>
      </c>
      <c r="F10" s="96">
        <f t="shared" si="0"/>
        <v>100</v>
      </c>
      <c r="G10" s="96">
        <f t="shared" si="0"/>
        <v>2</v>
      </c>
      <c r="H10" s="96">
        <f t="shared" si="0"/>
        <v>19</v>
      </c>
      <c r="I10" s="96">
        <f t="shared" si="0"/>
        <v>37</v>
      </c>
      <c r="J10" s="96">
        <f t="shared" si="0"/>
        <v>26</v>
      </c>
      <c r="K10" s="96">
        <f t="shared" si="0"/>
        <v>259</v>
      </c>
      <c r="L10" s="96">
        <f t="shared" si="0"/>
        <v>35</v>
      </c>
      <c r="M10" s="96">
        <f t="shared" si="0"/>
        <v>3</v>
      </c>
      <c r="N10" s="97"/>
    </row>
    <row r="11" spans="1:14" ht="12" customHeight="1">
      <c r="A11" s="98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3"/>
      <c r="N11" s="99"/>
    </row>
    <row r="12" spans="1:14" ht="12" customHeight="1">
      <c r="A12" s="100" t="s">
        <v>10</v>
      </c>
      <c r="B12" s="101">
        <f>SUM(B16:B41)</f>
        <v>455</v>
      </c>
      <c r="C12" s="101">
        <f aca="true" t="shared" si="1" ref="C12:M12">SUM(C16:C41)</f>
        <v>143</v>
      </c>
      <c r="D12" s="101">
        <f t="shared" si="1"/>
        <v>117</v>
      </c>
      <c r="E12" s="101">
        <f>SUM(E16:E41)</f>
        <v>1</v>
      </c>
      <c r="F12" s="101">
        <f t="shared" si="1"/>
        <v>63</v>
      </c>
      <c r="G12" s="101">
        <f t="shared" si="1"/>
        <v>0</v>
      </c>
      <c r="H12" s="101">
        <f t="shared" si="1"/>
        <v>4</v>
      </c>
      <c r="I12" s="101">
        <f t="shared" si="1"/>
        <v>7</v>
      </c>
      <c r="J12" s="101">
        <f t="shared" si="1"/>
        <v>7</v>
      </c>
      <c r="K12" s="101">
        <f t="shared" si="1"/>
        <v>102</v>
      </c>
      <c r="L12" s="101">
        <f t="shared" si="1"/>
        <v>9</v>
      </c>
      <c r="M12" s="102">
        <f t="shared" si="1"/>
        <v>2</v>
      </c>
      <c r="N12" s="99"/>
    </row>
    <row r="13" spans="1:14" ht="12" customHeight="1">
      <c r="A13" s="100"/>
      <c r="B13" s="101"/>
      <c r="C13" s="103"/>
      <c r="D13" s="101"/>
      <c r="E13" s="101"/>
      <c r="F13" s="101"/>
      <c r="G13" s="101"/>
      <c r="H13" s="101"/>
      <c r="I13" s="101"/>
      <c r="J13" s="101"/>
      <c r="K13" s="101"/>
      <c r="L13" s="101"/>
      <c r="M13" s="102"/>
      <c r="N13" s="99"/>
    </row>
    <row r="14" spans="1:13" ht="12" customHeight="1">
      <c r="A14" s="80" t="s">
        <v>166</v>
      </c>
      <c r="B14" s="101">
        <f>SUM(B16:B25)</f>
        <v>302</v>
      </c>
      <c r="C14" s="101">
        <f aca="true" t="shared" si="2" ref="C14:M14">SUM(C16:C25)</f>
        <v>130</v>
      </c>
      <c r="D14" s="101">
        <f t="shared" si="2"/>
        <v>102</v>
      </c>
      <c r="E14" s="101">
        <f>SUM(E16:E25)</f>
        <v>0</v>
      </c>
      <c r="F14" s="101">
        <f t="shared" si="2"/>
        <v>23</v>
      </c>
      <c r="G14" s="101">
        <f t="shared" si="2"/>
        <v>0</v>
      </c>
      <c r="H14" s="101">
        <f t="shared" si="2"/>
        <v>1</v>
      </c>
      <c r="I14" s="101">
        <f t="shared" si="2"/>
        <v>6</v>
      </c>
      <c r="J14" s="101">
        <f t="shared" si="2"/>
        <v>0</v>
      </c>
      <c r="K14" s="101">
        <f t="shared" si="2"/>
        <v>35</v>
      </c>
      <c r="L14" s="101">
        <f t="shared" si="2"/>
        <v>4</v>
      </c>
      <c r="M14" s="102">
        <f t="shared" si="2"/>
        <v>1</v>
      </c>
    </row>
    <row r="15" spans="1:13" ht="12" customHeight="1">
      <c r="A15" s="104"/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7"/>
    </row>
    <row r="16" spans="1:13" ht="12" customHeight="1">
      <c r="A16" s="104" t="s">
        <v>60</v>
      </c>
      <c r="B16" s="105">
        <f aca="true" t="shared" si="3" ref="B16:B25">SUM(C16:M16)</f>
        <v>2</v>
      </c>
      <c r="C16" s="106">
        <v>1</v>
      </c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106">
        <v>1</v>
      </c>
      <c r="L16" s="106">
        <v>0</v>
      </c>
      <c r="M16" s="107">
        <v>0</v>
      </c>
    </row>
    <row r="17" spans="1:13" ht="12" customHeight="1">
      <c r="A17" s="104" t="s">
        <v>61</v>
      </c>
      <c r="B17" s="105">
        <f t="shared" si="3"/>
        <v>212</v>
      </c>
      <c r="C17" s="106">
        <v>114</v>
      </c>
      <c r="D17" s="106">
        <v>80</v>
      </c>
      <c r="E17" s="106">
        <v>0</v>
      </c>
      <c r="F17" s="106">
        <v>7</v>
      </c>
      <c r="G17" s="106">
        <v>0</v>
      </c>
      <c r="H17" s="106">
        <v>0</v>
      </c>
      <c r="I17" s="106">
        <v>2</v>
      </c>
      <c r="J17" s="106">
        <v>0</v>
      </c>
      <c r="K17" s="106">
        <v>9</v>
      </c>
      <c r="L17" s="106">
        <v>0</v>
      </c>
      <c r="M17" s="107">
        <v>0</v>
      </c>
    </row>
    <row r="18" spans="1:13" ht="12" customHeight="1">
      <c r="A18" s="104" t="s">
        <v>62</v>
      </c>
      <c r="B18" s="105">
        <f t="shared" si="3"/>
        <v>0</v>
      </c>
      <c r="C18" s="106">
        <v>0</v>
      </c>
      <c r="D18" s="106">
        <v>0</v>
      </c>
      <c r="E18" s="106">
        <v>0</v>
      </c>
      <c r="F18" s="106">
        <v>0</v>
      </c>
      <c r="G18" s="106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7">
        <v>0</v>
      </c>
    </row>
    <row r="19" spans="1:13" ht="12" customHeight="1">
      <c r="A19" s="104" t="s">
        <v>63</v>
      </c>
      <c r="B19" s="105">
        <f t="shared" si="3"/>
        <v>2</v>
      </c>
      <c r="C19" s="106">
        <v>0</v>
      </c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06">
        <v>2</v>
      </c>
      <c r="L19" s="106">
        <v>0</v>
      </c>
      <c r="M19" s="107">
        <v>0</v>
      </c>
    </row>
    <row r="20" spans="1:13" ht="12" customHeight="1">
      <c r="A20" s="104" t="s">
        <v>65</v>
      </c>
      <c r="B20" s="105">
        <f>SUM(C20:M20)</f>
        <v>2</v>
      </c>
      <c r="C20" s="106">
        <v>0</v>
      </c>
      <c r="D20" s="106">
        <v>0</v>
      </c>
      <c r="E20" s="106">
        <v>0</v>
      </c>
      <c r="F20" s="106">
        <v>1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1</v>
      </c>
      <c r="M20" s="107">
        <v>0</v>
      </c>
    </row>
    <row r="21" spans="1:13" ht="12" customHeight="1">
      <c r="A21" s="104" t="s">
        <v>64</v>
      </c>
      <c r="B21" s="105">
        <f t="shared" si="3"/>
        <v>3</v>
      </c>
      <c r="C21" s="106">
        <v>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06">
        <v>2</v>
      </c>
      <c r="L21" s="106">
        <v>1</v>
      </c>
      <c r="M21" s="107">
        <v>0</v>
      </c>
    </row>
    <row r="22" spans="1:13" ht="12" customHeight="1">
      <c r="A22" s="104" t="s">
        <v>87</v>
      </c>
      <c r="B22" s="105">
        <f>SUM(C22:M22)</f>
        <v>2</v>
      </c>
      <c r="C22" s="106">
        <v>0</v>
      </c>
      <c r="D22" s="106">
        <v>0</v>
      </c>
      <c r="E22" s="106">
        <v>0</v>
      </c>
      <c r="F22" s="106">
        <v>2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7">
        <v>0</v>
      </c>
    </row>
    <row r="23" spans="1:13" ht="12" customHeight="1">
      <c r="A23" s="104" t="s">
        <v>66</v>
      </c>
      <c r="B23" s="105">
        <f t="shared" si="3"/>
        <v>20</v>
      </c>
      <c r="C23" s="106">
        <v>0</v>
      </c>
      <c r="D23" s="106">
        <f>1+1</f>
        <v>2</v>
      </c>
      <c r="E23" s="106">
        <v>0</v>
      </c>
      <c r="F23" s="106">
        <v>7</v>
      </c>
      <c r="G23" s="106">
        <v>0</v>
      </c>
      <c r="H23" s="106">
        <v>0</v>
      </c>
      <c r="I23" s="106">
        <v>0</v>
      </c>
      <c r="J23" s="106">
        <v>0</v>
      </c>
      <c r="K23" s="106">
        <f>9+1</f>
        <v>10</v>
      </c>
      <c r="L23" s="106">
        <v>0</v>
      </c>
      <c r="M23" s="107">
        <v>1</v>
      </c>
    </row>
    <row r="24" spans="1:13" ht="12" customHeight="1">
      <c r="A24" s="104" t="s">
        <v>67</v>
      </c>
      <c r="B24" s="105">
        <f t="shared" si="3"/>
        <v>5</v>
      </c>
      <c r="C24" s="106">
        <v>0</v>
      </c>
      <c r="D24" s="106">
        <v>0</v>
      </c>
      <c r="E24" s="106">
        <v>0</v>
      </c>
      <c r="F24" s="106">
        <v>1</v>
      </c>
      <c r="G24" s="106">
        <v>0</v>
      </c>
      <c r="H24" s="106">
        <v>0</v>
      </c>
      <c r="I24" s="106">
        <v>0</v>
      </c>
      <c r="J24" s="106">
        <v>0</v>
      </c>
      <c r="K24" s="106">
        <v>2</v>
      </c>
      <c r="L24" s="106">
        <v>2</v>
      </c>
      <c r="M24" s="107">
        <v>0</v>
      </c>
    </row>
    <row r="25" spans="1:13" ht="12" customHeight="1">
      <c r="A25" s="104" t="s">
        <v>68</v>
      </c>
      <c r="B25" s="105">
        <f t="shared" si="3"/>
        <v>54</v>
      </c>
      <c r="C25" s="106">
        <v>15</v>
      </c>
      <c r="D25" s="106">
        <f>18+2</f>
        <v>20</v>
      </c>
      <c r="E25" s="106">
        <v>0</v>
      </c>
      <c r="F25" s="106">
        <v>5</v>
      </c>
      <c r="G25" s="106">
        <v>0</v>
      </c>
      <c r="H25" s="106">
        <v>1</v>
      </c>
      <c r="I25" s="106">
        <v>4</v>
      </c>
      <c r="J25" s="106">
        <v>0</v>
      </c>
      <c r="K25" s="106">
        <v>9</v>
      </c>
      <c r="L25" s="106">
        <v>0</v>
      </c>
      <c r="M25" s="107">
        <v>0</v>
      </c>
    </row>
    <row r="26" spans="1:13" ht="12" customHeight="1">
      <c r="A26" s="104"/>
      <c r="B26" s="105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14" ht="12" customHeight="1">
      <c r="A27" s="104" t="s">
        <v>11</v>
      </c>
      <c r="B27" s="105">
        <f aca="true" t="shared" si="4" ref="B27:B41">SUM(C27:M27)</f>
        <v>2</v>
      </c>
      <c r="C27" s="106">
        <v>0</v>
      </c>
      <c r="D27" s="106">
        <v>0</v>
      </c>
      <c r="E27" s="106">
        <v>0</v>
      </c>
      <c r="F27" s="106">
        <v>2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7">
        <v>0</v>
      </c>
      <c r="N27" s="99"/>
    </row>
    <row r="28" spans="1:14" ht="12" customHeight="1">
      <c r="A28" s="104" t="s">
        <v>12</v>
      </c>
      <c r="B28" s="105">
        <f t="shared" si="4"/>
        <v>51</v>
      </c>
      <c r="C28" s="106">
        <v>8</v>
      </c>
      <c r="D28" s="106">
        <v>9</v>
      </c>
      <c r="E28" s="106">
        <v>0</v>
      </c>
      <c r="F28" s="106">
        <f>14+1</f>
        <v>15</v>
      </c>
      <c r="G28" s="106">
        <v>0</v>
      </c>
      <c r="H28" s="106">
        <v>0</v>
      </c>
      <c r="I28" s="106">
        <v>1</v>
      </c>
      <c r="J28" s="106">
        <v>0</v>
      </c>
      <c r="K28" s="106">
        <f>14+2</f>
        <v>16</v>
      </c>
      <c r="L28" s="106">
        <v>2</v>
      </c>
      <c r="M28" s="107">
        <v>0</v>
      </c>
      <c r="N28" s="99"/>
    </row>
    <row r="29" spans="1:14" ht="12" customHeight="1">
      <c r="A29" s="104" t="s">
        <v>13</v>
      </c>
      <c r="B29" s="105">
        <f t="shared" si="4"/>
        <v>4</v>
      </c>
      <c r="C29" s="106">
        <v>0</v>
      </c>
      <c r="D29" s="106">
        <v>1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f>2+1</f>
        <v>3</v>
      </c>
      <c r="L29" s="106">
        <v>0</v>
      </c>
      <c r="M29" s="107">
        <v>0</v>
      </c>
      <c r="N29" s="99"/>
    </row>
    <row r="30" spans="1:14" ht="12" customHeight="1">
      <c r="A30" s="104" t="s">
        <v>14</v>
      </c>
      <c r="B30" s="105">
        <f t="shared" si="4"/>
        <v>3</v>
      </c>
      <c r="C30" s="106">
        <v>0</v>
      </c>
      <c r="D30" s="106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v>3</v>
      </c>
      <c r="L30" s="106">
        <v>0</v>
      </c>
      <c r="M30" s="107">
        <v>0</v>
      </c>
      <c r="N30" s="99"/>
    </row>
    <row r="31" spans="1:14" ht="12" customHeight="1">
      <c r="A31" s="104" t="s">
        <v>57</v>
      </c>
      <c r="B31" s="105">
        <f>SUM(C31:M31)</f>
        <v>1</v>
      </c>
      <c r="C31" s="106">
        <v>0</v>
      </c>
      <c r="D31" s="106">
        <v>0</v>
      </c>
      <c r="E31" s="106">
        <v>0</v>
      </c>
      <c r="F31" s="106">
        <v>0</v>
      </c>
      <c r="G31" s="106">
        <v>0</v>
      </c>
      <c r="H31" s="106">
        <v>1</v>
      </c>
      <c r="I31" s="106">
        <v>0</v>
      </c>
      <c r="J31" s="106">
        <v>0</v>
      </c>
      <c r="K31" s="106">
        <v>0</v>
      </c>
      <c r="L31" s="106">
        <v>0</v>
      </c>
      <c r="M31" s="107">
        <v>0</v>
      </c>
      <c r="N31" s="99"/>
    </row>
    <row r="32" spans="1:14" ht="12" customHeight="1">
      <c r="A32" s="104" t="s">
        <v>15</v>
      </c>
      <c r="B32" s="105">
        <f t="shared" si="4"/>
        <v>17</v>
      </c>
      <c r="C32" s="106">
        <v>0</v>
      </c>
      <c r="D32" s="106">
        <v>0</v>
      </c>
      <c r="E32" s="106">
        <v>0</v>
      </c>
      <c r="F32" s="106">
        <v>2</v>
      </c>
      <c r="G32" s="106">
        <v>0</v>
      </c>
      <c r="H32" s="106">
        <v>0</v>
      </c>
      <c r="I32" s="106">
        <v>0</v>
      </c>
      <c r="J32" s="106">
        <v>0</v>
      </c>
      <c r="K32" s="106">
        <f>13+1</f>
        <v>14</v>
      </c>
      <c r="L32" s="106">
        <v>1</v>
      </c>
      <c r="M32" s="107">
        <v>0</v>
      </c>
      <c r="N32" s="99"/>
    </row>
    <row r="33" spans="1:14" ht="12" customHeight="1">
      <c r="A33" s="104" t="s">
        <v>69</v>
      </c>
      <c r="B33" s="105">
        <f>SUM(C33:M33)</f>
        <v>5</v>
      </c>
      <c r="C33" s="106">
        <v>0</v>
      </c>
      <c r="D33" s="106">
        <v>0</v>
      </c>
      <c r="E33" s="106">
        <v>0</v>
      </c>
      <c r="F33" s="106">
        <v>2</v>
      </c>
      <c r="G33" s="106">
        <v>0</v>
      </c>
      <c r="H33" s="106">
        <v>0</v>
      </c>
      <c r="I33" s="106">
        <v>0</v>
      </c>
      <c r="J33" s="106">
        <v>0</v>
      </c>
      <c r="K33" s="106">
        <v>3</v>
      </c>
      <c r="L33" s="106">
        <v>0</v>
      </c>
      <c r="M33" s="107">
        <v>0</v>
      </c>
      <c r="N33" s="99"/>
    </row>
    <row r="34" spans="1:14" ht="12" customHeight="1">
      <c r="A34" s="104" t="s">
        <v>16</v>
      </c>
      <c r="B34" s="105">
        <f t="shared" si="4"/>
        <v>7</v>
      </c>
      <c r="C34" s="106">
        <v>0</v>
      </c>
      <c r="D34" s="106">
        <v>0</v>
      </c>
      <c r="E34" s="106">
        <v>1</v>
      </c>
      <c r="F34" s="106">
        <v>4</v>
      </c>
      <c r="G34" s="106">
        <v>0</v>
      </c>
      <c r="H34" s="106">
        <v>0</v>
      </c>
      <c r="I34" s="106">
        <v>0</v>
      </c>
      <c r="J34" s="106">
        <v>0</v>
      </c>
      <c r="K34" s="106">
        <v>2</v>
      </c>
      <c r="L34" s="106">
        <v>0</v>
      </c>
      <c r="M34" s="107">
        <v>0</v>
      </c>
      <c r="N34" s="99"/>
    </row>
    <row r="35" spans="1:14" ht="12" customHeight="1">
      <c r="A35" s="104" t="s">
        <v>70</v>
      </c>
      <c r="B35" s="105">
        <f>SUM(C35:M35)</f>
        <v>4</v>
      </c>
      <c r="C35" s="106">
        <v>0</v>
      </c>
      <c r="D35" s="106"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06">
        <f>3+1</f>
        <v>4</v>
      </c>
      <c r="L35" s="106">
        <v>0</v>
      </c>
      <c r="M35" s="107">
        <v>0</v>
      </c>
      <c r="N35" s="99"/>
    </row>
    <row r="36" spans="1:14" ht="12" customHeight="1">
      <c r="A36" s="104" t="s">
        <v>17</v>
      </c>
      <c r="B36" s="105">
        <f t="shared" si="4"/>
        <v>0</v>
      </c>
      <c r="C36" s="106">
        <v>0</v>
      </c>
      <c r="D36" s="106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7">
        <v>0</v>
      </c>
      <c r="N36" s="99"/>
    </row>
    <row r="37" spans="1:14" ht="12" customHeight="1">
      <c r="A37" s="104" t="s">
        <v>71</v>
      </c>
      <c r="B37" s="105">
        <f>SUM(C37:M37)</f>
        <v>18</v>
      </c>
      <c r="C37" s="106">
        <v>0</v>
      </c>
      <c r="D37" s="106">
        <v>0</v>
      </c>
      <c r="E37" s="106">
        <v>0</v>
      </c>
      <c r="F37" s="106">
        <v>8</v>
      </c>
      <c r="G37" s="106">
        <v>0</v>
      </c>
      <c r="H37" s="106">
        <v>0</v>
      </c>
      <c r="I37" s="106">
        <v>0</v>
      </c>
      <c r="J37" s="106">
        <v>0</v>
      </c>
      <c r="K37" s="106">
        <v>9</v>
      </c>
      <c r="L37" s="106">
        <v>1</v>
      </c>
      <c r="M37" s="107">
        <v>0</v>
      </c>
      <c r="N37" s="99"/>
    </row>
    <row r="38" spans="1:14" ht="12" customHeight="1">
      <c r="A38" s="104" t="s">
        <v>72</v>
      </c>
      <c r="B38" s="105">
        <f>SUM(C38:M38)</f>
        <v>5</v>
      </c>
      <c r="C38" s="106">
        <v>0</v>
      </c>
      <c r="D38" s="106">
        <v>0</v>
      </c>
      <c r="E38" s="106">
        <v>0</v>
      </c>
      <c r="F38" s="106">
        <v>3</v>
      </c>
      <c r="G38" s="106">
        <v>0</v>
      </c>
      <c r="H38" s="106">
        <v>0</v>
      </c>
      <c r="I38" s="106">
        <v>0</v>
      </c>
      <c r="J38" s="106">
        <v>0</v>
      </c>
      <c r="K38" s="106">
        <v>2</v>
      </c>
      <c r="L38" s="106">
        <v>0</v>
      </c>
      <c r="M38" s="107">
        <v>0</v>
      </c>
      <c r="N38" s="99"/>
    </row>
    <row r="39" spans="1:14" ht="12" customHeight="1">
      <c r="A39" s="104" t="s">
        <v>18</v>
      </c>
      <c r="B39" s="105">
        <f t="shared" si="4"/>
        <v>7</v>
      </c>
      <c r="C39" s="106">
        <v>0</v>
      </c>
      <c r="D39" s="106">
        <v>0</v>
      </c>
      <c r="E39" s="106">
        <v>0</v>
      </c>
      <c r="F39" s="106">
        <v>2</v>
      </c>
      <c r="G39" s="106">
        <v>0</v>
      </c>
      <c r="H39" s="106">
        <v>0</v>
      </c>
      <c r="I39" s="106">
        <v>0</v>
      </c>
      <c r="J39" s="106">
        <v>0</v>
      </c>
      <c r="K39" s="106">
        <v>4</v>
      </c>
      <c r="L39" s="106">
        <v>0</v>
      </c>
      <c r="M39" s="107">
        <v>1</v>
      </c>
      <c r="N39" s="99"/>
    </row>
    <row r="40" spans="1:14" ht="12" customHeight="1">
      <c r="A40" s="104" t="s">
        <v>19</v>
      </c>
      <c r="B40" s="105">
        <f t="shared" si="4"/>
        <v>3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3</v>
      </c>
      <c r="L40" s="106">
        <v>0</v>
      </c>
      <c r="M40" s="107">
        <v>0</v>
      </c>
      <c r="N40" s="99"/>
    </row>
    <row r="41" spans="1:14" ht="12" customHeight="1">
      <c r="A41" s="104" t="s">
        <v>220</v>
      </c>
      <c r="B41" s="105">
        <f t="shared" si="4"/>
        <v>26</v>
      </c>
      <c r="C41" s="106">
        <v>5</v>
      </c>
      <c r="D41" s="106">
        <v>5</v>
      </c>
      <c r="E41" s="106">
        <v>0</v>
      </c>
      <c r="F41" s="106">
        <v>2</v>
      </c>
      <c r="G41" s="106">
        <v>0</v>
      </c>
      <c r="H41" s="106">
        <v>2</v>
      </c>
      <c r="I41" s="106">
        <v>0</v>
      </c>
      <c r="J41" s="106">
        <v>7</v>
      </c>
      <c r="K41" s="106">
        <v>4</v>
      </c>
      <c r="L41" s="106">
        <v>1</v>
      </c>
      <c r="M41" s="107">
        <v>0</v>
      </c>
      <c r="N41" s="99"/>
    </row>
    <row r="42" spans="1:14" ht="12" customHeight="1">
      <c r="A42" s="104"/>
      <c r="B42" s="108"/>
      <c r="C42" s="103"/>
      <c r="D42" s="101"/>
      <c r="E42" s="106"/>
      <c r="F42" s="101"/>
      <c r="G42" s="101"/>
      <c r="H42" s="101"/>
      <c r="I42" s="101"/>
      <c r="J42" s="101"/>
      <c r="K42" s="101"/>
      <c r="L42" s="101"/>
      <c r="M42" s="102"/>
      <c r="N42" s="99"/>
    </row>
    <row r="43" spans="1:14" ht="12" customHeight="1">
      <c r="A43" s="100" t="s">
        <v>3</v>
      </c>
      <c r="B43" s="101">
        <f>SUM(B45:B52)</f>
        <v>189</v>
      </c>
      <c r="C43" s="101">
        <f aca="true" t="shared" si="5" ref="C43:M43">SUM(C45:C52)</f>
        <v>53</v>
      </c>
      <c r="D43" s="101">
        <f t="shared" si="5"/>
        <v>53</v>
      </c>
      <c r="E43" s="101">
        <f t="shared" si="5"/>
        <v>0</v>
      </c>
      <c r="F43" s="101">
        <f t="shared" si="5"/>
        <v>8</v>
      </c>
      <c r="G43" s="101">
        <f t="shared" si="5"/>
        <v>1</v>
      </c>
      <c r="H43" s="101">
        <f t="shared" si="5"/>
        <v>4</v>
      </c>
      <c r="I43" s="101">
        <f t="shared" si="5"/>
        <v>26</v>
      </c>
      <c r="J43" s="101">
        <f t="shared" si="5"/>
        <v>10</v>
      </c>
      <c r="K43" s="101">
        <f t="shared" si="5"/>
        <v>29</v>
      </c>
      <c r="L43" s="101">
        <f t="shared" si="5"/>
        <v>5</v>
      </c>
      <c r="M43" s="102">
        <f t="shared" si="5"/>
        <v>0</v>
      </c>
      <c r="N43" s="99"/>
    </row>
    <row r="44" spans="1:14" ht="12" customHeight="1">
      <c r="A44" s="104"/>
      <c r="B44" s="105"/>
      <c r="C44" s="109"/>
      <c r="D44" s="110"/>
      <c r="E44" s="106"/>
      <c r="F44" s="110"/>
      <c r="G44" s="110"/>
      <c r="H44" s="110"/>
      <c r="I44" s="110"/>
      <c r="J44" s="110"/>
      <c r="K44" s="111"/>
      <c r="L44" s="111"/>
      <c r="M44" s="111"/>
      <c r="N44" s="99"/>
    </row>
    <row r="45" spans="1:14" ht="12" customHeight="1">
      <c r="A45" s="104" t="s">
        <v>9</v>
      </c>
      <c r="B45" s="105">
        <f aca="true" t="shared" si="6" ref="B45:B52">SUM(C45:M45)</f>
        <v>50</v>
      </c>
      <c r="C45" s="105">
        <v>1</v>
      </c>
      <c r="D45" s="105">
        <v>3</v>
      </c>
      <c r="E45" s="106">
        <v>0</v>
      </c>
      <c r="F45" s="105">
        <v>4</v>
      </c>
      <c r="G45" s="105">
        <v>0</v>
      </c>
      <c r="H45" s="105">
        <v>0</v>
      </c>
      <c r="I45" s="105">
        <v>26</v>
      </c>
      <c r="J45" s="105">
        <v>9</v>
      </c>
      <c r="K45" s="105">
        <f>4+1</f>
        <v>5</v>
      </c>
      <c r="L45" s="105">
        <v>2</v>
      </c>
      <c r="M45" s="111">
        <v>0</v>
      </c>
      <c r="N45" s="99"/>
    </row>
    <row r="46" spans="1:14" ht="12" customHeight="1">
      <c r="A46" s="104" t="s">
        <v>20</v>
      </c>
      <c r="B46" s="105">
        <f t="shared" si="6"/>
        <v>59</v>
      </c>
      <c r="C46" s="105">
        <v>26</v>
      </c>
      <c r="D46" s="105">
        <v>25</v>
      </c>
      <c r="E46" s="106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1</v>
      </c>
      <c r="K46" s="105">
        <v>7</v>
      </c>
      <c r="L46" s="105">
        <v>0</v>
      </c>
      <c r="M46" s="111">
        <v>0</v>
      </c>
      <c r="N46" s="99"/>
    </row>
    <row r="47" spans="1:14" ht="12" customHeight="1">
      <c r="A47" s="104" t="s">
        <v>21</v>
      </c>
      <c r="B47" s="105">
        <f t="shared" si="6"/>
        <v>12</v>
      </c>
      <c r="C47" s="105">
        <v>2</v>
      </c>
      <c r="D47" s="105">
        <v>1</v>
      </c>
      <c r="E47" s="106">
        <v>0</v>
      </c>
      <c r="F47" s="105">
        <v>1</v>
      </c>
      <c r="G47" s="105">
        <v>0</v>
      </c>
      <c r="H47" s="105">
        <v>1</v>
      </c>
      <c r="I47" s="105">
        <v>0</v>
      </c>
      <c r="J47" s="105">
        <v>0</v>
      </c>
      <c r="K47" s="105">
        <v>7</v>
      </c>
      <c r="L47" s="105">
        <v>0</v>
      </c>
      <c r="M47" s="111">
        <v>0</v>
      </c>
      <c r="N47" s="99"/>
    </row>
    <row r="48" spans="1:14" ht="12" customHeight="1">
      <c r="A48" s="104" t="s">
        <v>53</v>
      </c>
      <c r="B48" s="105">
        <f t="shared" si="6"/>
        <v>8</v>
      </c>
      <c r="C48" s="105">
        <v>5</v>
      </c>
      <c r="D48" s="105">
        <v>0</v>
      </c>
      <c r="E48" s="106">
        <v>0</v>
      </c>
      <c r="F48" s="105">
        <v>0</v>
      </c>
      <c r="G48" s="105">
        <v>1</v>
      </c>
      <c r="H48" s="105">
        <v>1</v>
      </c>
      <c r="I48" s="105">
        <v>0</v>
      </c>
      <c r="J48" s="105">
        <v>0</v>
      </c>
      <c r="K48" s="105">
        <v>1</v>
      </c>
      <c r="L48" s="105">
        <v>0</v>
      </c>
      <c r="M48" s="111">
        <v>0</v>
      </c>
      <c r="N48" s="99"/>
    </row>
    <row r="49" spans="1:14" ht="12" customHeight="1">
      <c r="A49" s="104" t="s">
        <v>58</v>
      </c>
      <c r="B49" s="105">
        <f t="shared" si="6"/>
        <v>2</v>
      </c>
      <c r="C49" s="105">
        <v>0</v>
      </c>
      <c r="D49" s="105">
        <v>0</v>
      </c>
      <c r="E49" s="106">
        <v>0</v>
      </c>
      <c r="F49" s="105">
        <v>1</v>
      </c>
      <c r="G49" s="105">
        <v>0</v>
      </c>
      <c r="H49" s="105">
        <v>0</v>
      </c>
      <c r="I49" s="105">
        <v>0</v>
      </c>
      <c r="J49" s="105">
        <v>0</v>
      </c>
      <c r="K49" s="105">
        <v>1</v>
      </c>
      <c r="L49" s="105">
        <v>0</v>
      </c>
      <c r="M49" s="111">
        <v>0</v>
      </c>
      <c r="N49" s="99"/>
    </row>
    <row r="50" spans="1:14" ht="12" customHeight="1">
      <c r="A50" s="104" t="s">
        <v>54</v>
      </c>
      <c r="B50" s="105">
        <f t="shared" si="6"/>
        <v>5</v>
      </c>
      <c r="C50" s="105">
        <v>2</v>
      </c>
      <c r="D50" s="105">
        <v>1</v>
      </c>
      <c r="E50" s="106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1</v>
      </c>
      <c r="L50" s="105">
        <v>1</v>
      </c>
      <c r="M50" s="111">
        <v>0</v>
      </c>
      <c r="N50" s="99"/>
    </row>
    <row r="51" spans="1:14" ht="12" customHeight="1">
      <c r="A51" s="104" t="s">
        <v>22</v>
      </c>
      <c r="B51" s="105">
        <f t="shared" si="6"/>
        <v>47</v>
      </c>
      <c r="C51" s="105">
        <v>17</v>
      </c>
      <c r="D51" s="105">
        <v>22</v>
      </c>
      <c r="E51" s="106">
        <v>0</v>
      </c>
      <c r="F51" s="105">
        <v>2</v>
      </c>
      <c r="G51" s="105">
        <v>0</v>
      </c>
      <c r="H51" s="105">
        <v>0</v>
      </c>
      <c r="I51" s="105">
        <v>0</v>
      </c>
      <c r="J51" s="105">
        <v>0</v>
      </c>
      <c r="K51" s="105">
        <v>6</v>
      </c>
      <c r="L51" s="105">
        <v>0</v>
      </c>
      <c r="M51" s="111">
        <v>0</v>
      </c>
      <c r="N51" s="99"/>
    </row>
    <row r="52" spans="1:14" ht="12" customHeight="1">
      <c r="A52" s="104" t="s">
        <v>23</v>
      </c>
      <c r="B52" s="105">
        <f t="shared" si="6"/>
        <v>6</v>
      </c>
      <c r="C52" s="105">
        <v>0</v>
      </c>
      <c r="D52" s="105">
        <v>1</v>
      </c>
      <c r="E52" s="106">
        <v>0</v>
      </c>
      <c r="F52" s="105">
        <v>0</v>
      </c>
      <c r="G52" s="105">
        <v>0</v>
      </c>
      <c r="H52" s="105">
        <v>2</v>
      </c>
      <c r="I52" s="105">
        <v>0</v>
      </c>
      <c r="J52" s="105">
        <v>0</v>
      </c>
      <c r="K52" s="105">
        <v>1</v>
      </c>
      <c r="L52" s="105">
        <f>1+1</f>
        <v>2</v>
      </c>
      <c r="M52" s="111">
        <v>0</v>
      </c>
      <c r="N52" s="99"/>
    </row>
    <row r="53" spans="1:13" ht="12" customHeight="1">
      <c r="A53" s="104"/>
      <c r="B53" s="108"/>
      <c r="C53" s="108"/>
      <c r="D53" s="108"/>
      <c r="E53" s="106"/>
      <c r="F53" s="108"/>
      <c r="G53" s="108"/>
      <c r="H53" s="108"/>
      <c r="I53" s="108"/>
      <c r="J53" s="108"/>
      <c r="K53" s="108"/>
      <c r="L53" s="108"/>
      <c r="M53" s="112"/>
    </row>
    <row r="54" spans="1:13" ht="12" customHeight="1">
      <c r="A54" s="104"/>
      <c r="B54" s="104"/>
      <c r="C54" s="104"/>
      <c r="D54" s="104"/>
      <c r="E54" s="107"/>
      <c r="F54" s="104"/>
      <c r="G54" s="104"/>
      <c r="H54" s="104"/>
      <c r="I54" s="104"/>
      <c r="J54" s="104"/>
      <c r="K54" s="104"/>
      <c r="L54" s="104"/>
      <c r="M54" s="104"/>
    </row>
    <row r="55" spans="1:13" ht="12" customHeight="1" thickBot="1">
      <c r="A55" s="140" t="s">
        <v>249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</row>
    <row r="56" spans="1:13" ht="12" customHeight="1" thickBot="1">
      <c r="A56" s="82"/>
      <c r="B56" s="83"/>
      <c r="C56" s="141" t="s">
        <v>43</v>
      </c>
      <c r="D56" s="142"/>
      <c r="E56" s="142"/>
      <c r="F56" s="142"/>
      <c r="G56" s="142"/>
      <c r="H56" s="142"/>
      <c r="I56" s="142"/>
      <c r="J56" s="142"/>
      <c r="K56" s="142"/>
      <c r="L56" s="142"/>
      <c r="M56" s="142"/>
    </row>
    <row r="57" spans="1:13" ht="12" customHeight="1">
      <c r="A57" s="84" t="s">
        <v>247</v>
      </c>
      <c r="B57" s="85" t="s">
        <v>2</v>
      </c>
      <c r="C57" s="86" t="s">
        <v>74</v>
      </c>
      <c r="D57" s="86" t="s">
        <v>73</v>
      </c>
      <c r="E57" s="86" t="s">
        <v>89</v>
      </c>
      <c r="F57" s="86" t="s">
        <v>77</v>
      </c>
      <c r="G57" s="86" t="s">
        <v>78</v>
      </c>
      <c r="H57" s="86" t="s">
        <v>80</v>
      </c>
      <c r="I57" s="86" t="s">
        <v>81</v>
      </c>
      <c r="J57" s="86" t="s">
        <v>81</v>
      </c>
      <c r="K57" s="86" t="s">
        <v>82</v>
      </c>
      <c r="L57" s="86" t="s">
        <v>82</v>
      </c>
      <c r="M57" s="87" t="s">
        <v>85</v>
      </c>
    </row>
    <row r="58" spans="1:13" ht="12" customHeight="1" thickBot="1">
      <c r="A58" s="84"/>
      <c r="B58" s="89"/>
      <c r="C58" s="90" t="s">
        <v>75</v>
      </c>
      <c r="D58" s="90" t="s">
        <v>76</v>
      </c>
      <c r="E58" s="90" t="s">
        <v>76</v>
      </c>
      <c r="F58" s="90" t="s">
        <v>76</v>
      </c>
      <c r="G58" s="90" t="s">
        <v>79</v>
      </c>
      <c r="H58" s="90" t="s">
        <v>79</v>
      </c>
      <c r="I58" s="90" t="s">
        <v>79</v>
      </c>
      <c r="J58" s="90" t="s">
        <v>76</v>
      </c>
      <c r="K58" s="90" t="s">
        <v>83</v>
      </c>
      <c r="L58" s="90" t="s">
        <v>79</v>
      </c>
      <c r="M58" s="91" t="s">
        <v>84</v>
      </c>
    </row>
    <row r="59" spans="1:13" ht="12" customHeight="1">
      <c r="A59" s="92"/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3"/>
    </row>
    <row r="60" spans="1:13" ht="12" customHeight="1">
      <c r="A60" s="104"/>
      <c r="B60" s="108"/>
      <c r="C60" s="108"/>
      <c r="D60" s="108"/>
      <c r="E60" s="106"/>
      <c r="F60" s="108"/>
      <c r="G60" s="108"/>
      <c r="H60" s="108"/>
      <c r="I60" s="108"/>
      <c r="J60" s="108"/>
      <c r="K60" s="108"/>
      <c r="L60" s="108"/>
      <c r="M60" s="112"/>
    </row>
    <row r="61" spans="1:13" ht="12" customHeight="1">
      <c r="A61" s="100" t="s">
        <v>4</v>
      </c>
      <c r="B61" s="101">
        <f>SUM(B63:B66)</f>
        <v>82</v>
      </c>
      <c r="C61" s="101">
        <f aca="true" t="shared" si="7" ref="C61:M61">SUM(C63:C66)</f>
        <v>10</v>
      </c>
      <c r="D61" s="101">
        <f t="shared" si="7"/>
        <v>18</v>
      </c>
      <c r="E61" s="101">
        <f t="shared" si="7"/>
        <v>0</v>
      </c>
      <c r="F61" s="101">
        <f t="shared" si="7"/>
        <v>6</v>
      </c>
      <c r="G61" s="101">
        <f t="shared" si="7"/>
        <v>0</v>
      </c>
      <c r="H61" s="101">
        <f t="shared" si="7"/>
        <v>1</v>
      </c>
      <c r="I61" s="101">
        <f t="shared" si="7"/>
        <v>0</v>
      </c>
      <c r="J61" s="101">
        <f t="shared" si="7"/>
        <v>0</v>
      </c>
      <c r="K61" s="101">
        <f t="shared" si="7"/>
        <v>44</v>
      </c>
      <c r="L61" s="101">
        <f t="shared" si="7"/>
        <v>3</v>
      </c>
      <c r="M61" s="102">
        <f t="shared" si="7"/>
        <v>0</v>
      </c>
    </row>
    <row r="62" spans="1:13" ht="12" customHeight="1">
      <c r="A62" s="104"/>
      <c r="B62" s="108"/>
      <c r="C62" s="108"/>
      <c r="D62" s="108"/>
      <c r="E62" s="106"/>
      <c r="F62" s="108"/>
      <c r="G62" s="108"/>
      <c r="H62" s="108"/>
      <c r="I62" s="108"/>
      <c r="J62" s="108"/>
      <c r="K62" s="108"/>
      <c r="L62" s="108"/>
      <c r="M62" s="112"/>
    </row>
    <row r="63" spans="1:13" ht="12" customHeight="1">
      <c r="A63" s="104" t="s">
        <v>9</v>
      </c>
      <c r="B63" s="105">
        <f>SUM(C63:M63)</f>
        <v>19</v>
      </c>
      <c r="C63" s="105">
        <f>5+1</f>
        <v>6</v>
      </c>
      <c r="D63" s="105">
        <v>2</v>
      </c>
      <c r="E63" s="106">
        <v>0</v>
      </c>
      <c r="F63" s="105">
        <v>3</v>
      </c>
      <c r="G63" s="105">
        <v>0</v>
      </c>
      <c r="H63" s="105">
        <v>0</v>
      </c>
      <c r="I63" s="105">
        <v>0</v>
      </c>
      <c r="J63" s="105">
        <v>0</v>
      </c>
      <c r="K63" s="105">
        <v>6</v>
      </c>
      <c r="L63" s="105">
        <v>2</v>
      </c>
      <c r="M63" s="111">
        <v>0</v>
      </c>
    </row>
    <row r="64" spans="1:13" ht="12" customHeight="1">
      <c r="A64" s="104" t="s">
        <v>24</v>
      </c>
      <c r="B64" s="105">
        <f>SUM(C64:M64)</f>
        <v>34</v>
      </c>
      <c r="C64" s="105">
        <v>1</v>
      </c>
      <c r="D64" s="105">
        <v>3</v>
      </c>
      <c r="E64" s="106">
        <v>0</v>
      </c>
      <c r="F64" s="105">
        <v>1</v>
      </c>
      <c r="G64" s="105">
        <v>0</v>
      </c>
      <c r="H64" s="105">
        <v>1</v>
      </c>
      <c r="I64" s="105">
        <v>0</v>
      </c>
      <c r="J64" s="105">
        <v>0</v>
      </c>
      <c r="K64" s="105">
        <f>25+3</f>
        <v>28</v>
      </c>
      <c r="L64" s="105">
        <v>0</v>
      </c>
      <c r="M64" s="111">
        <v>0</v>
      </c>
    </row>
    <row r="65" spans="1:13" ht="12" customHeight="1">
      <c r="A65" s="104" t="s">
        <v>25</v>
      </c>
      <c r="B65" s="105">
        <f>SUM(C65:M65)</f>
        <v>29</v>
      </c>
      <c r="C65" s="105">
        <v>3</v>
      </c>
      <c r="D65" s="105">
        <v>13</v>
      </c>
      <c r="E65" s="106">
        <v>0</v>
      </c>
      <c r="F65" s="105">
        <v>2</v>
      </c>
      <c r="G65" s="105">
        <v>0</v>
      </c>
      <c r="H65" s="105">
        <v>0</v>
      </c>
      <c r="I65" s="105">
        <v>0</v>
      </c>
      <c r="J65" s="105">
        <v>0</v>
      </c>
      <c r="K65" s="105">
        <v>10</v>
      </c>
      <c r="L65" s="105">
        <v>1</v>
      </c>
      <c r="M65" s="111">
        <v>0</v>
      </c>
    </row>
    <row r="66" spans="1:13" ht="12" customHeight="1">
      <c r="A66" s="104" t="s">
        <v>26</v>
      </c>
      <c r="B66" s="105">
        <f>SUM(C66:M66)</f>
        <v>0</v>
      </c>
      <c r="C66" s="105">
        <v>0</v>
      </c>
      <c r="D66" s="105">
        <v>0</v>
      </c>
      <c r="E66" s="106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11">
        <v>0</v>
      </c>
    </row>
    <row r="67" spans="1:13" ht="12" customHeight="1">
      <c r="A67" s="104"/>
      <c r="B67" s="108"/>
      <c r="C67" s="108"/>
      <c r="D67" s="108"/>
      <c r="E67" s="106"/>
      <c r="F67" s="108"/>
      <c r="G67" s="108"/>
      <c r="H67" s="108"/>
      <c r="I67" s="108"/>
      <c r="J67" s="108"/>
      <c r="K67" s="108"/>
      <c r="L67" s="108"/>
      <c r="M67" s="112"/>
    </row>
    <row r="68" spans="1:13" ht="12" customHeight="1">
      <c r="A68" s="100" t="s">
        <v>5</v>
      </c>
      <c r="B68" s="101">
        <f>SUM(B70:B76)</f>
        <v>42</v>
      </c>
      <c r="C68" s="101">
        <f aca="true" t="shared" si="8" ref="C68:M68">SUM(C70:C76)</f>
        <v>2</v>
      </c>
      <c r="D68" s="101">
        <f t="shared" si="8"/>
        <v>7</v>
      </c>
      <c r="E68" s="101">
        <f t="shared" si="8"/>
        <v>0</v>
      </c>
      <c r="F68" s="101">
        <f t="shared" si="8"/>
        <v>7</v>
      </c>
      <c r="G68" s="101">
        <f t="shared" si="8"/>
        <v>1</v>
      </c>
      <c r="H68" s="101">
        <f t="shared" si="8"/>
        <v>0</v>
      </c>
      <c r="I68" s="101">
        <f t="shared" si="8"/>
        <v>0</v>
      </c>
      <c r="J68" s="101">
        <f t="shared" si="8"/>
        <v>1</v>
      </c>
      <c r="K68" s="101">
        <f>SUM(K70:K76)</f>
        <v>22</v>
      </c>
      <c r="L68" s="101">
        <f>SUM(L70:L76)</f>
        <v>1</v>
      </c>
      <c r="M68" s="102">
        <f t="shared" si="8"/>
        <v>1</v>
      </c>
    </row>
    <row r="69" spans="1:13" ht="12" customHeight="1">
      <c r="A69" s="104"/>
      <c r="B69" s="108"/>
      <c r="C69" s="108"/>
      <c r="D69" s="108"/>
      <c r="E69" s="106"/>
      <c r="F69" s="108"/>
      <c r="G69" s="108"/>
      <c r="H69" s="108"/>
      <c r="I69" s="108"/>
      <c r="J69" s="108"/>
      <c r="K69" s="108"/>
      <c r="L69" s="108"/>
      <c r="M69" s="112"/>
    </row>
    <row r="70" spans="1:13" ht="12" customHeight="1">
      <c r="A70" s="104" t="s">
        <v>9</v>
      </c>
      <c r="B70" s="105">
        <f aca="true" t="shared" si="9" ref="B70:B76">SUM(C70:M70)</f>
        <v>36</v>
      </c>
      <c r="C70" s="94">
        <v>2</v>
      </c>
      <c r="D70" s="94">
        <v>5</v>
      </c>
      <c r="E70" s="106">
        <v>0</v>
      </c>
      <c r="F70" s="94">
        <v>7</v>
      </c>
      <c r="G70" s="94">
        <v>1</v>
      </c>
      <c r="H70" s="94">
        <v>0</v>
      </c>
      <c r="I70" s="94">
        <v>0</v>
      </c>
      <c r="J70" s="94">
        <v>0</v>
      </c>
      <c r="K70" s="94">
        <f>19+1</f>
        <v>20</v>
      </c>
      <c r="L70" s="94">
        <v>1</v>
      </c>
      <c r="M70" s="93">
        <v>0</v>
      </c>
    </row>
    <row r="71" spans="1:13" ht="12" customHeight="1">
      <c r="A71" s="104" t="s">
        <v>46</v>
      </c>
      <c r="B71" s="105">
        <f t="shared" si="9"/>
        <v>1</v>
      </c>
      <c r="C71" s="94">
        <v>0</v>
      </c>
      <c r="D71" s="94">
        <v>0</v>
      </c>
      <c r="E71" s="106">
        <v>0</v>
      </c>
      <c r="F71" s="94">
        <v>0</v>
      </c>
      <c r="G71" s="94">
        <v>0</v>
      </c>
      <c r="H71" s="94">
        <v>0</v>
      </c>
      <c r="I71" s="94">
        <v>0</v>
      </c>
      <c r="J71" s="94">
        <v>1</v>
      </c>
      <c r="K71" s="94">
        <v>0</v>
      </c>
      <c r="L71" s="94">
        <v>0</v>
      </c>
      <c r="M71" s="93">
        <v>0</v>
      </c>
    </row>
    <row r="72" spans="1:13" ht="12" customHeight="1">
      <c r="A72" s="104" t="s">
        <v>47</v>
      </c>
      <c r="B72" s="105">
        <f t="shared" si="9"/>
        <v>1</v>
      </c>
      <c r="C72" s="94">
        <v>0</v>
      </c>
      <c r="D72" s="94">
        <v>1</v>
      </c>
      <c r="E72" s="106">
        <v>0</v>
      </c>
      <c r="F72" s="94">
        <v>0</v>
      </c>
      <c r="G72" s="94">
        <v>0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93">
        <v>0</v>
      </c>
    </row>
    <row r="73" spans="1:13" ht="12" customHeight="1">
      <c r="A73" s="104" t="s">
        <v>86</v>
      </c>
      <c r="B73" s="105">
        <f>SUM(C73:M73)</f>
        <v>1</v>
      </c>
      <c r="C73" s="94">
        <v>0</v>
      </c>
      <c r="D73" s="94">
        <v>0</v>
      </c>
      <c r="E73" s="106">
        <v>0</v>
      </c>
      <c r="F73" s="94">
        <v>0</v>
      </c>
      <c r="G73" s="94">
        <v>0</v>
      </c>
      <c r="H73" s="94">
        <v>0</v>
      </c>
      <c r="I73" s="94">
        <v>0</v>
      </c>
      <c r="J73" s="94">
        <v>0</v>
      </c>
      <c r="K73" s="94">
        <v>0</v>
      </c>
      <c r="L73" s="94">
        <v>0</v>
      </c>
      <c r="M73" s="93">
        <v>1</v>
      </c>
    </row>
    <row r="74" spans="1:13" ht="12" customHeight="1">
      <c r="A74" s="104" t="s">
        <v>48</v>
      </c>
      <c r="B74" s="105">
        <f t="shared" si="9"/>
        <v>1</v>
      </c>
      <c r="C74" s="94">
        <v>0</v>
      </c>
      <c r="D74" s="94">
        <v>1</v>
      </c>
      <c r="E74" s="106">
        <v>0</v>
      </c>
      <c r="F74" s="94">
        <v>0</v>
      </c>
      <c r="G74" s="94">
        <v>0</v>
      </c>
      <c r="H74" s="94">
        <v>0</v>
      </c>
      <c r="I74" s="94">
        <v>0</v>
      </c>
      <c r="J74" s="94">
        <v>0</v>
      </c>
      <c r="K74" s="94">
        <v>0</v>
      </c>
      <c r="L74" s="94">
        <v>0</v>
      </c>
      <c r="M74" s="93">
        <v>0</v>
      </c>
    </row>
    <row r="75" spans="1:13" ht="12" customHeight="1">
      <c r="A75" s="104" t="s">
        <v>49</v>
      </c>
      <c r="B75" s="105">
        <f t="shared" si="9"/>
        <v>1</v>
      </c>
      <c r="C75" s="94">
        <v>0</v>
      </c>
      <c r="D75" s="94">
        <v>0</v>
      </c>
      <c r="E75" s="106">
        <v>0</v>
      </c>
      <c r="F75" s="94">
        <v>0</v>
      </c>
      <c r="G75" s="94">
        <v>0</v>
      </c>
      <c r="H75" s="94">
        <v>0</v>
      </c>
      <c r="I75" s="94">
        <v>0</v>
      </c>
      <c r="J75" s="94">
        <v>0</v>
      </c>
      <c r="K75" s="94">
        <v>1</v>
      </c>
      <c r="L75" s="94">
        <v>0</v>
      </c>
      <c r="M75" s="93">
        <v>0</v>
      </c>
    </row>
    <row r="76" spans="1:13" ht="12" customHeight="1">
      <c r="A76" s="104" t="s">
        <v>27</v>
      </c>
      <c r="B76" s="105">
        <f t="shared" si="9"/>
        <v>1</v>
      </c>
      <c r="C76" s="94">
        <v>0</v>
      </c>
      <c r="D76" s="94">
        <v>0</v>
      </c>
      <c r="E76" s="106">
        <v>0</v>
      </c>
      <c r="F76" s="94">
        <v>0</v>
      </c>
      <c r="G76" s="94">
        <v>0</v>
      </c>
      <c r="H76" s="94">
        <v>0</v>
      </c>
      <c r="I76" s="94">
        <v>0</v>
      </c>
      <c r="J76" s="94">
        <v>0</v>
      </c>
      <c r="K76" s="94">
        <v>1</v>
      </c>
      <c r="L76" s="94">
        <v>0</v>
      </c>
      <c r="M76" s="93">
        <v>0</v>
      </c>
    </row>
    <row r="77" spans="1:13" ht="12" customHeight="1">
      <c r="A77" s="104"/>
      <c r="B77" s="108"/>
      <c r="C77" s="108"/>
      <c r="D77" s="108"/>
      <c r="E77" s="106"/>
      <c r="F77" s="108"/>
      <c r="G77" s="108"/>
      <c r="H77" s="108"/>
      <c r="I77" s="108"/>
      <c r="J77" s="108"/>
      <c r="K77" s="108"/>
      <c r="L77" s="108"/>
      <c r="M77" s="112"/>
    </row>
    <row r="78" spans="1:13" ht="12" customHeight="1">
      <c r="A78" s="100" t="s">
        <v>6</v>
      </c>
      <c r="B78" s="101">
        <f>SUM(B80:B87)</f>
        <v>49</v>
      </c>
      <c r="C78" s="101">
        <f aca="true" t="shared" si="10" ref="C78:M78">SUM(C80:C87)</f>
        <v>3</v>
      </c>
      <c r="D78" s="101">
        <f t="shared" si="10"/>
        <v>11</v>
      </c>
      <c r="E78" s="101">
        <f t="shared" si="10"/>
        <v>0</v>
      </c>
      <c r="F78" s="101">
        <f t="shared" si="10"/>
        <v>4</v>
      </c>
      <c r="G78" s="101">
        <f t="shared" si="10"/>
        <v>0</v>
      </c>
      <c r="H78" s="101">
        <f t="shared" si="10"/>
        <v>1</v>
      </c>
      <c r="I78" s="101">
        <f t="shared" si="10"/>
        <v>1</v>
      </c>
      <c r="J78" s="101">
        <f t="shared" si="10"/>
        <v>1</v>
      </c>
      <c r="K78" s="101">
        <f>SUM(K80:K87)</f>
        <v>21</v>
      </c>
      <c r="L78" s="101">
        <f>SUM(L80:L87)</f>
        <v>7</v>
      </c>
      <c r="M78" s="102">
        <f t="shared" si="10"/>
        <v>0</v>
      </c>
    </row>
    <row r="79" spans="1:13" ht="12" customHeight="1">
      <c r="A79" s="104"/>
      <c r="B79" s="108"/>
      <c r="C79" s="108"/>
      <c r="D79" s="108"/>
      <c r="E79" s="106"/>
      <c r="F79" s="108"/>
      <c r="G79" s="108"/>
      <c r="H79" s="108"/>
      <c r="I79" s="108"/>
      <c r="J79" s="108"/>
      <c r="K79" s="108"/>
      <c r="L79" s="108"/>
      <c r="M79" s="112"/>
    </row>
    <row r="80" spans="1:13" ht="12" customHeight="1">
      <c r="A80" s="104" t="s">
        <v>248</v>
      </c>
      <c r="B80" s="105">
        <f aca="true" t="shared" si="11" ref="B80:B87">SUM(C80:M80)</f>
        <v>12</v>
      </c>
      <c r="C80" s="94">
        <v>0</v>
      </c>
      <c r="D80" s="94">
        <v>0</v>
      </c>
      <c r="E80" s="106">
        <v>0</v>
      </c>
      <c r="F80" s="94">
        <v>0</v>
      </c>
      <c r="G80" s="94">
        <v>0</v>
      </c>
      <c r="H80" s="94">
        <v>1</v>
      </c>
      <c r="I80" s="94">
        <v>1</v>
      </c>
      <c r="J80" s="94">
        <v>1</v>
      </c>
      <c r="K80" s="94">
        <v>9</v>
      </c>
      <c r="L80" s="94">
        <v>0</v>
      </c>
      <c r="M80" s="93">
        <v>0</v>
      </c>
    </row>
    <row r="81" spans="1:13" ht="12" customHeight="1">
      <c r="A81" s="104" t="s">
        <v>28</v>
      </c>
      <c r="B81" s="105">
        <f t="shared" si="11"/>
        <v>7</v>
      </c>
      <c r="C81" s="94">
        <v>1</v>
      </c>
      <c r="D81" s="94">
        <v>1</v>
      </c>
      <c r="E81" s="106">
        <v>0</v>
      </c>
      <c r="F81" s="94">
        <v>0</v>
      </c>
      <c r="G81" s="94">
        <v>0</v>
      </c>
      <c r="H81" s="94">
        <v>0</v>
      </c>
      <c r="I81" s="94">
        <v>0</v>
      </c>
      <c r="J81" s="94">
        <v>0</v>
      </c>
      <c r="K81" s="94">
        <v>2</v>
      </c>
      <c r="L81" s="94">
        <v>3</v>
      </c>
      <c r="M81" s="93">
        <v>0</v>
      </c>
    </row>
    <row r="82" spans="1:13" ht="12" customHeight="1">
      <c r="A82" s="104" t="s">
        <v>29</v>
      </c>
      <c r="B82" s="105">
        <f t="shared" si="11"/>
        <v>8</v>
      </c>
      <c r="C82" s="94">
        <v>0</v>
      </c>
      <c r="D82" s="94">
        <v>1</v>
      </c>
      <c r="E82" s="106">
        <v>0</v>
      </c>
      <c r="F82" s="94">
        <v>2</v>
      </c>
      <c r="G82" s="94">
        <v>0</v>
      </c>
      <c r="H82" s="94">
        <v>0</v>
      </c>
      <c r="I82" s="94">
        <v>0</v>
      </c>
      <c r="J82" s="94">
        <v>0</v>
      </c>
      <c r="K82" s="94">
        <v>2</v>
      </c>
      <c r="L82" s="94">
        <v>3</v>
      </c>
      <c r="M82" s="93">
        <v>0</v>
      </c>
    </row>
    <row r="83" spans="1:13" ht="12" customHeight="1">
      <c r="A83" s="104" t="s">
        <v>30</v>
      </c>
      <c r="B83" s="105">
        <f t="shared" si="11"/>
        <v>1</v>
      </c>
      <c r="C83" s="94">
        <v>0</v>
      </c>
      <c r="D83" s="94">
        <v>0</v>
      </c>
      <c r="E83" s="106">
        <v>0</v>
      </c>
      <c r="F83" s="94">
        <v>1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3">
        <v>0</v>
      </c>
    </row>
    <row r="84" spans="1:13" ht="12" customHeight="1">
      <c r="A84" s="104" t="s">
        <v>31</v>
      </c>
      <c r="B84" s="105">
        <f>SUM(C84:M84)</f>
        <v>18</v>
      </c>
      <c r="C84" s="94">
        <v>1</v>
      </c>
      <c r="D84" s="94">
        <v>8</v>
      </c>
      <c r="E84" s="106">
        <v>0</v>
      </c>
      <c r="F84" s="94">
        <v>1</v>
      </c>
      <c r="G84" s="94">
        <v>0</v>
      </c>
      <c r="H84" s="94">
        <v>0</v>
      </c>
      <c r="I84" s="94">
        <v>0</v>
      </c>
      <c r="J84" s="94">
        <v>0</v>
      </c>
      <c r="K84" s="94">
        <v>8</v>
      </c>
      <c r="L84" s="94">
        <v>0</v>
      </c>
      <c r="M84" s="93">
        <v>0</v>
      </c>
    </row>
    <row r="85" spans="1:13" ht="12" customHeight="1">
      <c r="A85" s="104" t="s">
        <v>55</v>
      </c>
      <c r="B85" s="105">
        <f t="shared" si="11"/>
        <v>1</v>
      </c>
      <c r="C85" s="94">
        <v>0</v>
      </c>
      <c r="D85" s="94">
        <v>1</v>
      </c>
      <c r="E85" s="106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3">
        <v>0</v>
      </c>
    </row>
    <row r="86" spans="1:13" ht="12" customHeight="1">
      <c r="A86" s="104" t="s">
        <v>56</v>
      </c>
      <c r="B86" s="105">
        <f>SUM(C86:M86)</f>
        <v>1</v>
      </c>
      <c r="C86" s="94">
        <v>0</v>
      </c>
      <c r="D86" s="94">
        <v>0</v>
      </c>
      <c r="E86" s="106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1</v>
      </c>
      <c r="M86" s="93">
        <v>0</v>
      </c>
    </row>
    <row r="87" spans="1:13" ht="12" customHeight="1">
      <c r="A87" s="104" t="s">
        <v>32</v>
      </c>
      <c r="B87" s="105">
        <f t="shared" si="11"/>
        <v>1</v>
      </c>
      <c r="C87" s="94">
        <v>1</v>
      </c>
      <c r="D87" s="94">
        <v>0</v>
      </c>
      <c r="E87" s="106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3">
        <v>0</v>
      </c>
    </row>
    <row r="88" spans="1:13" ht="12" customHeight="1">
      <c r="A88" s="104"/>
      <c r="B88" s="108"/>
      <c r="C88" s="108"/>
      <c r="D88" s="108"/>
      <c r="E88" s="106"/>
      <c r="F88" s="108"/>
      <c r="G88" s="108"/>
      <c r="H88" s="108"/>
      <c r="I88" s="108"/>
      <c r="J88" s="108"/>
      <c r="K88" s="108"/>
      <c r="L88" s="108"/>
      <c r="M88" s="112"/>
    </row>
    <row r="89" spans="1:13" ht="12" customHeight="1">
      <c r="A89" s="104"/>
      <c r="B89" s="108"/>
      <c r="C89" s="108"/>
      <c r="D89" s="108"/>
      <c r="E89" s="106"/>
      <c r="F89" s="108"/>
      <c r="G89" s="108"/>
      <c r="H89" s="108"/>
      <c r="I89" s="108"/>
      <c r="J89" s="108"/>
      <c r="K89" s="108"/>
      <c r="L89" s="108"/>
      <c r="M89" s="112"/>
    </row>
    <row r="90" spans="1:13" ht="12" customHeight="1">
      <c r="A90" s="100" t="s">
        <v>7</v>
      </c>
      <c r="B90" s="101">
        <f>SUM(B92:B101)</f>
        <v>57</v>
      </c>
      <c r="C90" s="101">
        <f aca="true" t="shared" si="12" ref="C90:M90">SUM(C92:C101)</f>
        <v>6</v>
      </c>
      <c r="D90" s="101">
        <f t="shared" si="12"/>
        <v>2</v>
      </c>
      <c r="E90" s="101">
        <f t="shared" si="12"/>
        <v>0</v>
      </c>
      <c r="F90" s="101">
        <f t="shared" si="12"/>
        <v>7</v>
      </c>
      <c r="G90" s="101">
        <f t="shared" si="12"/>
        <v>0</v>
      </c>
      <c r="H90" s="101">
        <f t="shared" si="12"/>
        <v>2</v>
      </c>
      <c r="I90" s="101">
        <f t="shared" si="12"/>
        <v>3</v>
      </c>
      <c r="J90" s="101">
        <f t="shared" si="12"/>
        <v>3</v>
      </c>
      <c r="K90" s="101">
        <f>SUM(K92:K101)</f>
        <v>26</v>
      </c>
      <c r="L90" s="101">
        <f>SUM(L92:L101)</f>
        <v>8</v>
      </c>
      <c r="M90" s="102">
        <f t="shared" si="12"/>
        <v>0</v>
      </c>
    </row>
    <row r="91" spans="1:13" ht="12" customHeight="1">
      <c r="A91" s="104"/>
      <c r="B91" s="108"/>
      <c r="C91" s="108"/>
      <c r="D91" s="108"/>
      <c r="E91" s="106"/>
      <c r="F91" s="108"/>
      <c r="G91" s="108"/>
      <c r="H91" s="108"/>
      <c r="I91" s="108"/>
      <c r="J91" s="108"/>
      <c r="K91" s="108"/>
      <c r="L91" s="108"/>
      <c r="M91" s="112"/>
    </row>
    <row r="92" spans="1:13" ht="12" customHeight="1">
      <c r="A92" s="104" t="s">
        <v>9</v>
      </c>
      <c r="B92" s="105">
        <f aca="true" t="shared" si="13" ref="B92:B101">SUM(C92:M92)</f>
        <v>22</v>
      </c>
      <c r="C92" s="94">
        <v>0</v>
      </c>
      <c r="D92" s="94">
        <v>0</v>
      </c>
      <c r="E92" s="106">
        <v>0</v>
      </c>
      <c r="F92" s="94">
        <f>1+2</f>
        <v>3</v>
      </c>
      <c r="G92" s="94">
        <v>0</v>
      </c>
      <c r="H92" s="94">
        <v>0</v>
      </c>
      <c r="I92" s="94">
        <v>3</v>
      </c>
      <c r="J92" s="94">
        <v>3</v>
      </c>
      <c r="K92" s="94">
        <v>11</v>
      </c>
      <c r="L92" s="94">
        <v>2</v>
      </c>
      <c r="M92" s="93">
        <v>0</v>
      </c>
    </row>
    <row r="93" spans="1:13" ht="12" customHeight="1">
      <c r="A93" s="104" t="s">
        <v>50</v>
      </c>
      <c r="B93" s="105">
        <f>SUM(C93:M93)</f>
        <v>4</v>
      </c>
      <c r="C93" s="94">
        <v>2</v>
      </c>
      <c r="D93" s="94">
        <v>1</v>
      </c>
      <c r="E93" s="106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1</v>
      </c>
      <c r="L93" s="94">
        <v>0</v>
      </c>
      <c r="M93" s="93">
        <v>0</v>
      </c>
    </row>
    <row r="94" spans="1:13" ht="12" customHeight="1">
      <c r="A94" s="104" t="s">
        <v>33</v>
      </c>
      <c r="B94" s="105">
        <f t="shared" si="13"/>
        <v>2</v>
      </c>
      <c r="C94" s="94">
        <v>0</v>
      </c>
      <c r="D94" s="94">
        <v>0</v>
      </c>
      <c r="E94" s="106">
        <v>0</v>
      </c>
      <c r="F94" s="94">
        <v>0</v>
      </c>
      <c r="G94" s="94">
        <v>0</v>
      </c>
      <c r="H94" s="94">
        <v>2</v>
      </c>
      <c r="I94" s="94">
        <v>0</v>
      </c>
      <c r="J94" s="94">
        <v>0</v>
      </c>
      <c r="K94" s="94">
        <v>0</v>
      </c>
      <c r="L94" s="94">
        <v>0</v>
      </c>
      <c r="M94" s="93">
        <v>0</v>
      </c>
    </row>
    <row r="95" spans="1:13" ht="12" customHeight="1">
      <c r="A95" s="104" t="s">
        <v>34</v>
      </c>
      <c r="B95" s="105">
        <f t="shared" si="13"/>
        <v>4</v>
      </c>
      <c r="C95" s="94">
        <v>0</v>
      </c>
      <c r="D95" s="94">
        <v>0</v>
      </c>
      <c r="E95" s="106">
        <v>0</v>
      </c>
      <c r="F95" s="94">
        <v>1</v>
      </c>
      <c r="G95" s="94">
        <v>0</v>
      </c>
      <c r="H95" s="94">
        <v>0</v>
      </c>
      <c r="I95" s="94">
        <v>0</v>
      </c>
      <c r="J95" s="94">
        <v>0</v>
      </c>
      <c r="K95" s="94">
        <v>1</v>
      </c>
      <c r="L95" s="94">
        <f>1+1</f>
        <v>2</v>
      </c>
      <c r="M95" s="93">
        <v>0</v>
      </c>
    </row>
    <row r="96" spans="1:13" ht="12" customHeight="1">
      <c r="A96" s="104" t="s">
        <v>35</v>
      </c>
      <c r="B96" s="105">
        <f t="shared" si="13"/>
        <v>10</v>
      </c>
      <c r="C96" s="94">
        <v>2</v>
      </c>
      <c r="D96" s="94">
        <v>0</v>
      </c>
      <c r="E96" s="106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5</v>
      </c>
      <c r="L96" s="94">
        <v>3</v>
      </c>
      <c r="M96" s="93">
        <v>0</v>
      </c>
    </row>
    <row r="97" spans="1:13" ht="12" customHeight="1">
      <c r="A97" s="104" t="s">
        <v>36</v>
      </c>
      <c r="B97" s="105">
        <f t="shared" si="13"/>
        <v>0</v>
      </c>
      <c r="C97" s="94">
        <v>0</v>
      </c>
      <c r="D97" s="94">
        <v>0</v>
      </c>
      <c r="E97" s="106">
        <v>0</v>
      </c>
      <c r="F97" s="94">
        <v>0</v>
      </c>
      <c r="G97" s="94">
        <v>0</v>
      </c>
      <c r="H97" s="94">
        <v>0</v>
      </c>
      <c r="I97" s="94">
        <v>0</v>
      </c>
      <c r="J97" s="94">
        <v>0</v>
      </c>
      <c r="K97" s="94">
        <v>0</v>
      </c>
      <c r="L97" s="94">
        <v>0</v>
      </c>
      <c r="M97" s="93">
        <v>0</v>
      </c>
    </row>
    <row r="98" spans="1:13" ht="12" customHeight="1">
      <c r="A98" s="104" t="s">
        <v>37</v>
      </c>
      <c r="B98" s="105">
        <f t="shared" si="13"/>
        <v>2</v>
      </c>
      <c r="C98" s="94">
        <v>1</v>
      </c>
      <c r="D98" s="94">
        <v>0</v>
      </c>
      <c r="E98" s="106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1</v>
      </c>
      <c r="M98" s="93">
        <v>0</v>
      </c>
    </row>
    <row r="99" spans="1:13" ht="12" customHeight="1">
      <c r="A99" s="104" t="s">
        <v>52</v>
      </c>
      <c r="B99" s="105">
        <f>SUM(C99:M99)</f>
        <v>2</v>
      </c>
      <c r="C99" s="94">
        <v>0</v>
      </c>
      <c r="D99" s="94">
        <v>1</v>
      </c>
      <c r="E99" s="106">
        <v>0</v>
      </c>
      <c r="F99" s="94">
        <v>0</v>
      </c>
      <c r="G99" s="94">
        <v>0</v>
      </c>
      <c r="H99" s="94">
        <v>0</v>
      </c>
      <c r="I99" s="94">
        <v>0</v>
      </c>
      <c r="J99" s="94">
        <v>0</v>
      </c>
      <c r="K99" s="94">
        <v>1</v>
      </c>
      <c r="L99" s="94">
        <v>0</v>
      </c>
      <c r="M99" s="93">
        <v>0</v>
      </c>
    </row>
    <row r="100" spans="1:13" ht="12" customHeight="1">
      <c r="A100" s="104" t="s">
        <v>38</v>
      </c>
      <c r="B100" s="105">
        <f>SUM(C100:M100)</f>
        <v>4</v>
      </c>
      <c r="C100" s="94">
        <v>1</v>
      </c>
      <c r="D100" s="94">
        <v>0</v>
      </c>
      <c r="E100" s="106">
        <v>0</v>
      </c>
      <c r="F100" s="94">
        <v>1</v>
      </c>
      <c r="G100" s="94">
        <v>0</v>
      </c>
      <c r="H100" s="94">
        <v>0</v>
      </c>
      <c r="I100" s="94">
        <v>0</v>
      </c>
      <c r="J100" s="94">
        <v>0</v>
      </c>
      <c r="K100" s="94">
        <v>2</v>
      </c>
      <c r="L100" s="94">
        <v>0</v>
      </c>
      <c r="M100" s="93">
        <v>0</v>
      </c>
    </row>
    <row r="101" spans="1:13" ht="12" customHeight="1">
      <c r="A101" s="104" t="s">
        <v>59</v>
      </c>
      <c r="B101" s="105">
        <f t="shared" si="13"/>
        <v>7</v>
      </c>
      <c r="C101" s="94">
        <v>0</v>
      </c>
      <c r="D101" s="94">
        <v>0</v>
      </c>
      <c r="E101" s="106">
        <v>0</v>
      </c>
      <c r="F101" s="94">
        <v>2</v>
      </c>
      <c r="G101" s="94">
        <v>0</v>
      </c>
      <c r="H101" s="94">
        <v>0</v>
      </c>
      <c r="I101" s="94">
        <v>0</v>
      </c>
      <c r="J101" s="94">
        <v>0</v>
      </c>
      <c r="K101" s="94">
        <f>4+1</f>
        <v>5</v>
      </c>
      <c r="L101" s="94">
        <v>0</v>
      </c>
      <c r="M101" s="93">
        <v>0</v>
      </c>
    </row>
    <row r="102" spans="1:13" ht="12" customHeight="1">
      <c r="A102" s="104"/>
      <c r="B102" s="108"/>
      <c r="C102" s="108"/>
      <c r="D102" s="108"/>
      <c r="E102" s="106"/>
      <c r="F102" s="108"/>
      <c r="G102" s="108"/>
      <c r="H102" s="108"/>
      <c r="I102" s="108"/>
      <c r="J102" s="108"/>
      <c r="K102" s="108"/>
      <c r="L102" s="108"/>
      <c r="M102" s="112"/>
    </row>
    <row r="103" spans="1:13" ht="12" customHeight="1">
      <c r="A103" s="100" t="s">
        <v>8</v>
      </c>
      <c r="B103" s="101">
        <f>SUM(B105:B110)</f>
        <v>57</v>
      </c>
      <c r="C103" s="101">
        <f aca="true" t="shared" si="14" ref="C103:M103">SUM(C105:C110)</f>
        <v>9</v>
      </c>
      <c r="D103" s="101">
        <f t="shared" si="14"/>
        <v>15</v>
      </c>
      <c r="E103" s="101">
        <f t="shared" si="14"/>
        <v>0</v>
      </c>
      <c r="F103" s="101">
        <f t="shared" si="14"/>
        <v>5</v>
      </c>
      <c r="G103" s="101">
        <f t="shared" si="14"/>
        <v>0</v>
      </c>
      <c r="H103" s="101">
        <f t="shared" si="14"/>
        <v>7</v>
      </c>
      <c r="I103" s="101">
        <f t="shared" si="14"/>
        <v>0</v>
      </c>
      <c r="J103" s="101">
        <f t="shared" si="14"/>
        <v>4</v>
      </c>
      <c r="K103" s="101">
        <f>SUM(K105:K110)</f>
        <v>15</v>
      </c>
      <c r="L103" s="101">
        <f>SUM(L105:L110)</f>
        <v>2</v>
      </c>
      <c r="M103" s="102">
        <f t="shared" si="14"/>
        <v>0</v>
      </c>
    </row>
    <row r="104" spans="1:13" ht="12" customHeight="1">
      <c r="A104" s="104"/>
      <c r="B104" s="108"/>
      <c r="C104" s="108"/>
      <c r="D104" s="108"/>
      <c r="E104" s="106"/>
      <c r="F104" s="108"/>
      <c r="G104" s="108"/>
      <c r="H104" s="108"/>
      <c r="I104" s="108"/>
      <c r="J104" s="108"/>
      <c r="K104" s="108"/>
      <c r="L104" s="108"/>
      <c r="M104" s="112"/>
    </row>
    <row r="105" spans="1:13" ht="12" customHeight="1">
      <c r="A105" s="104" t="s">
        <v>9</v>
      </c>
      <c r="B105" s="105">
        <f aca="true" t="shared" si="15" ref="B105:B110">SUM(C105:M105)</f>
        <v>31</v>
      </c>
      <c r="C105" s="94">
        <v>4</v>
      </c>
      <c r="D105" s="94">
        <v>10</v>
      </c>
      <c r="E105" s="106">
        <v>0</v>
      </c>
      <c r="F105" s="94">
        <v>3</v>
      </c>
      <c r="G105" s="94">
        <v>0</v>
      </c>
      <c r="H105" s="94">
        <v>1</v>
      </c>
      <c r="I105" s="94">
        <v>0</v>
      </c>
      <c r="J105" s="94">
        <v>3</v>
      </c>
      <c r="K105" s="94">
        <v>8</v>
      </c>
      <c r="L105" s="94">
        <v>2</v>
      </c>
      <c r="M105" s="93">
        <v>0</v>
      </c>
    </row>
    <row r="106" spans="1:13" ht="12" customHeight="1">
      <c r="A106" s="104" t="s">
        <v>39</v>
      </c>
      <c r="B106" s="105">
        <f t="shared" si="15"/>
        <v>10</v>
      </c>
      <c r="C106" s="94">
        <v>1</v>
      </c>
      <c r="D106" s="94">
        <v>3</v>
      </c>
      <c r="E106" s="106">
        <v>0</v>
      </c>
      <c r="F106" s="94">
        <v>1</v>
      </c>
      <c r="G106" s="94">
        <v>0</v>
      </c>
      <c r="H106" s="94">
        <v>1</v>
      </c>
      <c r="I106" s="94">
        <v>0</v>
      </c>
      <c r="J106" s="94">
        <v>1</v>
      </c>
      <c r="K106" s="94">
        <v>3</v>
      </c>
      <c r="L106" s="94">
        <v>0</v>
      </c>
      <c r="M106" s="93">
        <v>0</v>
      </c>
    </row>
    <row r="107" spans="1:13" ht="12" customHeight="1">
      <c r="A107" s="104" t="s">
        <v>51</v>
      </c>
      <c r="B107" s="105">
        <f>SUM(C107:M107)</f>
        <v>0</v>
      </c>
      <c r="C107" s="94">
        <v>0</v>
      </c>
      <c r="D107" s="94">
        <v>0</v>
      </c>
      <c r="E107" s="106">
        <v>0</v>
      </c>
      <c r="F107" s="94">
        <v>0</v>
      </c>
      <c r="G107" s="94">
        <v>0</v>
      </c>
      <c r="H107" s="94">
        <v>0</v>
      </c>
      <c r="I107" s="94">
        <v>0</v>
      </c>
      <c r="J107" s="94">
        <v>0</v>
      </c>
      <c r="K107" s="94">
        <v>0</v>
      </c>
      <c r="L107" s="94">
        <v>0</v>
      </c>
      <c r="M107" s="93">
        <v>0</v>
      </c>
    </row>
    <row r="108" spans="1:13" ht="12" customHeight="1">
      <c r="A108" s="104" t="s">
        <v>40</v>
      </c>
      <c r="B108" s="105">
        <f t="shared" si="15"/>
        <v>10</v>
      </c>
      <c r="C108" s="94">
        <v>4</v>
      </c>
      <c r="D108" s="94">
        <v>1</v>
      </c>
      <c r="E108" s="106">
        <v>0</v>
      </c>
      <c r="F108" s="94">
        <v>0</v>
      </c>
      <c r="G108" s="94">
        <v>0</v>
      </c>
      <c r="H108" s="94">
        <v>3</v>
      </c>
      <c r="I108" s="94">
        <v>0</v>
      </c>
      <c r="J108" s="94">
        <v>0</v>
      </c>
      <c r="K108" s="94">
        <v>2</v>
      </c>
      <c r="L108" s="94">
        <v>0</v>
      </c>
      <c r="M108" s="93">
        <v>0</v>
      </c>
    </row>
    <row r="109" spans="1:13" ht="12" customHeight="1">
      <c r="A109" s="104" t="s">
        <v>41</v>
      </c>
      <c r="B109" s="105">
        <f t="shared" si="15"/>
        <v>3</v>
      </c>
      <c r="C109" s="94">
        <v>0</v>
      </c>
      <c r="D109" s="94">
        <v>1</v>
      </c>
      <c r="E109" s="106">
        <v>0</v>
      </c>
      <c r="F109" s="94">
        <v>0</v>
      </c>
      <c r="G109" s="94">
        <v>0</v>
      </c>
      <c r="H109" s="94">
        <v>2</v>
      </c>
      <c r="I109" s="94">
        <v>0</v>
      </c>
      <c r="J109" s="94">
        <v>0</v>
      </c>
      <c r="K109" s="94">
        <v>0</v>
      </c>
      <c r="L109" s="94">
        <v>0</v>
      </c>
      <c r="M109" s="93">
        <v>0</v>
      </c>
    </row>
    <row r="110" spans="1:13" ht="12" customHeight="1">
      <c r="A110" s="104" t="s">
        <v>42</v>
      </c>
      <c r="B110" s="105">
        <f t="shared" si="15"/>
        <v>3</v>
      </c>
      <c r="C110" s="94">
        <v>0</v>
      </c>
      <c r="D110" s="94">
        <v>0</v>
      </c>
      <c r="E110" s="106">
        <v>0</v>
      </c>
      <c r="F110" s="94">
        <v>1</v>
      </c>
      <c r="G110" s="94">
        <v>0</v>
      </c>
      <c r="H110" s="94">
        <v>0</v>
      </c>
      <c r="I110" s="94">
        <v>0</v>
      </c>
      <c r="J110" s="94">
        <v>0</v>
      </c>
      <c r="K110" s="94">
        <v>2</v>
      </c>
      <c r="L110" s="94">
        <v>0</v>
      </c>
      <c r="M110" s="93">
        <v>0</v>
      </c>
    </row>
    <row r="111" spans="1:13" ht="12" customHeight="1" thickBot="1">
      <c r="A111" s="113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5"/>
    </row>
  </sheetData>
  <mergeCells count="7">
    <mergeCell ref="A55:M55"/>
    <mergeCell ref="C56:M56"/>
    <mergeCell ref="C6:M6"/>
    <mergeCell ref="A1:B1"/>
    <mergeCell ref="A3:M3"/>
    <mergeCell ref="A4:M4"/>
    <mergeCell ref="A5:M5"/>
  </mergeCells>
  <printOptions horizontalCentered="1"/>
  <pageMargins left="0.35433070866141736" right="0.2362204724409449" top="0.87" bottom="0.29" header="0" footer="0"/>
  <pageSetup horizontalDpi="600" verticalDpi="600" orientation="landscape" scale="75" r:id="rId1"/>
  <rowBreaks count="1" manualBreakCount="1">
    <brk id="5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35" sqref="A34:A35"/>
    </sheetView>
  </sheetViews>
  <sheetFormatPr defaultColWidth="11.421875" defaultRowHeight="12.75" customHeight="1"/>
  <cols>
    <col min="1" max="1" width="44.28125" style="81" customWidth="1"/>
    <col min="2" max="2" width="10.421875" style="81" customWidth="1"/>
    <col min="3" max="14" width="5.7109375" style="81" customWidth="1"/>
    <col min="15" max="16384" width="11.421875" style="81" customWidth="1"/>
  </cols>
  <sheetData>
    <row r="1" ht="12.75" customHeight="1">
      <c r="A1" s="116" t="s">
        <v>250</v>
      </c>
    </row>
    <row r="2" spans="1:14" ht="12.75" customHeight="1">
      <c r="A2" s="147"/>
      <c r="B2" s="14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12.75" customHeight="1">
      <c r="A3" s="148" t="s">
        <v>219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2.75" customHeight="1">
      <c r="A4" s="148" t="s">
        <v>218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2.75" customHeight="1" thickBot="1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ht="12.75" customHeight="1" thickBot="1">
      <c r="A6" s="142" t="s">
        <v>1</v>
      </c>
      <c r="B6" s="150" t="s">
        <v>2</v>
      </c>
      <c r="C6" s="146" t="s">
        <v>0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</row>
    <row r="7" spans="1:14" ht="12.75" customHeight="1" thickBot="1">
      <c r="A7" s="149"/>
      <c r="B7" s="151"/>
      <c r="C7" s="117" t="s">
        <v>90</v>
      </c>
      <c r="D7" s="118" t="s">
        <v>91</v>
      </c>
      <c r="E7" s="118" t="s">
        <v>92</v>
      </c>
      <c r="F7" s="118" t="s">
        <v>93</v>
      </c>
      <c r="G7" s="118" t="s">
        <v>94</v>
      </c>
      <c r="H7" s="118" t="s">
        <v>95</v>
      </c>
      <c r="I7" s="118" t="s">
        <v>96</v>
      </c>
      <c r="J7" s="118" t="s">
        <v>97</v>
      </c>
      <c r="K7" s="118" t="s">
        <v>98</v>
      </c>
      <c r="L7" s="118" t="s">
        <v>99</v>
      </c>
      <c r="M7" s="118" t="s">
        <v>100</v>
      </c>
      <c r="N7" s="118" t="s">
        <v>101</v>
      </c>
    </row>
    <row r="8" spans="1:14" ht="12.75" customHeight="1">
      <c r="A8" s="119"/>
      <c r="B8" s="120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ht="12.75" customHeight="1">
      <c r="A9" s="80" t="s">
        <v>2</v>
      </c>
      <c r="B9" s="123">
        <f>(B11+B16+B29+B39)</f>
        <v>931</v>
      </c>
      <c r="C9" s="124">
        <f aca="true" t="shared" si="0" ref="C9:N9">(C11+C16+C29+C39)</f>
        <v>83</v>
      </c>
      <c r="D9" s="125">
        <f t="shared" si="0"/>
        <v>83</v>
      </c>
      <c r="E9" s="125">
        <f t="shared" si="0"/>
        <v>65</v>
      </c>
      <c r="F9" s="125">
        <f t="shared" si="0"/>
        <v>84</v>
      </c>
      <c r="G9" s="125">
        <f t="shared" si="0"/>
        <v>68</v>
      </c>
      <c r="H9" s="125">
        <f t="shared" si="0"/>
        <v>83</v>
      </c>
      <c r="I9" s="125">
        <f t="shared" si="0"/>
        <v>81</v>
      </c>
      <c r="J9" s="125">
        <f t="shared" si="0"/>
        <v>88</v>
      </c>
      <c r="K9" s="125">
        <f t="shared" si="0"/>
        <v>80</v>
      </c>
      <c r="L9" s="125">
        <f t="shared" si="0"/>
        <v>77</v>
      </c>
      <c r="M9" s="125">
        <f t="shared" si="0"/>
        <v>76</v>
      </c>
      <c r="N9" s="125">
        <f t="shared" si="0"/>
        <v>63</v>
      </c>
    </row>
    <row r="10" spans="1:14" ht="12.75" customHeight="1">
      <c r="A10" s="104"/>
      <c r="B10" s="120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ht="12.75" customHeight="1">
      <c r="A11" s="126" t="s">
        <v>167</v>
      </c>
      <c r="B11" s="127">
        <f aca="true" t="shared" si="1" ref="B11:N11">SUM(B13:B14)</f>
        <v>459</v>
      </c>
      <c r="C11" s="128">
        <f t="shared" si="1"/>
        <v>43</v>
      </c>
      <c r="D11" s="128">
        <f t="shared" si="1"/>
        <v>38</v>
      </c>
      <c r="E11" s="128">
        <f t="shared" si="1"/>
        <v>27</v>
      </c>
      <c r="F11" s="128">
        <f t="shared" si="1"/>
        <v>44</v>
      </c>
      <c r="G11" s="128">
        <f t="shared" si="1"/>
        <v>35</v>
      </c>
      <c r="H11" s="128">
        <f t="shared" si="1"/>
        <v>51</v>
      </c>
      <c r="I11" s="128">
        <f t="shared" si="1"/>
        <v>45</v>
      </c>
      <c r="J11" s="128">
        <f t="shared" si="1"/>
        <v>37</v>
      </c>
      <c r="K11" s="128">
        <f t="shared" si="1"/>
        <v>33</v>
      </c>
      <c r="L11" s="128">
        <f t="shared" si="1"/>
        <v>37</v>
      </c>
      <c r="M11" s="128">
        <f t="shared" si="1"/>
        <v>41</v>
      </c>
      <c r="N11" s="128">
        <f t="shared" si="1"/>
        <v>28</v>
      </c>
    </row>
    <row r="12" spans="1:14" ht="12.75" customHeight="1">
      <c r="A12" s="104"/>
      <c r="B12" s="129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3" spans="1:14" ht="12.75" customHeight="1">
      <c r="A13" s="104" t="s">
        <v>191</v>
      </c>
      <c r="B13" s="129">
        <f>+SUM(C13:N13)</f>
        <v>449</v>
      </c>
      <c r="C13" s="107">
        <v>41</v>
      </c>
      <c r="D13" s="107">
        <v>38</v>
      </c>
      <c r="E13" s="107">
        <v>27</v>
      </c>
      <c r="F13" s="107">
        <v>43</v>
      </c>
      <c r="G13" s="107">
        <v>33</v>
      </c>
      <c r="H13" s="107">
        <v>51</v>
      </c>
      <c r="I13" s="107">
        <v>45</v>
      </c>
      <c r="J13" s="107">
        <v>36</v>
      </c>
      <c r="K13" s="107">
        <v>31</v>
      </c>
      <c r="L13" s="107">
        <v>36</v>
      </c>
      <c r="M13" s="107">
        <v>41</v>
      </c>
      <c r="N13" s="107">
        <v>27</v>
      </c>
    </row>
    <row r="14" spans="1:14" ht="12.75" customHeight="1">
      <c r="A14" s="104" t="s">
        <v>192</v>
      </c>
      <c r="B14" s="129">
        <f>+SUM(C14:N14)</f>
        <v>10</v>
      </c>
      <c r="C14" s="107">
        <v>2</v>
      </c>
      <c r="D14" s="107">
        <v>0</v>
      </c>
      <c r="E14" s="107">
        <v>0</v>
      </c>
      <c r="F14" s="107">
        <v>1</v>
      </c>
      <c r="G14" s="107">
        <v>2</v>
      </c>
      <c r="H14" s="107">
        <v>0</v>
      </c>
      <c r="I14" s="107">
        <v>0</v>
      </c>
      <c r="J14" s="107">
        <v>1</v>
      </c>
      <c r="K14" s="107">
        <v>2</v>
      </c>
      <c r="L14" s="107">
        <v>1</v>
      </c>
      <c r="M14" s="107">
        <v>0</v>
      </c>
      <c r="N14" s="107">
        <v>1</v>
      </c>
    </row>
    <row r="15" spans="1:2" ht="12.75" customHeight="1">
      <c r="A15" s="104"/>
      <c r="B15" s="130"/>
    </row>
    <row r="16" spans="1:14" ht="12.75" customHeight="1">
      <c r="A16" s="100" t="s">
        <v>168</v>
      </c>
      <c r="B16" s="127">
        <f aca="true" t="shared" si="2" ref="B16:N16">SUM(B18:B27)</f>
        <v>256</v>
      </c>
      <c r="C16" s="128">
        <f t="shared" si="2"/>
        <v>18</v>
      </c>
      <c r="D16" s="128">
        <f t="shared" si="2"/>
        <v>30</v>
      </c>
      <c r="E16" s="128">
        <f t="shared" si="2"/>
        <v>23</v>
      </c>
      <c r="F16" s="128">
        <f t="shared" si="2"/>
        <v>20</v>
      </c>
      <c r="G16" s="128">
        <f t="shared" si="2"/>
        <v>18</v>
      </c>
      <c r="H16" s="128">
        <f t="shared" si="2"/>
        <v>16</v>
      </c>
      <c r="I16" s="128">
        <f t="shared" si="2"/>
        <v>18</v>
      </c>
      <c r="J16" s="128">
        <f t="shared" si="2"/>
        <v>29</v>
      </c>
      <c r="K16" s="128">
        <f t="shared" si="2"/>
        <v>25</v>
      </c>
      <c r="L16" s="128">
        <f t="shared" si="2"/>
        <v>23</v>
      </c>
      <c r="M16" s="128">
        <f t="shared" si="2"/>
        <v>15</v>
      </c>
      <c r="N16" s="128">
        <f t="shared" si="2"/>
        <v>21</v>
      </c>
    </row>
    <row r="17" spans="1:14" ht="12.75" customHeight="1">
      <c r="A17" s="104"/>
      <c r="B17" s="120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</row>
    <row r="18" spans="1:14" ht="12.75" customHeight="1">
      <c r="A18" s="131" t="s">
        <v>169</v>
      </c>
      <c r="B18" s="129">
        <f aca="true" t="shared" si="3" ref="B18:B45">+SUM(C18:N18)</f>
        <v>45</v>
      </c>
      <c r="C18" s="107">
        <v>6</v>
      </c>
      <c r="D18" s="107">
        <v>4</v>
      </c>
      <c r="E18" s="107">
        <v>2</v>
      </c>
      <c r="F18" s="107">
        <v>2</v>
      </c>
      <c r="G18" s="107">
        <v>1</v>
      </c>
      <c r="H18" s="107">
        <v>1</v>
      </c>
      <c r="I18" s="107">
        <v>5</v>
      </c>
      <c r="J18" s="107">
        <v>5</v>
      </c>
      <c r="K18" s="107">
        <v>7</v>
      </c>
      <c r="L18" s="107">
        <v>7</v>
      </c>
      <c r="M18" s="107">
        <v>1</v>
      </c>
      <c r="N18" s="107">
        <v>4</v>
      </c>
    </row>
    <row r="19" spans="1:14" ht="12.75" customHeight="1">
      <c r="A19" s="131" t="s">
        <v>170</v>
      </c>
      <c r="B19" s="129">
        <f t="shared" si="3"/>
        <v>15</v>
      </c>
      <c r="C19" s="107">
        <v>1</v>
      </c>
      <c r="D19" s="107">
        <v>1</v>
      </c>
      <c r="E19" s="107">
        <v>3</v>
      </c>
      <c r="F19" s="107">
        <v>2</v>
      </c>
      <c r="G19" s="107">
        <v>1</v>
      </c>
      <c r="H19" s="107">
        <v>1</v>
      </c>
      <c r="I19" s="107">
        <v>0</v>
      </c>
      <c r="J19" s="107">
        <v>0</v>
      </c>
      <c r="K19" s="107">
        <v>3</v>
      </c>
      <c r="L19" s="107">
        <v>0</v>
      </c>
      <c r="M19" s="107">
        <v>2</v>
      </c>
      <c r="N19" s="107">
        <v>1</v>
      </c>
    </row>
    <row r="20" spans="1:14" ht="12.75" customHeight="1">
      <c r="A20" s="131" t="s">
        <v>171</v>
      </c>
      <c r="B20" s="129">
        <f t="shared" si="3"/>
        <v>32</v>
      </c>
      <c r="C20" s="107">
        <v>1</v>
      </c>
      <c r="D20" s="107">
        <v>3</v>
      </c>
      <c r="E20" s="107">
        <v>1</v>
      </c>
      <c r="F20" s="107">
        <v>3</v>
      </c>
      <c r="G20" s="107">
        <v>6</v>
      </c>
      <c r="H20" s="107">
        <v>0</v>
      </c>
      <c r="I20" s="107">
        <v>1</v>
      </c>
      <c r="J20" s="107">
        <v>4</v>
      </c>
      <c r="K20" s="107">
        <v>3</v>
      </c>
      <c r="L20" s="107">
        <v>3</v>
      </c>
      <c r="M20" s="107">
        <v>0</v>
      </c>
      <c r="N20" s="107">
        <v>7</v>
      </c>
    </row>
    <row r="21" spans="1:14" ht="12.75" customHeight="1">
      <c r="A21" s="131" t="s">
        <v>172</v>
      </c>
      <c r="B21" s="129">
        <f t="shared" si="3"/>
        <v>14</v>
      </c>
      <c r="C21" s="107">
        <v>1</v>
      </c>
      <c r="D21" s="107">
        <v>1</v>
      </c>
      <c r="E21" s="107">
        <v>2</v>
      </c>
      <c r="F21" s="107">
        <v>0</v>
      </c>
      <c r="G21" s="107">
        <v>2</v>
      </c>
      <c r="H21" s="107">
        <v>2</v>
      </c>
      <c r="I21" s="107">
        <v>2</v>
      </c>
      <c r="J21" s="107">
        <v>2</v>
      </c>
      <c r="K21" s="107">
        <v>0</v>
      </c>
      <c r="L21" s="107">
        <v>1</v>
      </c>
      <c r="M21" s="107">
        <v>0</v>
      </c>
      <c r="N21" s="107">
        <v>1</v>
      </c>
    </row>
    <row r="22" spans="1:14" ht="12.75" customHeight="1">
      <c r="A22" s="131" t="s">
        <v>173</v>
      </c>
      <c r="B22" s="129">
        <f t="shared" si="3"/>
        <v>25</v>
      </c>
      <c r="C22" s="107">
        <v>0</v>
      </c>
      <c r="D22" s="107">
        <v>5</v>
      </c>
      <c r="E22" s="107">
        <v>4</v>
      </c>
      <c r="F22" s="107">
        <v>1</v>
      </c>
      <c r="G22" s="107">
        <v>5</v>
      </c>
      <c r="H22" s="107">
        <v>2</v>
      </c>
      <c r="I22" s="107">
        <v>1</v>
      </c>
      <c r="J22" s="107">
        <v>1</v>
      </c>
      <c r="K22" s="107">
        <v>2</v>
      </c>
      <c r="L22" s="107">
        <v>2</v>
      </c>
      <c r="M22" s="107">
        <v>1</v>
      </c>
      <c r="N22" s="107">
        <v>1</v>
      </c>
    </row>
    <row r="23" spans="1:14" ht="12.75" customHeight="1">
      <c r="A23" s="131" t="s">
        <v>174</v>
      </c>
      <c r="B23" s="129">
        <f t="shared" si="3"/>
        <v>34</v>
      </c>
      <c r="C23" s="107">
        <v>1</v>
      </c>
      <c r="D23" s="107">
        <v>4</v>
      </c>
      <c r="E23" s="107">
        <v>2</v>
      </c>
      <c r="F23" s="107">
        <v>1</v>
      </c>
      <c r="G23" s="107">
        <v>1</v>
      </c>
      <c r="H23" s="107">
        <v>2</v>
      </c>
      <c r="I23" s="107">
        <v>3</v>
      </c>
      <c r="J23" s="107">
        <v>9</v>
      </c>
      <c r="K23" s="107">
        <v>1</v>
      </c>
      <c r="L23" s="107">
        <v>2</v>
      </c>
      <c r="M23" s="107">
        <v>5</v>
      </c>
      <c r="N23" s="107">
        <v>3</v>
      </c>
    </row>
    <row r="24" spans="1:14" ht="12.75" customHeight="1">
      <c r="A24" s="131" t="s">
        <v>175</v>
      </c>
      <c r="B24" s="129">
        <f t="shared" si="3"/>
        <v>48</v>
      </c>
      <c r="C24" s="107">
        <v>2</v>
      </c>
      <c r="D24" s="107">
        <v>5</v>
      </c>
      <c r="E24" s="107">
        <v>5</v>
      </c>
      <c r="F24" s="107">
        <v>10</v>
      </c>
      <c r="G24" s="107">
        <v>1</v>
      </c>
      <c r="H24" s="107">
        <v>4</v>
      </c>
      <c r="I24" s="107">
        <v>1</v>
      </c>
      <c r="J24" s="107">
        <v>3</v>
      </c>
      <c r="K24" s="107">
        <v>7</v>
      </c>
      <c r="L24" s="107">
        <v>4</v>
      </c>
      <c r="M24" s="107">
        <v>4</v>
      </c>
      <c r="N24" s="107">
        <v>2</v>
      </c>
    </row>
    <row r="25" spans="1:14" ht="12.75" customHeight="1">
      <c r="A25" s="131" t="s">
        <v>176</v>
      </c>
      <c r="B25" s="129">
        <f t="shared" si="3"/>
        <v>27</v>
      </c>
      <c r="C25" s="107">
        <v>2</v>
      </c>
      <c r="D25" s="107">
        <v>5</v>
      </c>
      <c r="E25" s="107">
        <v>3</v>
      </c>
      <c r="F25" s="107">
        <v>1</v>
      </c>
      <c r="G25" s="107">
        <v>1</v>
      </c>
      <c r="H25" s="107">
        <v>4</v>
      </c>
      <c r="I25" s="107">
        <v>2</v>
      </c>
      <c r="J25" s="107">
        <v>4</v>
      </c>
      <c r="K25" s="107">
        <v>1</v>
      </c>
      <c r="L25" s="107">
        <v>2</v>
      </c>
      <c r="M25" s="107">
        <v>1</v>
      </c>
      <c r="N25" s="107">
        <v>1</v>
      </c>
    </row>
    <row r="26" spans="1:14" ht="12.75" customHeight="1">
      <c r="A26" s="131" t="s">
        <v>251</v>
      </c>
      <c r="B26" s="129">
        <f t="shared" si="3"/>
        <v>7</v>
      </c>
      <c r="C26" s="107">
        <v>2</v>
      </c>
      <c r="D26" s="107">
        <v>2</v>
      </c>
      <c r="E26" s="107">
        <v>1</v>
      </c>
      <c r="F26" s="107">
        <v>0</v>
      </c>
      <c r="G26" s="107">
        <v>0</v>
      </c>
      <c r="H26" s="107">
        <v>0</v>
      </c>
      <c r="I26" s="107">
        <v>0</v>
      </c>
      <c r="J26" s="107">
        <v>1</v>
      </c>
      <c r="K26" s="107">
        <v>1</v>
      </c>
      <c r="L26" s="107">
        <v>0</v>
      </c>
      <c r="M26" s="107">
        <v>0</v>
      </c>
      <c r="N26" s="107">
        <v>0</v>
      </c>
    </row>
    <row r="27" spans="1:14" ht="12.75" customHeight="1">
      <c r="A27" s="131" t="s">
        <v>252</v>
      </c>
      <c r="B27" s="129">
        <f t="shared" si="3"/>
        <v>9</v>
      </c>
      <c r="C27" s="107">
        <v>2</v>
      </c>
      <c r="D27" s="107">
        <v>0</v>
      </c>
      <c r="E27" s="107">
        <v>0</v>
      </c>
      <c r="F27" s="107">
        <v>0</v>
      </c>
      <c r="G27" s="107">
        <v>0</v>
      </c>
      <c r="H27" s="107">
        <v>0</v>
      </c>
      <c r="I27" s="107">
        <v>3</v>
      </c>
      <c r="J27" s="107">
        <v>0</v>
      </c>
      <c r="K27" s="107">
        <v>0</v>
      </c>
      <c r="L27" s="107">
        <v>2</v>
      </c>
      <c r="M27" s="107">
        <v>1</v>
      </c>
      <c r="N27" s="107">
        <v>1</v>
      </c>
    </row>
    <row r="28" spans="1:2" ht="12.75" customHeight="1">
      <c r="A28" s="131"/>
      <c r="B28" s="130"/>
    </row>
    <row r="29" spans="1:14" ht="12.75" customHeight="1">
      <c r="A29" s="100" t="s">
        <v>189</v>
      </c>
      <c r="B29" s="127">
        <f aca="true" t="shared" si="4" ref="B29:N29">SUM(B31:B37)</f>
        <v>191</v>
      </c>
      <c r="C29" s="128">
        <f t="shared" si="4"/>
        <v>20</v>
      </c>
      <c r="D29" s="128">
        <f t="shared" si="4"/>
        <v>12</v>
      </c>
      <c r="E29" s="128">
        <f t="shared" si="4"/>
        <v>15</v>
      </c>
      <c r="F29" s="128">
        <f t="shared" si="4"/>
        <v>18</v>
      </c>
      <c r="G29" s="128">
        <f t="shared" si="4"/>
        <v>13</v>
      </c>
      <c r="H29" s="128">
        <f t="shared" si="4"/>
        <v>16</v>
      </c>
      <c r="I29" s="128">
        <f t="shared" si="4"/>
        <v>15</v>
      </c>
      <c r="J29" s="128">
        <f t="shared" si="4"/>
        <v>22</v>
      </c>
      <c r="K29" s="128">
        <f t="shared" si="4"/>
        <v>17</v>
      </c>
      <c r="L29" s="128">
        <f t="shared" si="4"/>
        <v>16</v>
      </c>
      <c r="M29" s="128">
        <f t="shared" si="4"/>
        <v>15</v>
      </c>
      <c r="N29" s="128">
        <f t="shared" si="4"/>
        <v>12</v>
      </c>
    </row>
    <row r="30" spans="1:14" ht="12.75" customHeight="1">
      <c r="A30" s="131"/>
      <c r="B30" s="129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</row>
    <row r="31" spans="1:14" ht="12.75" customHeight="1">
      <c r="A31" s="131" t="s">
        <v>177</v>
      </c>
      <c r="B31" s="129">
        <f t="shared" si="3"/>
        <v>72</v>
      </c>
      <c r="C31" s="107">
        <v>9</v>
      </c>
      <c r="D31" s="107">
        <v>5</v>
      </c>
      <c r="E31" s="107">
        <v>2</v>
      </c>
      <c r="F31" s="107">
        <v>10</v>
      </c>
      <c r="G31" s="107">
        <v>7</v>
      </c>
      <c r="H31" s="107">
        <v>5</v>
      </c>
      <c r="I31" s="107">
        <v>3</v>
      </c>
      <c r="J31" s="107">
        <v>3</v>
      </c>
      <c r="K31" s="107">
        <v>9</v>
      </c>
      <c r="L31" s="107">
        <v>4</v>
      </c>
      <c r="M31" s="107">
        <v>9</v>
      </c>
      <c r="N31" s="107">
        <v>6</v>
      </c>
    </row>
    <row r="32" spans="1:14" ht="12.75" customHeight="1">
      <c r="A32" s="131" t="s">
        <v>178</v>
      </c>
      <c r="B32" s="129">
        <f t="shared" si="3"/>
        <v>27</v>
      </c>
      <c r="C32" s="107">
        <v>1</v>
      </c>
      <c r="D32" s="107">
        <v>2</v>
      </c>
      <c r="E32" s="107">
        <v>4</v>
      </c>
      <c r="F32" s="107">
        <v>2</v>
      </c>
      <c r="G32" s="107">
        <v>0</v>
      </c>
      <c r="H32" s="107">
        <v>2</v>
      </c>
      <c r="I32" s="107">
        <v>3</v>
      </c>
      <c r="J32" s="107">
        <v>7</v>
      </c>
      <c r="K32" s="107">
        <v>3</v>
      </c>
      <c r="L32" s="107">
        <v>1</v>
      </c>
      <c r="M32" s="107">
        <v>1</v>
      </c>
      <c r="N32" s="107">
        <v>1</v>
      </c>
    </row>
    <row r="33" spans="1:14" ht="12.75" customHeight="1">
      <c r="A33" s="131" t="s">
        <v>179</v>
      </c>
      <c r="B33" s="129">
        <f t="shared" si="3"/>
        <v>30</v>
      </c>
      <c r="C33" s="107">
        <v>1</v>
      </c>
      <c r="D33" s="107">
        <v>2</v>
      </c>
      <c r="E33" s="107">
        <v>2</v>
      </c>
      <c r="F33" s="107">
        <v>1</v>
      </c>
      <c r="G33" s="107">
        <v>1</v>
      </c>
      <c r="H33" s="107">
        <v>2</v>
      </c>
      <c r="I33" s="107">
        <v>3</v>
      </c>
      <c r="J33" s="107">
        <v>7</v>
      </c>
      <c r="K33" s="107">
        <v>2</v>
      </c>
      <c r="L33" s="107">
        <v>4</v>
      </c>
      <c r="M33" s="107">
        <v>2</v>
      </c>
      <c r="N33" s="107">
        <v>3</v>
      </c>
    </row>
    <row r="34" spans="1:14" ht="12.75" customHeight="1">
      <c r="A34" s="131" t="s">
        <v>180</v>
      </c>
      <c r="B34" s="129">
        <f t="shared" si="3"/>
        <v>15</v>
      </c>
      <c r="C34" s="107">
        <v>0</v>
      </c>
      <c r="D34" s="107">
        <v>0</v>
      </c>
      <c r="E34" s="107">
        <v>2</v>
      </c>
      <c r="F34" s="107">
        <v>2</v>
      </c>
      <c r="G34" s="107">
        <v>1</v>
      </c>
      <c r="H34" s="107">
        <v>0</v>
      </c>
      <c r="I34" s="107">
        <v>1</v>
      </c>
      <c r="J34" s="107">
        <v>3</v>
      </c>
      <c r="K34" s="107">
        <v>1</v>
      </c>
      <c r="L34" s="107">
        <v>2</v>
      </c>
      <c r="M34" s="107">
        <v>2</v>
      </c>
      <c r="N34" s="107">
        <v>1</v>
      </c>
    </row>
    <row r="35" spans="1:14" ht="12.75" customHeight="1">
      <c r="A35" s="131" t="s">
        <v>181</v>
      </c>
      <c r="B35" s="129">
        <f t="shared" si="3"/>
        <v>25</v>
      </c>
      <c r="C35" s="107">
        <v>2</v>
      </c>
      <c r="D35" s="107">
        <v>3</v>
      </c>
      <c r="E35" s="107">
        <v>3</v>
      </c>
      <c r="F35" s="107">
        <v>2</v>
      </c>
      <c r="G35" s="107">
        <v>4</v>
      </c>
      <c r="H35" s="107">
        <v>4</v>
      </c>
      <c r="I35" s="107">
        <v>2</v>
      </c>
      <c r="J35" s="107">
        <v>1</v>
      </c>
      <c r="K35" s="107">
        <v>1</v>
      </c>
      <c r="L35" s="107">
        <v>2</v>
      </c>
      <c r="M35" s="107">
        <v>0</v>
      </c>
      <c r="N35" s="107">
        <v>1</v>
      </c>
    </row>
    <row r="36" spans="1:14" ht="12.75" customHeight="1">
      <c r="A36" s="131" t="s">
        <v>182</v>
      </c>
      <c r="B36" s="129">
        <f t="shared" si="3"/>
        <v>12</v>
      </c>
      <c r="C36" s="107">
        <v>3</v>
      </c>
      <c r="D36" s="107">
        <v>0</v>
      </c>
      <c r="E36" s="107">
        <v>2</v>
      </c>
      <c r="F36" s="107">
        <v>1</v>
      </c>
      <c r="G36" s="107">
        <v>0</v>
      </c>
      <c r="H36" s="107">
        <v>3</v>
      </c>
      <c r="I36" s="107">
        <v>1</v>
      </c>
      <c r="J36" s="107">
        <v>0</v>
      </c>
      <c r="K36" s="107">
        <v>1</v>
      </c>
      <c r="L36" s="107">
        <v>1</v>
      </c>
      <c r="M36" s="107">
        <v>0</v>
      </c>
      <c r="N36" s="107">
        <v>0</v>
      </c>
    </row>
    <row r="37" spans="1:14" ht="12.75" customHeight="1">
      <c r="A37" s="131" t="s">
        <v>183</v>
      </c>
      <c r="B37" s="129">
        <f t="shared" si="3"/>
        <v>10</v>
      </c>
      <c r="C37" s="107">
        <v>4</v>
      </c>
      <c r="D37" s="107">
        <v>0</v>
      </c>
      <c r="E37" s="107">
        <v>0</v>
      </c>
      <c r="F37" s="107">
        <v>0</v>
      </c>
      <c r="G37" s="107">
        <v>0</v>
      </c>
      <c r="H37" s="107">
        <v>0</v>
      </c>
      <c r="I37" s="107">
        <v>2</v>
      </c>
      <c r="J37" s="107">
        <v>1</v>
      </c>
      <c r="K37" s="107">
        <v>0</v>
      </c>
      <c r="L37" s="107">
        <v>2</v>
      </c>
      <c r="M37" s="107">
        <v>1</v>
      </c>
      <c r="N37" s="107">
        <v>0</v>
      </c>
    </row>
    <row r="38" spans="1:2" ht="12.75" customHeight="1">
      <c r="A38" s="131"/>
      <c r="B38" s="130"/>
    </row>
    <row r="39" spans="1:14" ht="12.75" customHeight="1">
      <c r="A39" s="100" t="s">
        <v>190</v>
      </c>
      <c r="B39" s="127">
        <f aca="true" t="shared" si="5" ref="B39:N39">SUM(B41:B47)</f>
        <v>25</v>
      </c>
      <c r="C39" s="132">
        <f t="shared" si="5"/>
        <v>2</v>
      </c>
      <c r="D39" s="128">
        <f t="shared" si="5"/>
        <v>3</v>
      </c>
      <c r="E39" s="128">
        <f t="shared" si="5"/>
        <v>0</v>
      </c>
      <c r="F39" s="128">
        <f t="shared" si="5"/>
        <v>2</v>
      </c>
      <c r="G39" s="128">
        <f t="shared" si="5"/>
        <v>2</v>
      </c>
      <c r="H39" s="128">
        <f t="shared" si="5"/>
        <v>0</v>
      </c>
      <c r="I39" s="128">
        <f t="shared" si="5"/>
        <v>3</v>
      </c>
      <c r="J39" s="128">
        <f t="shared" si="5"/>
        <v>0</v>
      </c>
      <c r="K39" s="128">
        <f t="shared" si="5"/>
        <v>5</v>
      </c>
      <c r="L39" s="128">
        <f t="shared" si="5"/>
        <v>1</v>
      </c>
      <c r="M39" s="128">
        <f t="shared" si="5"/>
        <v>5</v>
      </c>
      <c r="N39" s="128">
        <f t="shared" si="5"/>
        <v>2</v>
      </c>
    </row>
    <row r="40" spans="1:14" ht="12.75" customHeight="1">
      <c r="A40" s="131"/>
      <c r="B40" s="129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4" ht="12.75" customHeight="1">
      <c r="A41" s="131" t="s">
        <v>184</v>
      </c>
      <c r="B41" s="129">
        <f t="shared" si="3"/>
        <v>4</v>
      </c>
      <c r="C41" s="107">
        <v>0</v>
      </c>
      <c r="D41" s="107">
        <v>0</v>
      </c>
      <c r="E41" s="107">
        <v>0</v>
      </c>
      <c r="F41" s="107">
        <v>1</v>
      </c>
      <c r="G41" s="107">
        <v>0</v>
      </c>
      <c r="H41" s="107">
        <v>0</v>
      </c>
      <c r="I41" s="107">
        <v>0</v>
      </c>
      <c r="J41" s="107">
        <v>0</v>
      </c>
      <c r="K41" s="107">
        <v>1</v>
      </c>
      <c r="L41" s="107">
        <v>0</v>
      </c>
      <c r="M41" s="107">
        <v>0</v>
      </c>
      <c r="N41" s="107">
        <v>2</v>
      </c>
    </row>
    <row r="42" spans="1:14" ht="12.75" customHeight="1">
      <c r="A42" s="131" t="s">
        <v>185</v>
      </c>
      <c r="B42" s="129">
        <f t="shared" si="3"/>
        <v>1</v>
      </c>
      <c r="C42" s="107">
        <v>0</v>
      </c>
      <c r="D42" s="107">
        <v>0</v>
      </c>
      <c r="E42" s="107">
        <v>0</v>
      </c>
      <c r="F42" s="107">
        <v>0</v>
      </c>
      <c r="G42" s="107">
        <v>0</v>
      </c>
      <c r="H42" s="107">
        <v>0</v>
      </c>
      <c r="I42" s="107">
        <v>1</v>
      </c>
      <c r="J42" s="107">
        <v>0</v>
      </c>
      <c r="K42" s="107">
        <v>0</v>
      </c>
      <c r="L42" s="107">
        <v>0</v>
      </c>
      <c r="M42" s="107">
        <v>0</v>
      </c>
      <c r="N42" s="107">
        <v>0</v>
      </c>
    </row>
    <row r="43" spans="1:14" ht="12.75" customHeight="1">
      <c r="A43" s="131" t="s">
        <v>186</v>
      </c>
      <c r="B43" s="129">
        <f t="shared" si="3"/>
        <v>12</v>
      </c>
      <c r="C43" s="107">
        <v>1</v>
      </c>
      <c r="D43" s="107">
        <v>3</v>
      </c>
      <c r="E43" s="107">
        <v>0</v>
      </c>
      <c r="F43" s="107">
        <v>1</v>
      </c>
      <c r="G43" s="107">
        <v>2</v>
      </c>
      <c r="H43" s="107">
        <v>0</v>
      </c>
      <c r="I43" s="107">
        <v>0</v>
      </c>
      <c r="J43" s="107">
        <v>0</v>
      </c>
      <c r="K43" s="107">
        <v>2</v>
      </c>
      <c r="L43" s="107">
        <v>0</v>
      </c>
      <c r="M43" s="107">
        <v>3</v>
      </c>
      <c r="N43" s="107">
        <v>0</v>
      </c>
    </row>
    <row r="44" spans="1:14" ht="12.75" customHeight="1">
      <c r="A44" s="131" t="s">
        <v>187</v>
      </c>
      <c r="B44" s="129">
        <f t="shared" si="3"/>
        <v>6</v>
      </c>
      <c r="C44" s="107">
        <v>0</v>
      </c>
      <c r="D44" s="107">
        <v>0</v>
      </c>
      <c r="E44" s="107">
        <v>0</v>
      </c>
      <c r="F44" s="107">
        <v>0</v>
      </c>
      <c r="G44" s="107">
        <v>0</v>
      </c>
      <c r="H44" s="107">
        <v>0</v>
      </c>
      <c r="I44" s="107">
        <v>1</v>
      </c>
      <c r="J44" s="107">
        <v>0</v>
      </c>
      <c r="K44" s="107">
        <v>2</v>
      </c>
      <c r="L44" s="107">
        <v>1</v>
      </c>
      <c r="M44" s="107">
        <v>2</v>
      </c>
      <c r="N44" s="107">
        <v>0</v>
      </c>
    </row>
    <row r="45" spans="1:14" ht="12.75" customHeight="1">
      <c r="A45" s="131" t="s">
        <v>188</v>
      </c>
      <c r="B45" s="129">
        <f t="shared" si="3"/>
        <v>2</v>
      </c>
      <c r="C45" s="107">
        <v>1</v>
      </c>
      <c r="D45" s="107">
        <v>0</v>
      </c>
      <c r="E45" s="107">
        <v>0</v>
      </c>
      <c r="F45" s="107">
        <v>0</v>
      </c>
      <c r="G45" s="107">
        <v>0</v>
      </c>
      <c r="H45" s="107">
        <v>0</v>
      </c>
      <c r="I45" s="107">
        <v>1</v>
      </c>
      <c r="J45" s="107">
        <v>0</v>
      </c>
      <c r="K45" s="107">
        <v>0</v>
      </c>
      <c r="L45" s="107">
        <v>0</v>
      </c>
      <c r="M45" s="107">
        <v>0</v>
      </c>
      <c r="N45" s="107">
        <v>0</v>
      </c>
    </row>
    <row r="46" spans="1:14" ht="12.75" customHeight="1" thickBot="1">
      <c r="A46" s="113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</row>
    <row r="47" spans="4:14" ht="12.75" customHeight="1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</row>
    <row r="49" spans="4:14" ht="12.75" customHeight="1"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</row>
    <row r="50" spans="4:14" ht="12.75" customHeight="1"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</row>
    <row r="51" spans="4:14" ht="12.75" customHeight="1"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</row>
    <row r="52" spans="4:14" ht="12.75" customHeight="1"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</row>
  </sheetData>
  <mergeCells count="7">
    <mergeCell ref="C6:N6"/>
    <mergeCell ref="A2:B2"/>
    <mergeCell ref="A3:N3"/>
    <mergeCell ref="A4:N4"/>
    <mergeCell ref="A5:N5"/>
    <mergeCell ref="A6:A7"/>
    <mergeCell ref="B6:B7"/>
  </mergeCells>
  <printOptions horizontalCentered="1"/>
  <pageMargins left="0.4724409448818898" right="0.32" top="0.92" bottom="0.2755905511811024" header="0" footer="0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99"/>
  <sheetViews>
    <sheetView tabSelected="1" workbookViewId="0" topLeftCell="D2">
      <selection activeCell="M18" sqref="M18"/>
    </sheetView>
  </sheetViews>
  <sheetFormatPr defaultColWidth="11.421875" defaultRowHeight="12.75"/>
  <cols>
    <col min="1" max="1" width="45.7109375" style="81" customWidth="1"/>
    <col min="2" max="2" width="9.8515625" style="81" customWidth="1"/>
    <col min="3" max="3" width="12.00390625" style="81" customWidth="1"/>
    <col min="4" max="6" width="9.00390625" style="81" customWidth="1"/>
    <col min="7" max="10" width="11.00390625" style="81" customWidth="1"/>
    <col min="11" max="11" width="9.00390625" style="81" customWidth="1"/>
    <col min="12" max="13" width="10.00390625" style="81" customWidth="1"/>
    <col min="14" max="14" width="11.421875" style="104" customWidth="1"/>
    <col min="15" max="16384" width="11.421875" style="81" customWidth="1"/>
  </cols>
  <sheetData>
    <row r="1" spans="1:13" ht="15.75">
      <c r="A1" s="143" t="s">
        <v>253</v>
      </c>
      <c r="B1" s="143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>
      <c r="A2" s="79"/>
      <c r="B2" s="7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ht="15.75">
      <c r="A3" s="145" t="s">
        <v>193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</row>
    <row r="4" spans="1:13" ht="15.75">
      <c r="A4" s="145" t="s">
        <v>194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3" ht="16.5" thickBo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21" customHeight="1" thickBot="1">
      <c r="A6" s="82" t="s">
        <v>44</v>
      </c>
      <c r="B6" s="153" t="s">
        <v>2</v>
      </c>
      <c r="C6" s="152" t="s">
        <v>43</v>
      </c>
      <c r="D6" s="146"/>
      <c r="E6" s="146"/>
      <c r="F6" s="146"/>
      <c r="G6" s="146"/>
      <c r="H6" s="146"/>
      <c r="I6" s="146"/>
      <c r="J6" s="146"/>
      <c r="K6" s="146"/>
      <c r="L6" s="146"/>
      <c r="M6" s="146"/>
    </row>
    <row r="7" spans="1:13" ht="21" customHeight="1">
      <c r="A7" s="84" t="s">
        <v>45</v>
      </c>
      <c r="B7" s="154"/>
      <c r="C7" s="86" t="s">
        <v>74</v>
      </c>
      <c r="D7" s="86" t="s">
        <v>73</v>
      </c>
      <c r="E7" s="86" t="s">
        <v>89</v>
      </c>
      <c r="F7" s="86" t="s">
        <v>77</v>
      </c>
      <c r="G7" s="86" t="s">
        <v>78</v>
      </c>
      <c r="H7" s="86" t="s">
        <v>80</v>
      </c>
      <c r="I7" s="86" t="s">
        <v>81</v>
      </c>
      <c r="J7" s="86" t="s">
        <v>81</v>
      </c>
      <c r="K7" s="86" t="s">
        <v>82</v>
      </c>
      <c r="L7" s="86" t="s">
        <v>82</v>
      </c>
      <c r="M7" s="87" t="s">
        <v>85</v>
      </c>
    </row>
    <row r="8" spans="1:13" ht="24" customHeight="1" thickBot="1">
      <c r="A8" s="84"/>
      <c r="B8" s="155"/>
      <c r="C8" s="90" t="s">
        <v>75</v>
      </c>
      <c r="D8" s="90" t="s">
        <v>76</v>
      </c>
      <c r="E8" s="90" t="s">
        <v>76</v>
      </c>
      <c r="F8" s="90" t="s">
        <v>76</v>
      </c>
      <c r="G8" s="90" t="s">
        <v>79</v>
      </c>
      <c r="H8" s="90" t="s">
        <v>79</v>
      </c>
      <c r="I8" s="90" t="s">
        <v>79</v>
      </c>
      <c r="J8" s="90" t="s">
        <v>76</v>
      </c>
      <c r="K8" s="90" t="s">
        <v>83</v>
      </c>
      <c r="L8" s="90" t="s">
        <v>79</v>
      </c>
      <c r="M8" s="91" t="s">
        <v>88</v>
      </c>
    </row>
    <row r="9" spans="1:13" ht="15">
      <c r="A9" s="92"/>
      <c r="B9" s="93"/>
      <c r="C9" s="94"/>
      <c r="D9" s="94"/>
      <c r="E9" s="94"/>
      <c r="F9" s="94"/>
      <c r="G9" s="94"/>
      <c r="H9" s="94"/>
      <c r="I9" s="94"/>
      <c r="J9" s="94"/>
      <c r="K9" s="94"/>
      <c r="L9" s="94"/>
      <c r="M9" s="93"/>
    </row>
    <row r="10" spans="1:14" ht="15.75">
      <c r="A10" s="95" t="s">
        <v>2</v>
      </c>
      <c r="B10" s="135">
        <f>+SUM(C10:M10)</f>
        <v>931</v>
      </c>
      <c r="C10" s="135">
        <f>+C12+C17+C30+C40</f>
        <v>226</v>
      </c>
      <c r="D10" s="135">
        <f aca="true" t="shared" si="0" ref="D10:M10">+D12+D17+D30+D40</f>
        <v>223</v>
      </c>
      <c r="E10" s="135">
        <f t="shared" si="0"/>
        <v>1</v>
      </c>
      <c r="F10" s="135">
        <f t="shared" si="0"/>
        <v>100</v>
      </c>
      <c r="G10" s="135">
        <f t="shared" si="0"/>
        <v>2</v>
      </c>
      <c r="H10" s="135">
        <f t="shared" si="0"/>
        <v>19</v>
      </c>
      <c r="I10" s="135">
        <f t="shared" si="0"/>
        <v>37</v>
      </c>
      <c r="J10" s="135">
        <f t="shared" si="0"/>
        <v>26</v>
      </c>
      <c r="K10" s="135">
        <f t="shared" si="0"/>
        <v>259</v>
      </c>
      <c r="L10" s="135">
        <f t="shared" si="0"/>
        <v>35</v>
      </c>
      <c r="M10" s="96">
        <f t="shared" si="0"/>
        <v>3</v>
      </c>
      <c r="N10" s="107"/>
    </row>
    <row r="11" spans="1:14" ht="15">
      <c r="A11" s="136"/>
      <c r="B11" s="93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3"/>
      <c r="N11" s="121"/>
    </row>
    <row r="12" spans="1:13" ht="15.75">
      <c r="A12" s="126" t="s">
        <v>167</v>
      </c>
      <c r="B12" s="101">
        <f>SUM(B14:B15)</f>
        <v>459</v>
      </c>
      <c r="C12" s="101">
        <f aca="true" t="shared" si="1" ref="C12:M12">SUM(C14:C15)</f>
        <v>139</v>
      </c>
      <c r="D12" s="101">
        <f t="shared" si="1"/>
        <v>111</v>
      </c>
      <c r="E12" s="101">
        <f t="shared" si="1"/>
        <v>1</v>
      </c>
      <c r="F12" s="101">
        <f t="shared" si="1"/>
        <v>87</v>
      </c>
      <c r="G12" s="101">
        <f t="shared" si="1"/>
        <v>0</v>
      </c>
      <c r="H12" s="101">
        <f t="shared" si="1"/>
        <v>1</v>
      </c>
      <c r="I12" s="101">
        <f t="shared" si="1"/>
        <v>7</v>
      </c>
      <c r="J12" s="101">
        <f t="shared" si="1"/>
        <v>0</v>
      </c>
      <c r="K12" s="101">
        <f t="shared" si="1"/>
        <v>102</v>
      </c>
      <c r="L12" s="101">
        <f t="shared" si="1"/>
        <v>8</v>
      </c>
      <c r="M12" s="102">
        <f t="shared" si="1"/>
        <v>3</v>
      </c>
    </row>
    <row r="13" spans="1:13" ht="15">
      <c r="A13" s="131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11"/>
    </row>
    <row r="14" spans="1:13" ht="15">
      <c r="A14" s="104" t="s">
        <v>191</v>
      </c>
      <c r="B14" s="105">
        <f>SUM(C14:M14)</f>
        <v>449</v>
      </c>
      <c r="C14" s="105">
        <v>139</v>
      </c>
      <c r="D14" s="105">
        <v>108</v>
      </c>
      <c r="E14" s="105">
        <v>0</v>
      </c>
      <c r="F14" s="105">
        <v>86</v>
      </c>
      <c r="G14" s="105">
        <v>0</v>
      </c>
      <c r="H14" s="105">
        <v>1</v>
      </c>
      <c r="I14" s="105">
        <v>7</v>
      </c>
      <c r="J14" s="105">
        <v>0</v>
      </c>
      <c r="K14" s="105">
        <v>97</v>
      </c>
      <c r="L14" s="105">
        <v>8</v>
      </c>
      <c r="M14" s="111">
        <v>3</v>
      </c>
    </row>
    <row r="15" spans="1:13" ht="15">
      <c r="A15" s="104" t="s">
        <v>192</v>
      </c>
      <c r="B15" s="105">
        <f>SUM(C15:M15)</f>
        <v>10</v>
      </c>
      <c r="C15" s="105">
        <v>0</v>
      </c>
      <c r="D15" s="105">
        <v>3</v>
      </c>
      <c r="E15" s="105">
        <v>1</v>
      </c>
      <c r="F15" s="105">
        <v>1</v>
      </c>
      <c r="G15" s="105">
        <v>0</v>
      </c>
      <c r="H15" s="105">
        <v>0</v>
      </c>
      <c r="I15" s="105">
        <v>0</v>
      </c>
      <c r="J15" s="105">
        <v>0</v>
      </c>
      <c r="K15" s="105">
        <v>5</v>
      </c>
      <c r="L15" s="105">
        <v>0</v>
      </c>
      <c r="M15" s="111">
        <v>0</v>
      </c>
    </row>
    <row r="16" spans="1:13" ht="15">
      <c r="A16" s="131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11"/>
    </row>
    <row r="17" spans="1:13" ht="15.75">
      <c r="A17" s="100" t="s">
        <v>168</v>
      </c>
      <c r="B17" s="101">
        <f>SUM(B19:B28)</f>
        <v>256</v>
      </c>
      <c r="C17" s="101">
        <f aca="true" t="shared" si="2" ref="C17:M17">SUM(C19:C28)</f>
        <v>39</v>
      </c>
      <c r="D17" s="101">
        <f t="shared" si="2"/>
        <v>56</v>
      </c>
      <c r="E17" s="101">
        <f t="shared" si="2"/>
        <v>0</v>
      </c>
      <c r="F17" s="101">
        <f t="shared" si="2"/>
        <v>7</v>
      </c>
      <c r="G17" s="101">
        <f t="shared" si="2"/>
        <v>1</v>
      </c>
      <c r="H17" s="101">
        <f t="shared" si="2"/>
        <v>9</v>
      </c>
      <c r="I17" s="101">
        <f t="shared" si="2"/>
        <v>30</v>
      </c>
      <c r="J17" s="101">
        <f t="shared" si="2"/>
        <v>25</v>
      </c>
      <c r="K17" s="101">
        <f t="shared" si="2"/>
        <v>77</v>
      </c>
      <c r="L17" s="101">
        <f t="shared" si="2"/>
        <v>12</v>
      </c>
      <c r="M17" s="102">
        <f t="shared" si="2"/>
        <v>0</v>
      </c>
    </row>
    <row r="18" spans="1:13" ht="15">
      <c r="A18" s="131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11"/>
    </row>
    <row r="19" spans="1:14" ht="15">
      <c r="A19" s="131" t="s">
        <v>169</v>
      </c>
      <c r="B19" s="105">
        <f aca="true" t="shared" si="3" ref="B19:B27">SUM(C19:M19)</f>
        <v>45</v>
      </c>
      <c r="C19" s="105">
        <v>1</v>
      </c>
      <c r="D19" s="105">
        <v>3</v>
      </c>
      <c r="E19" s="105">
        <v>0</v>
      </c>
      <c r="F19" s="105">
        <v>0</v>
      </c>
      <c r="G19" s="105">
        <v>0</v>
      </c>
      <c r="H19" s="105">
        <v>0</v>
      </c>
      <c r="I19" s="105">
        <v>26</v>
      </c>
      <c r="J19" s="105">
        <v>9</v>
      </c>
      <c r="K19" s="105">
        <v>4</v>
      </c>
      <c r="L19" s="105">
        <v>2</v>
      </c>
      <c r="M19" s="111">
        <v>0</v>
      </c>
      <c r="N19" s="121"/>
    </row>
    <row r="20" spans="1:13" ht="15">
      <c r="A20" s="131" t="s">
        <v>170</v>
      </c>
      <c r="B20" s="105">
        <f t="shared" si="3"/>
        <v>15</v>
      </c>
      <c r="C20" s="105">
        <v>5</v>
      </c>
      <c r="D20" s="105">
        <v>2</v>
      </c>
      <c r="E20" s="105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6</v>
      </c>
      <c r="L20" s="105">
        <v>2</v>
      </c>
      <c r="M20" s="111">
        <v>0</v>
      </c>
    </row>
    <row r="21" spans="1:13" ht="15">
      <c r="A21" s="131" t="s">
        <v>171</v>
      </c>
      <c r="B21" s="105">
        <f t="shared" si="3"/>
        <v>32</v>
      </c>
      <c r="C21" s="105">
        <v>2</v>
      </c>
      <c r="D21" s="105">
        <v>7</v>
      </c>
      <c r="E21" s="105">
        <v>0</v>
      </c>
      <c r="F21" s="105">
        <v>0</v>
      </c>
      <c r="G21" s="105">
        <v>1</v>
      </c>
      <c r="H21" s="105">
        <v>0</v>
      </c>
      <c r="I21" s="105">
        <v>0</v>
      </c>
      <c r="J21" s="105">
        <v>1</v>
      </c>
      <c r="K21" s="105">
        <v>20</v>
      </c>
      <c r="L21" s="105">
        <v>1</v>
      </c>
      <c r="M21" s="111">
        <v>0</v>
      </c>
    </row>
    <row r="22" spans="1:13" ht="15">
      <c r="A22" s="131" t="s">
        <v>172</v>
      </c>
      <c r="B22" s="105">
        <f t="shared" si="3"/>
        <v>14</v>
      </c>
      <c r="C22" s="105">
        <v>1</v>
      </c>
      <c r="D22" s="105">
        <v>0</v>
      </c>
      <c r="E22" s="105">
        <v>0</v>
      </c>
      <c r="F22" s="105">
        <v>0</v>
      </c>
      <c r="G22" s="105">
        <v>0</v>
      </c>
      <c r="H22" s="105">
        <v>1</v>
      </c>
      <c r="I22" s="105">
        <v>1</v>
      </c>
      <c r="J22" s="105">
        <v>1</v>
      </c>
      <c r="K22" s="105">
        <v>9</v>
      </c>
      <c r="L22" s="105">
        <v>1</v>
      </c>
      <c r="M22" s="111">
        <v>0</v>
      </c>
    </row>
    <row r="23" spans="1:13" ht="15">
      <c r="A23" s="131" t="s">
        <v>173</v>
      </c>
      <c r="B23" s="105">
        <f t="shared" si="3"/>
        <v>25</v>
      </c>
      <c r="C23" s="105">
        <v>2</v>
      </c>
      <c r="D23" s="105">
        <v>1</v>
      </c>
      <c r="E23" s="105">
        <v>0</v>
      </c>
      <c r="F23" s="105">
        <v>2</v>
      </c>
      <c r="G23" s="105">
        <v>0</v>
      </c>
      <c r="H23" s="105">
        <v>0</v>
      </c>
      <c r="I23" s="105">
        <v>3</v>
      </c>
      <c r="J23" s="105">
        <v>3</v>
      </c>
      <c r="K23" s="105">
        <v>12</v>
      </c>
      <c r="L23" s="105">
        <v>2</v>
      </c>
      <c r="M23" s="111">
        <v>0</v>
      </c>
    </row>
    <row r="24" spans="1:13" ht="15">
      <c r="A24" s="131" t="s">
        <v>174</v>
      </c>
      <c r="B24" s="105">
        <f>SUM(C24:M24)</f>
        <v>34</v>
      </c>
      <c r="C24" s="105">
        <v>4</v>
      </c>
      <c r="D24" s="105">
        <v>11</v>
      </c>
      <c r="E24" s="105">
        <v>0</v>
      </c>
      <c r="F24" s="105">
        <v>1</v>
      </c>
      <c r="G24" s="105">
        <v>0</v>
      </c>
      <c r="H24" s="105">
        <v>3</v>
      </c>
      <c r="I24" s="105">
        <v>0</v>
      </c>
      <c r="J24" s="105">
        <v>3</v>
      </c>
      <c r="K24" s="105">
        <v>10</v>
      </c>
      <c r="L24" s="105">
        <v>2</v>
      </c>
      <c r="M24" s="111">
        <v>0</v>
      </c>
    </row>
    <row r="25" spans="1:13" ht="15">
      <c r="A25" s="131" t="s">
        <v>175</v>
      </c>
      <c r="B25" s="105">
        <f>SUM(C25:M25)</f>
        <v>48</v>
      </c>
      <c r="C25" s="105">
        <v>17</v>
      </c>
      <c r="D25" s="105">
        <v>23</v>
      </c>
      <c r="E25" s="105">
        <v>0</v>
      </c>
      <c r="F25" s="105">
        <v>2</v>
      </c>
      <c r="G25" s="105">
        <v>0</v>
      </c>
      <c r="H25" s="105">
        <v>0</v>
      </c>
      <c r="I25" s="105">
        <v>0</v>
      </c>
      <c r="J25" s="105">
        <v>0</v>
      </c>
      <c r="K25" s="105">
        <v>6</v>
      </c>
      <c r="L25" s="105">
        <v>0</v>
      </c>
      <c r="M25" s="111">
        <v>0</v>
      </c>
    </row>
    <row r="26" spans="1:13" ht="15">
      <c r="A26" s="131" t="s">
        <v>176</v>
      </c>
      <c r="B26" s="105">
        <f>SUM(C26:M26)</f>
        <v>27</v>
      </c>
      <c r="C26" s="105">
        <v>5</v>
      </c>
      <c r="D26" s="105">
        <v>5</v>
      </c>
      <c r="E26" s="105">
        <v>0</v>
      </c>
      <c r="F26" s="105">
        <v>0</v>
      </c>
      <c r="G26" s="105">
        <v>0</v>
      </c>
      <c r="H26" s="105">
        <v>4</v>
      </c>
      <c r="I26" s="105">
        <v>0</v>
      </c>
      <c r="J26" s="105">
        <v>7</v>
      </c>
      <c r="K26" s="105">
        <v>4</v>
      </c>
      <c r="L26" s="105">
        <v>2</v>
      </c>
      <c r="M26" s="111">
        <v>0</v>
      </c>
    </row>
    <row r="27" spans="1:13" ht="15">
      <c r="A27" s="131" t="s">
        <v>251</v>
      </c>
      <c r="B27" s="105">
        <f t="shared" si="3"/>
        <v>7</v>
      </c>
      <c r="C27" s="105">
        <v>1</v>
      </c>
      <c r="D27" s="105">
        <v>1</v>
      </c>
      <c r="E27" s="105">
        <v>0</v>
      </c>
      <c r="F27" s="105">
        <v>2</v>
      </c>
      <c r="G27" s="105">
        <v>0</v>
      </c>
      <c r="H27" s="105">
        <v>0</v>
      </c>
      <c r="I27" s="105">
        <v>0</v>
      </c>
      <c r="J27" s="105">
        <v>0</v>
      </c>
      <c r="K27" s="105">
        <v>3</v>
      </c>
      <c r="L27" s="105">
        <v>0</v>
      </c>
      <c r="M27" s="111">
        <v>0</v>
      </c>
    </row>
    <row r="28" spans="1:13" ht="15">
      <c r="A28" s="131" t="s">
        <v>252</v>
      </c>
      <c r="B28" s="105">
        <f aca="true" t="shared" si="4" ref="B28:B46">SUM(C28:M28)</f>
        <v>9</v>
      </c>
      <c r="C28" s="105">
        <v>1</v>
      </c>
      <c r="D28" s="105">
        <v>3</v>
      </c>
      <c r="E28" s="105">
        <v>0</v>
      </c>
      <c r="F28" s="105">
        <v>0</v>
      </c>
      <c r="G28" s="105">
        <v>0</v>
      </c>
      <c r="H28" s="105">
        <v>1</v>
      </c>
      <c r="I28" s="105">
        <v>0</v>
      </c>
      <c r="J28" s="105">
        <v>1</v>
      </c>
      <c r="K28" s="105">
        <v>3</v>
      </c>
      <c r="L28" s="105">
        <v>0</v>
      </c>
      <c r="M28" s="111">
        <v>0</v>
      </c>
    </row>
    <row r="29" spans="1:13" ht="15">
      <c r="A29" s="131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11"/>
    </row>
    <row r="30" spans="1:31" ht="15.75">
      <c r="A30" s="100" t="s">
        <v>189</v>
      </c>
      <c r="B30" s="101">
        <f>SUM(B32:B38)</f>
        <v>191</v>
      </c>
      <c r="C30" s="101">
        <f aca="true" t="shared" si="5" ref="C30:M30">SUM(C32:C38)</f>
        <v>46</v>
      </c>
      <c r="D30" s="101">
        <f t="shared" si="5"/>
        <v>55</v>
      </c>
      <c r="E30" s="101">
        <f t="shared" si="5"/>
        <v>0</v>
      </c>
      <c r="F30" s="101">
        <f t="shared" si="5"/>
        <v>3</v>
      </c>
      <c r="G30" s="101">
        <f t="shared" si="5"/>
        <v>1</v>
      </c>
      <c r="H30" s="101">
        <f t="shared" si="5"/>
        <v>7</v>
      </c>
      <c r="I30" s="101">
        <f t="shared" si="5"/>
        <v>0</v>
      </c>
      <c r="J30" s="101">
        <f t="shared" si="5"/>
        <v>1</v>
      </c>
      <c r="K30" s="101">
        <f t="shared" si="5"/>
        <v>64</v>
      </c>
      <c r="L30" s="101">
        <f t="shared" si="5"/>
        <v>14</v>
      </c>
      <c r="M30" s="102">
        <f t="shared" si="5"/>
        <v>0</v>
      </c>
      <c r="N30" s="137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</row>
    <row r="31" spans="1:13" ht="15">
      <c r="A31" s="131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11"/>
    </row>
    <row r="32" spans="1:13" ht="15">
      <c r="A32" s="131" t="s">
        <v>177</v>
      </c>
      <c r="B32" s="105">
        <f t="shared" si="4"/>
        <v>72</v>
      </c>
      <c r="C32" s="105">
        <v>33</v>
      </c>
      <c r="D32" s="105">
        <v>26</v>
      </c>
      <c r="E32" s="105">
        <v>0</v>
      </c>
      <c r="F32" s="105">
        <v>0</v>
      </c>
      <c r="G32" s="105">
        <v>1</v>
      </c>
      <c r="H32" s="105">
        <v>1</v>
      </c>
      <c r="I32" s="105">
        <v>0</v>
      </c>
      <c r="J32" s="105">
        <v>1</v>
      </c>
      <c r="K32" s="105">
        <v>9</v>
      </c>
      <c r="L32" s="105">
        <v>1</v>
      </c>
      <c r="M32" s="111">
        <v>0</v>
      </c>
    </row>
    <row r="33" spans="1:13" ht="15">
      <c r="A33" s="131" t="s">
        <v>178</v>
      </c>
      <c r="B33" s="105">
        <f t="shared" si="4"/>
        <v>27</v>
      </c>
      <c r="C33" s="105">
        <v>3</v>
      </c>
      <c r="D33" s="105">
        <v>13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10</v>
      </c>
      <c r="L33" s="105">
        <v>1</v>
      </c>
      <c r="M33" s="111">
        <v>0</v>
      </c>
    </row>
    <row r="34" spans="1:13" ht="15">
      <c r="A34" s="131" t="s">
        <v>179</v>
      </c>
      <c r="B34" s="105">
        <f t="shared" si="4"/>
        <v>30</v>
      </c>
      <c r="C34" s="105">
        <v>1</v>
      </c>
      <c r="D34" s="105">
        <v>3</v>
      </c>
      <c r="E34" s="105">
        <v>0</v>
      </c>
      <c r="F34" s="105">
        <v>0</v>
      </c>
      <c r="G34" s="105">
        <v>0</v>
      </c>
      <c r="H34" s="105">
        <v>1</v>
      </c>
      <c r="I34" s="105">
        <v>0</v>
      </c>
      <c r="J34" s="105">
        <v>0</v>
      </c>
      <c r="K34" s="105">
        <v>25</v>
      </c>
      <c r="L34" s="105">
        <v>0</v>
      </c>
      <c r="M34" s="111">
        <v>0</v>
      </c>
    </row>
    <row r="35" spans="1:13" ht="15">
      <c r="A35" s="131" t="s">
        <v>180</v>
      </c>
      <c r="B35" s="105">
        <f t="shared" si="4"/>
        <v>15</v>
      </c>
      <c r="C35" s="105">
        <v>1</v>
      </c>
      <c r="D35" s="105">
        <v>2</v>
      </c>
      <c r="E35" s="105">
        <v>0</v>
      </c>
      <c r="F35" s="105">
        <v>2</v>
      </c>
      <c r="G35" s="105">
        <v>0</v>
      </c>
      <c r="H35" s="105">
        <v>0</v>
      </c>
      <c r="I35" s="105">
        <v>0</v>
      </c>
      <c r="J35" s="105">
        <v>0</v>
      </c>
      <c r="K35" s="105">
        <v>4</v>
      </c>
      <c r="L35" s="105">
        <v>6</v>
      </c>
      <c r="M35" s="111">
        <v>0</v>
      </c>
    </row>
    <row r="36" spans="1:13" ht="15">
      <c r="A36" s="131" t="s">
        <v>181</v>
      </c>
      <c r="B36" s="105">
        <f t="shared" si="4"/>
        <v>25</v>
      </c>
      <c r="C36" s="105">
        <v>1</v>
      </c>
      <c r="D36" s="105">
        <v>10</v>
      </c>
      <c r="E36" s="105">
        <v>0</v>
      </c>
      <c r="F36" s="105">
        <v>1</v>
      </c>
      <c r="G36" s="105">
        <v>0</v>
      </c>
      <c r="H36" s="105">
        <v>2</v>
      </c>
      <c r="I36" s="105">
        <v>0</v>
      </c>
      <c r="J36" s="105">
        <v>0</v>
      </c>
      <c r="K36" s="105">
        <v>9</v>
      </c>
      <c r="L36" s="105">
        <v>2</v>
      </c>
      <c r="M36" s="111">
        <v>0</v>
      </c>
    </row>
    <row r="37" spans="1:13" ht="15">
      <c r="A37" s="131" t="s">
        <v>182</v>
      </c>
      <c r="B37" s="105">
        <f t="shared" si="4"/>
        <v>12</v>
      </c>
      <c r="C37" s="105">
        <v>3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5</v>
      </c>
      <c r="L37" s="105">
        <v>4</v>
      </c>
      <c r="M37" s="111">
        <v>0</v>
      </c>
    </row>
    <row r="38" spans="1:13" ht="15">
      <c r="A38" s="131" t="s">
        <v>183</v>
      </c>
      <c r="B38" s="105">
        <f t="shared" si="4"/>
        <v>10</v>
      </c>
      <c r="C38" s="105">
        <v>4</v>
      </c>
      <c r="D38" s="105">
        <v>1</v>
      </c>
      <c r="E38" s="105">
        <v>0</v>
      </c>
      <c r="F38" s="105">
        <v>0</v>
      </c>
      <c r="G38" s="105">
        <v>0</v>
      </c>
      <c r="H38" s="105">
        <v>3</v>
      </c>
      <c r="I38" s="105">
        <v>0</v>
      </c>
      <c r="J38" s="105">
        <v>0</v>
      </c>
      <c r="K38" s="105">
        <v>2</v>
      </c>
      <c r="L38" s="105">
        <v>0</v>
      </c>
      <c r="M38" s="111">
        <v>0</v>
      </c>
    </row>
    <row r="39" spans="1:13" ht="15">
      <c r="A39" s="131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11"/>
    </row>
    <row r="40" spans="1:29" ht="15.75">
      <c r="A40" s="100" t="s">
        <v>190</v>
      </c>
      <c r="B40" s="101">
        <f>SUM(B42:B46)</f>
        <v>25</v>
      </c>
      <c r="C40" s="101">
        <f aca="true" t="shared" si="6" ref="C40:M40">SUM(C42:C46)</f>
        <v>2</v>
      </c>
      <c r="D40" s="101">
        <f t="shared" si="6"/>
        <v>1</v>
      </c>
      <c r="E40" s="101">
        <f t="shared" si="6"/>
        <v>0</v>
      </c>
      <c r="F40" s="101">
        <f t="shared" si="6"/>
        <v>3</v>
      </c>
      <c r="G40" s="101">
        <f t="shared" si="6"/>
        <v>0</v>
      </c>
      <c r="H40" s="101">
        <f t="shared" si="6"/>
        <v>2</v>
      </c>
      <c r="I40" s="101">
        <f t="shared" si="6"/>
        <v>0</v>
      </c>
      <c r="J40" s="101">
        <f t="shared" si="6"/>
        <v>0</v>
      </c>
      <c r="K40" s="101">
        <f t="shared" si="6"/>
        <v>16</v>
      </c>
      <c r="L40" s="101">
        <f t="shared" si="6"/>
        <v>1</v>
      </c>
      <c r="M40" s="102">
        <f t="shared" si="6"/>
        <v>0</v>
      </c>
      <c r="N40" s="137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</row>
    <row r="41" spans="1:13" ht="15">
      <c r="A41" s="131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11"/>
    </row>
    <row r="42" spans="1:13" ht="15">
      <c r="A42" s="131" t="s">
        <v>184</v>
      </c>
      <c r="B42" s="105">
        <f t="shared" si="4"/>
        <v>4</v>
      </c>
      <c r="C42" s="105">
        <v>0</v>
      </c>
      <c r="D42" s="105">
        <v>1</v>
      </c>
      <c r="E42" s="105">
        <v>0</v>
      </c>
      <c r="F42" s="105">
        <v>0</v>
      </c>
      <c r="G42" s="105">
        <v>0</v>
      </c>
      <c r="H42" s="105">
        <v>1</v>
      </c>
      <c r="I42" s="105">
        <v>0</v>
      </c>
      <c r="J42" s="105">
        <v>0</v>
      </c>
      <c r="K42" s="105">
        <v>2</v>
      </c>
      <c r="L42" s="105">
        <v>0</v>
      </c>
      <c r="M42" s="111">
        <v>0</v>
      </c>
    </row>
    <row r="43" spans="1:13" ht="15">
      <c r="A43" s="131" t="s">
        <v>185</v>
      </c>
      <c r="B43" s="105">
        <f t="shared" si="4"/>
        <v>1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v>0</v>
      </c>
      <c r="I43" s="105">
        <v>0</v>
      </c>
      <c r="J43" s="105">
        <v>0</v>
      </c>
      <c r="K43" s="105">
        <v>1</v>
      </c>
      <c r="L43" s="105">
        <v>0</v>
      </c>
      <c r="M43" s="111">
        <v>0</v>
      </c>
    </row>
    <row r="44" spans="1:13" ht="15">
      <c r="A44" s="131" t="s">
        <v>186</v>
      </c>
      <c r="B44" s="105">
        <f t="shared" si="4"/>
        <v>12</v>
      </c>
      <c r="C44" s="105">
        <v>2</v>
      </c>
      <c r="D44" s="105">
        <v>0</v>
      </c>
      <c r="E44" s="105">
        <v>0</v>
      </c>
      <c r="F44" s="105">
        <v>1</v>
      </c>
      <c r="G44" s="105">
        <v>0</v>
      </c>
      <c r="H44" s="105">
        <v>1</v>
      </c>
      <c r="I44" s="105">
        <v>0</v>
      </c>
      <c r="J44" s="105">
        <v>0</v>
      </c>
      <c r="K44" s="105">
        <v>8</v>
      </c>
      <c r="L44" s="105">
        <v>0</v>
      </c>
      <c r="M44" s="111">
        <v>0</v>
      </c>
    </row>
    <row r="45" spans="1:13" ht="15">
      <c r="A45" s="131" t="s">
        <v>187</v>
      </c>
      <c r="B45" s="105">
        <f t="shared" si="4"/>
        <v>6</v>
      </c>
      <c r="C45" s="105">
        <v>0</v>
      </c>
      <c r="D45" s="105">
        <v>0</v>
      </c>
      <c r="E45" s="105">
        <v>0</v>
      </c>
      <c r="F45" s="105">
        <v>2</v>
      </c>
      <c r="G45" s="105">
        <v>0</v>
      </c>
      <c r="H45" s="105">
        <v>0</v>
      </c>
      <c r="I45" s="105">
        <v>0</v>
      </c>
      <c r="J45" s="105">
        <v>0</v>
      </c>
      <c r="K45" s="105">
        <v>4</v>
      </c>
      <c r="L45" s="105">
        <v>0</v>
      </c>
      <c r="M45" s="111">
        <v>0</v>
      </c>
    </row>
    <row r="46" spans="1:13" ht="15">
      <c r="A46" s="131" t="s">
        <v>188</v>
      </c>
      <c r="B46" s="105">
        <f t="shared" si="4"/>
        <v>2</v>
      </c>
      <c r="C46" s="105"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1</v>
      </c>
      <c r="L46" s="105">
        <v>1</v>
      </c>
      <c r="M46" s="111">
        <v>0</v>
      </c>
    </row>
    <row r="47" spans="1:13" ht="15.75" thickBot="1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5"/>
    </row>
    <row r="48" ht="15">
      <c r="M48" s="104"/>
    </row>
    <row r="49" ht="15">
      <c r="M49" s="104"/>
    </row>
    <row r="50" ht="15">
      <c r="M50" s="104"/>
    </row>
    <row r="51" ht="15">
      <c r="M51" s="104"/>
    </row>
    <row r="52" ht="15">
      <c r="M52" s="104"/>
    </row>
    <row r="53" ht="15">
      <c r="M53" s="104"/>
    </row>
    <row r="54" ht="15">
      <c r="M54" s="104"/>
    </row>
    <row r="55" ht="15">
      <c r="M55" s="104"/>
    </row>
    <row r="56" ht="15">
      <c r="M56" s="104"/>
    </row>
    <row r="57" ht="15">
      <c r="M57" s="104"/>
    </row>
    <row r="58" ht="15">
      <c r="M58" s="104"/>
    </row>
    <row r="59" ht="15">
      <c r="M59" s="104"/>
    </row>
    <row r="60" ht="15">
      <c r="M60" s="104"/>
    </row>
    <row r="61" ht="15">
      <c r="M61" s="104"/>
    </row>
    <row r="62" ht="15">
      <c r="M62" s="104"/>
    </row>
    <row r="63" ht="15">
      <c r="M63" s="104"/>
    </row>
    <row r="64" ht="15">
      <c r="M64" s="104"/>
    </row>
    <row r="65" ht="15">
      <c r="M65" s="104"/>
    </row>
    <row r="66" ht="15">
      <c r="M66" s="104"/>
    </row>
    <row r="67" ht="15">
      <c r="M67" s="104"/>
    </row>
    <row r="68" ht="15">
      <c r="M68" s="104"/>
    </row>
    <row r="69" ht="15">
      <c r="M69" s="104"/>
    </row>
    <row r="70" ht="15">
      <c r="M70" s="104"/>
    </row>
    <row r="71" ht="15">
      <c r="M71" s="104"/>
    </row>
    <row r="72" ht="15">
      <c r="M72" s="104"/>
    </row>
    <row r="73" ht="15">
      <c r="M73" s="104"/>
    </row>
    <row r="74" ht="15">
      <c r="M74" s="104"/>
    </row>
    <row r="75" ht="15">
      <c r="M75" s="104"/>
    </row>
    <row r="76" ht="15">
      <c r="M76" s="104"/>
    </row>
    <row r="77" ht="15">
      <c r="M77" s="104"/>
    </row>
    <row r="78" ht="15">
      <c r="M78" s="104"/>
    </row>
    <row r="79" ht="15">
      <c r="M79" s="104"/>
    </row>
    <row r="80" ht="15">
      <c r="M80" s="104"/>
    </row>
    <row r="81" ht="15">
      <c r="M81" s="104"/>
    </row>
    <row r="82" ht="15">
      <c r="M82" s="104"/>
    </row>
    <row r="83" ht="15">
      <c r="M83" s="104"/>
    </row>
    <row r="84" ht="15">
      <c r="M84" s="104"/>
    </row>
    <row r="85" ht="15">
      <c r="M85" s="104"/>
    </row>
    <row r="86" ht="15">
      <c r="M86" s="104"/>
    </row>
    <row r="87" ht="15">
      <c r="M87" s="104"/>
    </row>
    <row r="88" ht="15">
      <c r="M88" s="104"/>
    </row>
    <row r="89" ht="15">
      <c r="M89" s="104"/>
    </row>
    <row r="90" ht="15">
      <c r="M90" s="104"/>
    </row>
    <row r="91" ht="15">
      <c r="M91" s="104"/>
    </row>
    <row r="92" ht="15">
      <c r="M92" s="104"/>
    </row>
    <row r="93" ht="15">
      <c r="M93" s="104"/>
    </row>
    <row r="94" ht="15">
      <c r="M94" s="104"/>
    </row>
    <row r="95" ht="15">
      <c r="M95" s="104"/>
    </row>
    <row r="96" ht="15">
      <c r="M96" s="104"/>
    </row>
    <row r="97" ht="15">
      <c r="M97" s="104"/>
    </row>
    <row r="98" ht="15">
      <c r="M98" s="104"/>
    </row>
    <row r="99" ht="15">
      <c r="M99" s="104"/>
    </row>
  </sheetData>
  <mergeCells count="6">
    <mergeCell ref="C6:M6"/>
    <mergeCell ref="A1:B1"/>
    <mergeCell ref="A3:M3"/>
    <mergeCell ref="A4:M4"/>
    <mergeCell ref="A5:M5"/>
    <mergeCell ref="B6:B8"/>
  </mergeCells>
  <printOptions horizontalCentered="1"/>
  <pageMargins left="0.59" right="0.32" top="0.77" bottom="0.3937007874015748" header="0.1968503937007874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8">
      <selection activeCell="A24" sqref="A24"/>
    </sheetView>
  </sheetViews>
  <sheetFormatPr defaultColWidth="11.421875" defaultRowHeight="18" customHeight="1"/>
  <cols>
    <col min="1" max="1" width="31.00390625" style="29" customWidth="1"/>
    <col min="2" max="2" width="23.140625" style="29" customWidth="1"/>
    <col min="3" max="3" width="17.7109375" style="29" customWidth="1"/>
    <col min="4" max="4" width="17.28125" style="46" customWidth="1"/>
    <col min="5" max="16384" width="11.421875" style="29" customWidth="1"/>
  </cols>
  <sheetData>
    <row r="1" spans="1:4" ht="18" customHeight="1">
      <c r="A1" s="27" t="s">
        <v>254</v>
      </c>
      <c r="B1" s="27"/>
      <c r="C1" s="27"/>
      <c r="D1" s="28"/>
    </row>
    <row r="2" spans="1:4" ht="18" customHeight="1">
      <c r="A2" s="27"/>
      <c r="B2" s="27"/>
      <c r="C2" s="27"/>
      <c r="D2" s="28"/>
    </row>
    <row r="3" spans="1:4" ht="18" customHeight="1">
      <c r="A3" s="156" t="s">
        <v>216</v>
      </c>
      <c r="B3" s="156"/>
      <c r="C3" s="156"/>
      <c r="D3" s="156"/>
    </row>
    <row r="4" spans="1:4" ht="18" customHeight="1">
      <c r="A4" s="156" t="s">
        <v>102</v>
      </c>
      <c r="B4" s="156"/>
      <c r="C4" s="156"/>
      <c r="D4" s="156"/>
    </row>
    <row r="5" spans="1:4" ht="18" customHeight="1">
      <c r="A5" s="156" t="s">
        <v>217</v>
      </c>
      <c r="B5" s="156"/>
      <c r="C5" s="156"/>
      <c r="D5" s="156"/>
    </row>
    <row r="6" spans="1:4" ht="18" customHeight="1">
      <c r="A6" s="28"/>
      <c r="B6" s="28"/>
      <c r="C6" s="28"/>
      <c r="D6" s="28"/>
    </row>
    <row r="7" spans="1:4" ht="18" customHeight="1" thickBot="1">
      <c r="A7" s="27"/>
      <c r="B7" s="27"/>
      <c r="C7" s="27"/>
      <c r="D7" s="28"/>
    </row>
    <row r="8" spans="1:4" ht="18" customHeight="1">
      <c r="A8" s="157" t="s">
        <v>1</v>
      </c>
      <c r="B8" s="30" t="s">
        <v>103</v>
      </c>
      <c r="C8" s="30" t="s">
        <v>105</v>
      </c>
      <c r="D8" s="31" t="s">
        <v>105</v>
      </c>
    </row>
    <row r="9" spans="1:4" ht="18" customHeight="1" thickBot="1">
      <c r="A9" s="158"/>
      <c r="B9" s="32" t="s">
        <v>104</v>
      </c>
      <c r="C9" s="32" t="s">
        <v>106</v>
      </c>
      <c r="D9" s="33" t="s">
        <v>107</v>
      </c>
    </row>
    <row r="10" spans="1:4" ht="18" customHeight="1">
      <c r="A10" s="27"/>
      <c r="B10" s="34"/>
      <c r="C10" s="34"/>
      <c r="D10" s="35"/>
    </row>
    <row r="11" spans="1:5" ht="18" customHeight="1">
      <c r="A11" s="28" t="s">
        <v>2</v>
      </c>
      <c r="B11" s="36">
        <f>+SUM(B13:B35)</f>
        <v>48</v>
      </c>
      <c r="C11" s="36">
        <f>+SUM(C13:C35)</f>
        <v>931</v>
      </c>
      <c r="D11" s="37">
        <f>+SUM(D13:D35)</f>
        <v>729</v>
      </c>
      <c r="E11" s="38"/>
    </row>
    <row r="12" spans="2:4" ht="18" customHeight="1">
      <c r="B12" s="39"/>
      <c r="C12" s="39"/>
      <c r="D12" s="40"/>
    </row>
    <row r="13" spans="1:4" ht="18" customHeight="1">
      <c r="A13" s="29" t="s">
        <v>195</v>
      </c>
      <c r="B13" s="41">
        <v>16</v>
      </c>
      <c r="C13" s="41">
        <v>459</v>
      </c>
      <c r="D13" s="40">
        <v>306</v>
      </c>
    </row>
    <row r="14" spans="1:4" ht="18" customHeight="1">
      <c r="A14" s="42" t="s">
        <v>196</v>
      </c>
      <c r="B14" s="41">
        <v>2</v>
      </c>
      <c r="C14" s="41">
        <v>45</v>
      </c>
      <c r="D14" s="40">
        <v>47</v>
      </c>
    </row>
    <row r="15" spans="1:4" ht="18" customHeight="1">
      <c r="A15" s="42" t="s">
        <v>197</v>
      </c>
      <c r="B15" s="41">
        <v>2</v>
      </c>
      <c r="C15" s="41">
        <v>15</v>
      </c>
      <c r="D15" s="40">
        <v>14</v>
      </c>
    </row>
    <row r="16" spans="1:4" ht="18" customHeight="1">
      <c r="A16" s="42" t="s">
        <v>198</v>
      </c>
      <c r="B16" s="41">
        <v>2</v>
      </c>
      <c r="C16" s="41">
        <v>32</v>
      </c>
      <c r="D16" s="40">
        <v>28</v>
      </c>
    </row>
    <row r="17" spans="1:4" ht="18" customHeight="1">
      <c r="A17" s="42" t="s">
        <v>199</v>
      </c>
      <c r="B17" s="41">
        <v>2</v>
      </c>
      <c r="C17" s="41">
        <v>14</v>
      </c>
      <c r="D17" s="40">
        <v>14</v>
      </c>
    </row>
    <row r="18" spans="1:4" ht="18" customHeight="1">
      <c r="A18" s="42" t="s">
        <v>200</v>
      </c>
      <c r="B18" s="41">
        <v>2</v>
      </c>
      <c r="C18" s="41">
        <v>25</v>
      </c>
      <c r="D18" s="40">
        <v>25</v>
      </c>
    </row>
    <row r="19" spans="1:4" ht="18" customHeight="1">
      <c r="A19" s="42" t="s">
        <v>201</v>
      </c>
      <c r="B19" s="41">
        <v>2</v>
      </c>
      <c r="C19" s="41">
        <v>34</v>
      </c>
      <c r="D19" s="40">
        <v>32</v>
      </c>
    </row>
    <row r="20" spans="1:4" ht="18" customHeight="1">
      <c r="A20" s="42" t="s">
        <v>202</v>
      </c>
      <c r="B20" s="41">
        <v>2</v>
      </c>
      <c r="C20" s="41">
        <v>48</v>
      </c>
      <c r="D20" s="40">
        <v>41</v>
      </c>
    </row>
    <row r="21" spans="1:4" ht="18" customHeight="1">
      <c r="A21" s="42" t="s">
        <v>203</v>
      </c>
      <c r="B21" s="41">
        <v>2</v>
      </c>
      <c r="C21" s="41">
        <v>27</v>
      </c>
      <c r="D21" s="40">
        <v>24</v>
      </c>
    </row>
    <row r="22" spans="1:4" ht="18" customHeight="1">
      <c r="A22" s="42" t="s">
        <v>255</v>
      </c>
      <c r="B22" s="41">
        <v>2</v>
      </c>
      <c r="C22" s="41">
        <v>7</v>
      </c>
      <c r="D22" s="40">
        <v>6</v>
      </c>
    </row>
    <row r="23" spans="1:4" ht="18" customHeight="1">
      <c r="A23" s="42" t="s">
        <v>256</v>
      </c>
      <c r="B23" s="41">
        <v>2</v>
      </c>
      <c r="C23" s="41">
        <v>9</v>
      </c>
      <c r="D23" s="40">
        <v>8</v>
      </c>
    </row>
    <row r="24" spans="1:4" ht="18" customHeight="1">
      <c r="A24" s="42" t="s">
        <v>204</v>
      </c>
      <c r="B24" s="41">
        <v>2</v>
      </c>
      <c r="C24" s="41">
        <v>72</v>
      </c>
      <c r="D24" s="40">
        <v>71</v>
      </c>
    </row>
    <row r="25" spans="1:4" ht="18" customHeight="1">
      <c r="A25" s="42" t="s">
        <v>205</v>
      </c>
      <c r="B25" s="41">
        <v>2</v>
      </c>
      <c r="C25" s="41">
        <v>27</v>
      </c>
      <c r="D25" s="40">
        <v>24</v>
      </c>
    </row>
    <row r="26" spans="1:4" ht="18" customHeight="1">
      <c r="A26" s="42" t="s">
        <v>206</v>
      </c>
      <c r="B26" s="41">
        <v>2</v>
      </c>
      <c r="C26" s="41">
        <v>30</v>
      </c>
      <c r="D26" s="40">
        <v>22</v>
      </c>
    </row>
    <row r="27" spans="1:4" ht="18" customHeight="1">
      <c r="A27" s="42" t="s">
        <v>207</v>
      </c>
      <c r="B27" s="41">
        <v>2</v>
      </c>
      <c r="C27" s="41">
        <v>15</v>
      </c>
      <c r="D27" s="40">
        <v>14</v>
      </c>
    </row>
    <row r="28" spans="1:4" ht="18" customHeight="1">
      <c r="A28" s="42" t="s">
        <v>208</v>
      </c>
      <c r="B28" s="41">
        <v>2</v>
      </c>
      <c r="C28" s="41">
        <v>25</v>
      </c>
      <c r="D28" s="40">
        <v>19</v>
      </c>
    </row>
    <row r="29" spans="1:4" ht="18" customHeight="1">
      <c r="A29" s="42" t="s">
        <v>209</v>
      </c>
      <c r="B29" s="41">
        <v>2</v>
      </c>
      <c r="C29" s="41">
        <v>12</v>
      </c>
      <c r="D29" s="40">
        <v>12</v>
      </c>
    </row>
    <row r="30" spans="1:4" ht="18" customHeight="1">
      <c r="A30" s="42" t="s">
        <v>210</v>
      </c>
      <c r="B30" s="41">
        <v>0</v>
      </c>
      <c r="C30" s="41">
        <v>10</v>
      </c>
      <c r="D30" s="40">
        <v>8</v>
      </c>
    </row>
    <row r="31" spans="1:4" ht="18" customHeight="1">
      <c r="A31" s="42" t="s">
        <v>211</v>
      </c>
      <c r="B31" s="41">
        <v>0</v>
      </c>
      <c r="C31" s="41">
        <v>4</v>
      </c>
      <c r="D31" s="40">
        <v>3</v>
      </c>
    </row>
    <row r="32" spans="1:4" ht="18" customHeight="1">
      <c r="A32" s="42" t="s">
        <v>212</v>
      </c>
      <c r="B32" s="41">
        <v>0</v>
      </c>
      <c r="C32" s="41">
        <v>1</v>
      </c>
      <c r="D32" s="40">
        <v>0</v>
      </c>
    </row>
    <row r="33" spans="1:4" ht="18" customHeight="1">
      <c r="A33" s="42" t="s">
        <v>213</v>
      </c>
      <c r="B33" s="41">
        <v>0</v>
      </c>
      <c r="C33" s="41">
        <v>12</v>
      </c>
      <c r="D33" s="40">
        <v>3</v>
      </c>
    </row>
    <row r="34" spans="1:4" ht="18" customHeight="1">
      <c r="A34" s="42" t="s">
        <v>214</v>
      </c>
      <c r="B34" s="41">
        <v>0</v>
      </c>
      <c r="C34" s="41">
        <v>6</v>
      </c>
      <c r="D34" s="40">
        <v>6</v>
      </c>
    </row>
    <row r="35" spans="1:4" ht="18" customHeight="1">
      <c r="A35" s="42" t="s">
        <v>215</v>
      </c>
      <c r="B35" s="41">
        <v>0</v>
      </c>
      <c r="C35" s="41">
        <v>2</v>
      </c>
      <c r="D35" s="40">
        <v>2</v>
      </c>
    </row>
    <row r="36" spans="1:4" ht="18" customHeight="1" thickBot="1">
      <c r="A36" s="43"/>
      <c r="B36" s="44"/>
      <c r="C36" s="44"/>
      <c r="D36" s="45"/>
    </row>
  </sheetData>
  <mergeCells count="4">
    <mergeCell ref="A3:D3"/>
    <mergeCell ref="A4:D4"/>
    <mergeCell ref="A5:D5"/>
    <mergeCell ref="A8:A9"/>
  </mergeCells>
  <printOptions horizontalCentered="1"/>
  <pageMargins left="0.66" right="0.75" top="1.48" bottom="0.94" header="0" footer="0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5">
      <selection activeCell="E12" sqref="E12"/>
    </sheetView>
  </sheetViews>
  <sheetFormatPr defaultColWidth="11.421875" defaultRowHeight="12.75"/>
  <cols>
    <col min="1" max="1" width="39.421875" style="29" customWidth="1"/>
    <col min="2" max="2" width="10.421875" style="29" customWidth="1"/>
    <col min="3" max="3" width="8.57421875" style="29" customWidth="1"/>
    <col min="4" max="4" width="9.140625" style="29" customWidth="1"/>
    <col min="5" max="5" width="11.57421875" style="29" customWidth="1"/>
    <col min="6" max="6" width="8.00390625" style="29" customWidth="1"/>
    <col min="7" max="7" width="11.8515625" style="29" customWidth="1"/>
    <col min="8" max="8" width="11.140625" style="29" customWidth="1"/>
    <col min="9" max="9" width="6.00390625" style="29" customWidth="1"/>
    <col min="10" max="10" width="8.140625" style="29" customWidth="1"/>
    <col min="11" max="11" width="8.8515625" style="29" customWidth="1"/>
    <col min="12" max="13" width="9.00390625" style="29" customWidth="1"/>
    <col min="14" max="14" width="12.57421875" style="29" customWidth="1"/>
    <col min="15" max="15" width="9.8515625" style="29" customWidth="1"/>
    <col min="16" max="16" width="7.8515625" style="29" customWidth="1"/>
    <col min="17" max="17" width="7.421875" style="29" customWidth="1"/>
    <col min="18" max="16384" width="11.421875" style="29" customWidth="1"/>
  </cols>
  <sheetData>
    <row r="1" spans="1:17" ht="13.5">
      <c r="A1" s="48" t="s">
        <v>257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3.5">
      <c r="A3" s="161" t="s">
        <v>245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</row>
    <row r="4" spans="1:17" ht="13.5">
      <c r="A4" s="161" t="s">
        <v>217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</row>
    <row r="5" spans="1:17" ht="13.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1:17" ht="14.2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18" customHeight="1" thickBot="1">
      <c r="A7" s="162" t="s">
        <v>1</v>
      </c>
      <c r="B7" s="165" t="s">
        <v>110</v>
      </c>
      <c r="C7" s="160"/>
      <c r="D7" s="160"/>
      <c r="E7" s="160"/>
      <c r="F7" s="160"/>
      <c r="G7" s="160"/>
      <c r="H7" s="159" t="s">
        <v>114</v>
      </c>
      <c r="I7" s="160"/>
      <c r="J7" s="160"/>
      <c r="K7" s="159" t="s">
        <v>113</v>
      </c>
      <c r="L7" s="160"/>
      <c r="M7" s="160"/>
      <c r="N7" s="166"/>
      <c r="O7" s="50" t="s">
        <v>121</v>
      </c>
      <c r="P7" s="159" t="s">
        <v>119</v>
      </c>
      <c r="Q7" s="160"/>
    </row>
    <row r="8" spans="1:17" ht="18" customHeight="1">
      <c r="A8" s="163"/>
      <c r="B8" s="63" t="s">
        <v>122</v>
      </c>
      <c r="C8" s="55" t="s">
        <v>125</v>
      </c>
      <c r="D8" s="55" t="s">
        <v>126</v>
      </c>
      <c r="E8" s="55" t="s">
        <v>128</v>
      </c>
      <c r="F8" s="55" t="s">
        <v>108</v>
      </c>
      <c r="G8" s="55" t="s">
        <v>109</v>
      </c>
      <c r="H8" s="63" t="s">
        <v>111</v>
      </c>
      <c r="I8" s="55" t="s">
        <v>132</v>
      </c>
      <c r="J8" s="55" t="s">
        <v>112</v>
      </c>
      <c r="K8" s="69" t="s">
        <v>131</v>
      </c>
      <c r="L8" s="56" t="s">
        <v>115</v>
      </c>
      <c r="M8" s="56" t="s">
        <v>116</v>
      </c>
      <c r="N8" s="70" t="s">
        <v>117</v>
      </c>
      <c r="O8" s="56" t="s">
        <v>118</v>
      </c>
      <c r="P8" s="69" t="s">
        <v>120</v>
      </c>
      <c r="Q8" s="56" t="s">
        <v>133</v>
      </c>
    </row>
    <row r="9" spans="1:17" ht="14.25" thickBot="1">
      <c r="A9" s="164"/>
      <c r="B9" s="64" t="s">
        <v>123</v>
      </c>
      <c r="C9" s="57" t="s">
        <v>124</v>
      </c>
      <c r="D9" s="57" t="s">
        <v>127</v>
      </c>
      <c r="E9" s="57" t="s">
        <v>129</v>
      </c>
      <c r="F9" s="57" t="s">
        <v>134</v>
      </c>
      <c r="G9" s="57"/>
      <c r="H9" s="64"/>
      <c r="I9" s="57"/>
      <c r="J9" s="57"/>
      <c r="K9" s="71" t="s">
        <v>123</v>
      </c>
      <c r="L9" s="58"/>
      <c r="M9" s="58"/>
      <c r="N9" s="72" t="s">
        <v>130</v>
      </c>
      <c r="O9" s="58"/>
      <c r="P9" s="71"/>
      <c r="Q9" s="58" t="s">
        <v>132</v>
      </c>
    </row>
    <row r="10" spans="1:17" ht="13.5">
      <c r="A10" s="48"/>
      <c r="B10" s="65"/>
      <c r="C10" s="38"/>
      <c r="D10" s="38"/>
      <c r="E10" s="38"/>
      <c r="F10" s="38"/>
      <c r="G10" s="38"/>
      <c r="H10" s="65"/>
      <c r="I10" s="38"/>
      <c r="J10" s="38"/>
      <c r="K10" s="65"/>
      <c r="L10" s="38"/>
      <c r="M10" s="38"/>
      <c r="N10" s="73"/>
      <c r="O10" s="38"/>
      <c r="P10" s="65"/>
      <c r="Q10" s="51"/>
    </row>
    <row r="11" spans="1:17" ht="13.5">
      <c r="A11" s="49" t="s">
        <v>2</v>
      </c>
      <c r="B11" s="138">
        <f>(B13+B15+B28+B38)</f>
        <v>86.636</v>
      </c>
      <c r="C11" s="139">
        <f aca="true" t="shared" si="0" ref="C11:Q11">(C13+C15+C28+C38)</f>
        <v>630</v>
      </c>
      <c r="D11" s="139">
        <f t="shared" si="0"/>
        <v>83</v>
      </c>
      <c r="E11" s="139">
        <f t="shared" si="0"/>
        <v>3468</v>
      </c>
      <c r="F11" s="139">
        <f t="shared" si="0"/>
        <v>20</v>
      </c>
      <c r="G11" s="139">
        <f t="shared" si="0"/>
        <v>18062</v>
      </c>
      <c r="H11" s="138">
        <f t="shared" si="0"/>
        <v>10063</v>
      </c>
      <c r="I11" s="139">
        <f t="shared" si="0"/>
        <v>2.7</v>
      </c>
      <c r="J11" s="139">
        <f t="shared" si="0"/>
        <v>32</v>
      </c>
      <c r="K11" s="138">
        <f t="shared" si="0"/>
        <v>527.626</v>
      </c>
      <c r="L11" s="139">
        <f t="shared" si="0"/>
        <v>38</v>
      </c>
      <c r="M11" s="139">
        <f t="shared" si="0"/>
        <v>230</v>
      </c>
      <c r="N11" s="139">
        <f t="shared" si="0"/>
        <v>332</v>
      </c>
      <c r="O11" s="138">
        <f t="shared" si="0"/>
        <v>111</v>
      </c>
      <c r="P11" s="138">
        <f t="shared" si="0"/>
        <v>196</v>
      </c>
      <c r="Q11" s="139">
        <f t="shared" si="0"/>
        <v>2.2</v>
      </c>
    </row>
    <row r="12" spans="1:17" ht="13.5">
      <c r="A12" s="38"/>
      <c r="B12" s="67"/>
      <c r="C12" s="60"/>
      <c r="D12" s="60"/>
      <c r="E12" s="60"/>
      <c r="F12" s="60"/>
      <c r="G12" s="60"/>
      <c r="H12" s="67"/>
      <c r="I12" s="60"/>
      <c r="J12" s="60"/>
      <c r="K12" s="67"/>
      <c r="L12" s="60"/>
      <c r="M12" s="60"/>
      <c r="N12" s="75"/>
      <c r="O12" s="61"/>
      <c r="P12" s="77"/>
      <c r="Q12" s="61"/>
    </row>
    <row r="13" spans="1:17" ht="13.5">
      <c r="A13" s="47" t="s">
        <v>167</v>
      </c>
      <c r="B13" s="66">
        <v>54.95</v>
      </c>
      <c r="C13" s="59">
        <v>565</v>
      </c>
      <c r="D13" s="59">
        <v>8</v>
      </c>
      <c r="E13" s="59">
        <v>2319</v>
      </c>
      <c r="F13" s="59">
        <v>0</v>
      </c>
      <c r="G13" s="59">
        <v>1</v>
      </c>
      <c r="H13" s="66">
        <v>3085</v>
      </c>
      <c r="I13" s="59">
        <v>2.7</v>
      </c>
      <c r="J13" s="59">
        <v>16</v>
      </c>
      <c r="K13" s="66">
        <v>505.3</v>
      </c>
      <c r="L13" s="59">
        <v>4</v>
      </c>
      <c r="M13" s="59">
        <v>26</v>
      </c>
      <c r="N13" s="74">
        <v>59</v>
      </c>
      <c r="O13" s="59">
        <v>111</v>
      </c>
      <c r="P13" s="66">
        <v>196</v>
      </c>
      <c r="Q13" s="59">
        <v>2.2</v>
      </c>
    </row>
    <row r="14" spans="1:17" ht="13.5">
      <c r="A14" s="38"/>
      <c r="B14" s="67"/>
      <c r="C14" s="60"/>
      <c r="D14" s="60"/>
      <c r="E14" s="60"/>
      <c r="F14" s="60"/>
      <c r="G14" s="60"/>
      <c r="H14" s="67"/>
      <c r="I14" s="60"/>
      <c r="J14" s="60"/>
      <c r="K14" s="67"/>
      <c r="L14" s="60"/>
      <c r="M14" s="60"/>
      <c r="N14" s="75"/>
      <c r="O14" s="60"/>
      <c r="P14" s="67"/>
      <c r="Q14" s="60"/>
    </row>
    <row r="15" spans="1:17" ht="13.5">
      <c r="A15" s="52" t="s">
        <v>168</v>
      </c>
      <c r="B15" s="66">
        <f aca="true" t="shared" si="1" ref="B15:Q15">SUM(B17:B26)</f>
        <v>26.289999999999996</v>
      </c>
      <c r="C15" s="59">
        <f t="shared" si="1"/>
        <v>58</v>
      </c>
      <c r="D15" s="59">
        <f t="shared" si="1"/>
        <v>66</v>
      </c>
      <c r="E15" s="59">
        <f t="shared" si="1"/>
        <v>841</v>
      </c>
      <c r="F15" s="59">
        <f t="shared" si="1"/>
        <v>20</v>
      </c>
      <c r="G15" s="59">
        <f t="shared" si="1"/>
        <v>5131</v>
      </c>
      <c r="H15" s="66">
        <f t="shared" si="1"/>
        <v>4234</v>
      </c>
      <c r="I15" s="59">
        <f t="shared" si="1"/>
        <v>0</v>
      </c>
      <c r="J15" s="59">
        <f t="shared" si="1"/>
        <v>6</v>
      </c>
      <c r="K15" s="66">
        <f t="shared" si="1"/>
        <v>22.067</v>
      </c>
      <c r="L15" s="59">
        <f t="shared" si="1"/>
        <v>34</v>
      </c>
      <c r="M15" s="59">
        <f t="shared" si="1"/>
        <v>107</v>
      </c>
      <c r="N15" s="74">
        <f t="shared" si="1"/>
        <v>178</v>
      </c>
      <c r="O15" s="59">
        <f t="shared" si="1"/>
        <v>0</v>
      </c>
      <c r="P15" s="66">
        <f t="shared" si="1"/>
        <v>0</v>
      </c>
      <c r="Q15" s="59">
        <f t="shared" si="1"/>
        <v>0</v>
      </c>
    </row>
    <row r="16" spans="1:17" ht="13.5">
      <c r="A16" s="38"/>
      <c r="B16" s="67"/>
      <c r="C16" s="60"/>
      <c r="D16" s="60"/>
      <c r="E16" s="60"/>
      <c r="F16" s="60"/>
      <c r="G16" s="60"/>
      <c r="H16" s="67"/>
      <c r="I16" s="60"/>
      <c r="J16" s="60"/>
      <c r="K16" s="67"/>
      <c r="L16" s="60"/>
      <c r="M16" s="60"/>
      <c r="N16" s="75"/>
      <c r="O16" s="60"/>
      <c r="P16" s="67"/>
      <c r="Q16" s="60"/>
    </row>
    <row r="17" spans="1:17" ht="13.5">
      <c r="A17" s="42" t="s">
        <v>221</v>
      </c>
      <c r="B17" s="67">
        <v>0.174</v>
      </c>
      <c r="C17" s="60">
        <v>0</v>
      </c>
      <c r="D17" s="60">
        <v>5</v>
      </c>
      <c r="E17" s="60">
        <v>49</v>
      </c>
      <c r="F17" s="60">
        <v>0</v>
      </c>
      <c r="G17" s="60">
        <v>1</v>
      </c>
      <c r="H17" s="67">
        <v>502</v>
      </c>
      <c r="I17" s="60">
        <v>0</v>
      </c>
      <c r="J17" s="60">
        <v>0</v>
      </c>
      <c r="K17" s="67">
        <v>0.005</v>
      </c>
      <c r="L17" s="60">
        <v>0</v>
      </c>
      <c r="M17" s="60">
        <v>0</v>
      </c>
      <c r="N17" s="75">
        <v>0</v>
      </c>
      <c r="O17" s="60">
        <v>0</v>
      </c>
      <c r="P17" s="67">
        <v>0</v>
      </c>
      <c r="Q17" s="60">
        <v>0</v>
      </c>
    </row>
    <row r="18" spans="1:17" ht="13.5">
      <c r="A18" s="42" t="s">
        <v>222</v>
      </c>
      <c r="B18" s="67">
        <v>2</v>
      </c>
      <c r="C18" s="60">
        <v>0</v>
      </c>
      <c r="D18" s="60">
        <v>0</v>
      </c>
      <c r="E18" s="60">
        <v>42</v>
      </c>
      <c r="F18" s="60">
        <v>0</v>
      </c>
      <c r="G18" s="60">
        <v>0</v>
      </c>
      <c r="H18" s="67">
        <v>210</v>
      </c>
      <c r="I18" s="60">
        <v>0</v>
      </c>
      <c r="J18" s="60">
        <v>0</v>
      </c>
      <c r="K18" s="67">
        <v>0</v>
      </c>
      <c r="L18" s="60">
        <v>0</v>
      </c>
      <c r="M18" s="60">
        <v>0</v>
      </c>
      <c r="N18" s="75">
        <v>0</v>
      </c>
      <c r="O18" s="60">
        <v>0</v>
      </c>
      <c r="P18" s="67">
        <v>0</v>
      </c>
      <c r="Q18" s="60">
        <v>0</v>
      </c>
    </row>
    <row r="19" spans="1:17" ht="13.5">
      <c r="A19" s="42" t="s">
        <v>223</v>
      </c>
      <c r="B19" s="67">
        <v>3.3</v>
      </c>
      <c r="C19" s="60">
        <v>0</v>
      </c>
      <c r="D19" s="60">
        <v>3</v>
      </c>
      <c r="E19" s="60">
        <v>15</v>
      </c>
      <c r="F19" s="60">
        <v>0</v>
      </c>
      <c r="G19" s="60">
        <v>0</v>
      </c>
      <c r="H19" s="67">
        <v>347</v>
      </c>
      <c r="I19" s="60">
        <v>0</v>
      </c>
      <c r="J19" s="60">
        <v>2</v>
      </c>
      <c r="K19" s="67">
        <v>0</v>
      </c>
      <c r="L19" s="60">
        <v>0</v>
      </c>
      <c r="M19" s="60">
        <v>0</v>
      </c>
      <c r="N19" s="75">
        <v>0</v>
      </c>
      <c r="O19" s="60">
        <v>0</v>
      </c>
      <c r="P19" s="67">
        <v>0</v>
      </c>
      <c r="Q19" s="60">
        <v>0</v>
      </c>
    </row>
    <row r="20" spans="1:17" ht="13.5">
      <c r="A20" s="42" t="s">
        <v>224</v>
      </c>
      <c r="B20" s="67">
        <v>0</v>
      </c>
      <c r="C20" s="60">
        <v>0</v>
      </c>
      <c r="D20" s="60">
        <v>4</v>
      </c>
      <c r="E20" s="60">
        <v>6</v>
      </c>
      <c r="F20" s="60">
        <v>0</v>
      </c>
      <c r="G20" s="60">
        <v>0</v>
      </c>
      <c r="H20" s="67">
        <v>325</v>
      </c>
      <c r="I20" s="60">
        <v>0</v>
      </c>
      <c r="J20" s="60">
        <v>0</v>
      </c>
      <c r="K20" s="67">
        <v>0</v>
      </c>
      <c r="L20" s="60">
        <v>0</v>
      </c>
      <c r="M20" s="60">
        <v>2</v>
      </c>
      <c r="N20" s="75">
        <v>0</v>
      </c>
      <c r="O20" s="60">
        <v>0</v>
      </c>
      <c r="P20" s="67">
        <v>0</v>
      </c>
      <c r="Q20" s="60">
        <v>0</v>
      </c>
    </row>
    <row r="21" spans="1:17" ht="13.5">
      <c r="A21" s="42" t="s">
        <v>225</v>
      </c>
      <c r="B21" s="67">
        <v>2.88</v>
      </c>
      <c r="C21" s="60">
        <v>3</v>
      </c>
      <c r="D21" s="60">
        <v>0</v>
      </c>
      <c r="E21" s="60">
        <v>252</v>
      </c>
      <c r="F21" s="60">
        <v>0</v>
      </c>
      <c r="G21" s="60">
        <v>0</v>
      </c>
      <c r="H21" s="67">
        <v>462</v>
      </c>
      <c r="I21" s="60">
        <v>0</v>
      </c>
      <c r="J21" s="60">
        <v>2</v>
      </c>
      <c r="K21" s="67">
        <v>20</v>
      </c>
      <c r="L21" s="60">
        <v>34</v>
      </c>
      <c r="M21" s="60">
        <v>6</v>
      </c>
      <c r="N21" s="75">
        <v>7</v>
      </c>
      <c r="O21" s="60">
        <v>0</v>
      </c>
      <c r="P21" s="67">
        <v>0</v>
      </c>
      <c r="Q21" s="60">
        <v>0</v>
      </c>
    </row>
    <row r="22" spans="1:17" ht="13.5">
      <c r="A22" s="42" t="s">
        <v>226</v>
      </c>
      <c r="B22" s="67">
        <v>16.04</v>
      </c>
      <c r="C22" s="60">
        <v>0</v>
      </c>
      <c r="D22" s="60">
        <v>6</v>
      </c>
      <c r="E22" s="60">
        <v>157</v>
      </c>
      <c r="F22" s="60">
        <v>0</v>
      </c>
      <c r="G22" s="60">
        <v>5119</v>
      </c>
      <c r="H22" s="67">
        <v>343</v>
      </c>
      <c r="I22" s="60">
        <v>0</v>
      </c>
      <c r="J22" s="60">
        <v>0</v>
      </c>
      <c r="K22" s="67">
        <v>2</v>
      </c>
      <c r="L22" s="60">
        <v>0</v>
      </c>
      <c r="M22" s="60">
        <v>99</v>
      </c>
      <c r="N22" s="75">
        <v>19</v>
      </c>
      <c r="O22" s="60">
        <v>0</v>
      </c>
      <c r="P22" s="67">
        <v>0</v>
      </c>
      <c r="Q22" s="60">
        <v>0</v>
      </c>
    </row>
    <row r="23" spans="1:17" ht="13.5">
      <c r="A23" s="42" t="s">
        <v>227</v>
      </c>
      <c r="B23" s="67">
        <v>0.24</v>
      </c>
      <c r="C23" s="60">
        <v>2</v>
      </c>
      <c r="D23" s="60">
        <v>42</v>
      </c>
      <c r="E23" s="60">
        <v>173</v>
      </c>
      <c r="F23" s="60">
        <v>0</v>
      </c>
      <c r="G23" s="60">
        <v>0</v>
      </c>
      <c r="H23" s="67">
        <v>404</v>
      </c>
      <c r="I23" s="60">
        <v>0</v>
      </c>
      <c r="J23" s="60">
        <v>1</v>
      </c>
      <c r="K23" s="67">
        <v>0.062</v>
      </c>
      <c r="L23" s="60">
        <v>0</v>
      </c>
      <c r="M23" s="60">
        <v>0</v>
      </c>
      <c r="N23" s="75">
        <v>0</v>
      </c>
      <c r="O23" s="60">
        <v>0</v>
      </c>
      <c r="P23" s="67">
        <v>0</v>
      </c>
      <c r="Q23" s="60">
        <v>0</v>
      </c>
    </row>
    <row r="24" spans="1:17" ht="13.5">
      <c r="A24" s="42" t="s">
        <v>228</v>
      </c>
      <c r="B24" s="67">
        <v>1.656</v>
      </c>
      <c r="C24" s="60">
        <v>53</v>
      </c>
      <c r="D24" s="60">
        <v>6</v>
      </c>
      <c r="E24" s="60">
        <v>43</v>
      </c>
      <c r="F24" s="60">
        <v>20</v>
      </c>
      <c r="G24" s="60">
        <v>11</v>
      </c>
      <c r="H24" s="67">
        <v>702</v>
      </c>
      <c r="I24" s="60">
        <v>0</v>
      </c>
      <c r="J24" s="60">
        <v>0</v>
      </c>
      <c r="K24" s="67">
        <v>0</v>
      </c>
      <c r="L24" s="60">
        <v>0</v>
      </c>
      <c r="M24" s="60">
        <v>0</v>
      </c>
      <c r="N24" s="75">
        <v>0</v>
      </c>
      <c r="O24" s="60">
        <v>0</v>
      </c>
      <c r="P24" s="67">
        <v>0</v>
      </c>
      <c r="Q24" s="60">
        <v>0</v>
      </c>
    </row>
    <row r="25" spans="1:17" ht="13.5">
      <c r="A25" s="42" t="s">
        <v>258</v>
      </c>
      <c r="B25" s="67">
        <v>0</v>
      </c>
      <c r="C25" s="60">
        <v>0</v>
      </c>
      <c r="D25" s="60">
        <v>0</v>
      </c>
      <c r="E25" s="60">
        <v>7</v>
      </c>
      <c r="F25" s="60">
        <v>0</v>
      </c>
      <c r="G25" s="60">
        <v>0</v>
      </c>
      <c r="H25" s="67">
        <v>15</v>
      </c>
      <c r="I25" s="60">
        <v>0</v>
      </c>
      <c r="J25" s="60">
        <v>0</v>
      </c>
      <c r="K25" s="67">
        <v>0</v>
      </c>
      <c r="L25" s="60">
        <v>0</v>
      </c>
      <c r="M25" s="60">
        <v>0</v>
      </c>
      <c r="N25" s="75">
        <v>152</v>
      </c>
      <c r="O25" s="60">
        <v>0</v>
      </c>
      <c r="P25" s="67">
        <v>0</v>
      </c>
      <c r="Q25" s="60">
        <v>0</v>
      </c>
    </row>
    <row r="26" spans="1:17" ht="13.5">
      <c r="A26" s="42" t="s">
        <v>259</v>
      </c>
      <c r="B26" s="67">
        <v>0</v>
      </c>
      <c r="C26" s="60">
        <v>0</v>
      </c>
      <c r="D26" s="60">
        <v>0</v>
      </c>
      <c r="E26" s="60">
        <v>97</v>
      </c>
      <c r="F26" s="60">
        <v>0</v>
      </c>
      <c r="G26" s="60">
        <v>0</v>
      </c>
      <c r="H26" s="67">
        <v>924</v>
      </c>
      <c r="I26" s="60">
        <v>0</v>
      </c>
      <c r="J26" s="60">
        <v>1</v>
      </c>
      <c r="K26" s="67">
        <v>0</v>
      </c>
      <c r="L26" s="60">
        <v>0</v>
      </c>
      <c r="M26" s="60">
        <v>0</v>
      </c>
      <c r="N26" s="75">
        <v>0</v>
      </c>
      <c r="O26" s="60">
        <v>0</v>
      </c>
      <c r="P26" s="67">
        <v>0</v>
      </c>
      <c r="Q26" s="60">
        <v>0</v>
      </c>
    </row>
    <row r="27" spans="1:17" ht="13.5">
      <c r="A27" s="42"/>
      <c r="B27" s="65"/>
      <c r="H27" s="65"/>
      <c r="I27" s="38"/>
      <c r="J27" s="38"/>
      <c r="K27" s="65"/>
      <c r="L27" s="38"/>
      <c r="M27" s="38"/>
      <c r="N27" s="73"/>
      <c r="P27" s="65"/>
      <c r="Q27" s="38"/>
    </row>
    <row r="28" spans="1:17" ht="13.5">
      <c r="A28" s="54" t="s">
        <v>189</v>
      </c>
      <c r="B28" s="66">
        <f aca="true" t="shared" si="2" ref="B28:Q28">SUM(B30:B36)</f>
        <v>3.896</v>
      </c>
      <c r="C28" s="59">
        <f t="shared" si="2"/>
        <v>7</v>
      </c>
      <c r="D28" s="59">
        <f t="shared" si="2"/>
        <v>9</v>
      </c>
      <c r="E28" s="59">
        <f t="shared" si="2"/>
        <v>278</v>
      </c>
      <c r="F28" s="59">
        <f t="shared" si="2"/>
        <v>0</v>
      </c>
      <c r="G28" s="59">
        <f t="shared" si="2"/>
        <v>12897</v>
      </c>
      <c r="H28" s="66">
        <f t="shared" si="2"/>
        <v>2487</v>
      </c>
      <c r="I28" s="59">
        <f t="shared" si="2"/>
        <v>0</v>
      </c>
      <c r="J28" s="59">
        <f t="shared" si="2"/>
        <v>10</v>
      </c>
      <c r="K28" s="66">
        <f t="shared" si="2"/>
        <v>0.028999999999999998</v>
      </c>
      <c r="L28" s="59">
        <f t="shared" si="2"/>
        <v>0</v>
      </c>
      <c r="M28" s="59">
        <f t="shared" si="2"/>
        <v>76</v>
      </c>
      <c r="N28" s="74">
        <f t="shared" si="2"/>
        <v>95</v>
      </c>
      <c r="O28" s="59">
        <f t="shared" si="2"/>
        <v>0</v>
      </c>
      <c r="P28" s="66">
        <f t="shared" si="2"/>
        <v>0</v>
      </c>
      <c r="Q28" s="59">
        <f t="shared" si="2"/>
        <v>0</v>
      </c>
    </row>
    <row r="29" spans="1:17" ht="13.5">
      <c r="A29" s="42"/>
      <c r="B29" s="67"/>
      <c r="C29" s="60"/>
      <c r="D29" s="60"/>
      <c r="E29" s="60"/>
      <c r="F29" s="60"/>
      <c r="G29" s="60"/>
      <c r="H29" s="67"/>
      <c r="I29" s="60"/>
      <c r="J29" s="60"/>
      <c r="K29" s="67"/>
      <c r="L29" s="60"/>
      <c r="M29" s="60"/>
      <c r="N29" s="75"/>
      <c r="O29" s="60"/>
      <c r="P29" s="67"/>
      <c r="Q29" s="60"/>
    </row>
    <row r="30" spans="1:17" ht="13.5">
      <c r="A30" s="42" t="s">
        <v>229</v>
      </c>
      <c r="B30" s="67">
        <v>1.012</v>
      </c>
      <c r="C30" s="60">
        <v>0</v>
      </c>
      <c r="D30" s="60">
        <v>0</v>
      </c>
      <c r="E30" s="60">
        <v>123</v>
      </c>
      <c r="F30" s="60">
        <v>0</v>
      </c>
      <c r="G30" s="60">
        <v>42</v>
      </c>
      <c r="H30" s="67">
        <v>596</v>
      </c>
      <c r="I30" s="60">
        <v>0</v>
      </c>
      <c r="J30" s="60">
        <v>0</v>
      </c>
      <c r="K30" s="67">
        <v>0</v>
      </c>
      <c r="L30" s="60">
        <v>0</v>
      </c>
      <c r="M30" s="60">
        <v>0</v>
      </c>
      <c r="N30" s="75">
        <v>0</v>
      </c>
      <c r="O30" s="60">
        <v>0</v>
      </c>
      <c r="P30" s="67">
        <v>0</v>
      </c>
      <c r="Q30" s="60">
        <v>0</v>
      </c>
    </row>
    <row r="31" spans="1:17" ht="13.5">
      <c r="A31" s="42" t="s">
        <v>230</v>
      </c>
      <c r="B31" s="67">
        <v>0</v>
      </c>
      <c r="C31" s="60">
        <v>7</v>
      </c>
      <c r="D31" s="60">
        <v>2</v>
      </c>
      <c r="E31" s="60">
        <v>31</v>
      </c>
      <c r="F31" s="60">
        <v>0</v>
      </c>
      <c r="G31" s="60">
        <v>0</v>
      </c>
      <c r="H31" s="67">
        <v>340</v>
      </c>
      <c r="I31" s="60">
        <v>0</v>
      </c>
      <c r="J31" s="60">
        <v>5</v>
      </c>
      <c r="K31" s="67">
        <v>0.014</v>
      </c>
      <c r="L31" s="60">
        <v>0</v>
      </c>
      <c r="M31" s="60">
        <v>41</v>
      </c>
      <c r="N31" s="75">
        <v>2</v>
      </c>
      <c r="O31" s="60">
        <v>0</v>
      </c>
      <c r="P31" s="67">
        <v>0</v>
      </c>
      <c r="Q31" s="60">
        <v>0</v>
      </c>
    </row>
    <row r="32" spans="1:17" ht="13.5">
      <c r="A32" s="42" t="s">
        <v>231</v>
      </c>
      <c r="B32" s="67">
        <v>0</v>
      </c>
      <c r="C32" s="60">
        <v>0</v>
      </c>
      <c r="D32" s="60">
        <v>4</v>
      </c>
      <c r="E32" s="60">
        <v>8</v>
      </c>
      <c r="F32" s="60">
        <v>0</v>
      </c>
      <c r="G32" s="60">
        <v>28</v>
      </c>
      <c r="H32" s="67">
        <v>310</v>
      </c>
      <c r="I32" s="60">
        <v>0</v>
      </c>
      <c r="J32" s="60">
        <v>0</v>
      </c>
      <c r="K32" s="67">
        <v>0</v>
      </c>
      <c r="L32" s="60">
        <v>0</v>
      </c>
      <c r="M32" s="60">
        <v>31</v>
      </c>
      <c r="N32" s="75">
        <v>4</v>
      </c>
      <c r="O32" s="60">
        <v>0</v>
      </c>
      <c r="P32" s="67">
        <v>0</v>
      </c>
      <c r="Q32" s="60">
        <v>0</v>
      </c>
    </row>
    <row r="33" spans="1:17" ht="13.5">
      <c r="A33" s="42" t="s">
        <v>232</v>
      </c>
      <c r="B33" s="67">
        <v>0.5</v>
      </c>
      <c r="C33" s="60">
        <v>0</v>
      </c>
      <c r="D33" s="60">
        <v>0</v>
      </c>
      <c r="E33" s="60">
        <v>33</v>
      </c>
      <c r="F33" s="60">
        <v>0</v>
      </c>
      <c r="G33" s="60">
        <v>0</v>
      </c>
      <c r="H33" s="67">
        <v>73</v>
      </c>
      <c r="I33" s="60">
        <v>0</v>
      </c>
      <c r="J33" s="60">
        <v>0</v>
      </c>
      <c r="K33" s="67">
        <v>0.005</v>
      </c>
      <c r="L33" s="60">
        <v>0</v>
      </c>
      <c r="M33" s="60">
        <v>4</v>
      </c>
      <c r="N33" s="75">
        <v>86</v>
      </c>
      <c r="O33" s="60">
        <v>0</v>
      </c>
      <c r="P33" s="67">
        <v>0</v>
      </c>
      <c r="Q33" s="60">
        <v>0</v>
      </c>
    </row>
    <row r="34" spans="1:17" ht="13.5">
      <c r="A34" s="42" t="s">
        <v>233</v>
      </c>
      <c r="B34" s="67">
        <v>0</v>
      </c>
      <c r="C34" s="60">
        <v>0</v>
      </c>
      <c r="D34" s="60">
        <v>2</v>
      </c>
      <c r="E34" s="60">
        <v>13</v>
      </c>
      <c r="F34" s="60">
        <v>0</v>
      </c>
      <c r="G34" s="60">
        <v>7370</v>
      </c>
      <c r="H34" s="67">
        <v>445</v>
      </c>
      <c r="I34" s="60">
        <v>0</v>
      </c>
      <c r="J34" s="60">
        <v>5</v>
      </c>
      <c r="K34" s="67">
        <v>0.01</v>
      </c>
      <c r="L34" s="60">
        <v>0</v>
      </c>
      <c r="M34" s="60">
        <v>0</v>
      </c>
      <c r="N34" s="75">
        <v>2</v>
      </c>
      <c r="O34" s="60">
        <v>0</v>
      </c>
      <c r="P34" s="67">
        <v>0</v>
      </c>
      <c r="Q34" s="60">
        <v>0</v>
      </c>
    </row>
    <row r="35" spans="1:17" ht="13.5">
      <c r="A35" s="42" t="s">
        <v>234</v>
      </c>
      <c r="B35" s="67">
        <v>2.384</v>
      </c>
      <c r="C35" s="60">
        <v>0</v>
      </c>
      <c r="D35" s="60">
        <v>0</v>
      </c>
      <c r="E35" s="60">
        <v>62</v>
      </c>
      <c r="F35" s="60">
        <v>0</v>
      </c>
      <c r="G35" s="60">
        <v>2957</v>
      </c>
      <c r="H35" s="67">
        <v>700</v>
      </c>
      <c r="I35" s="60">
        <v>0</v>
      </c>
      <c r="J35" s="60">
        <v>0</v>
      </c>
      <c r="K35" s="67">
        <v>0</v>
      </c>
      <c r="L35" s="60">
        <v>0</v>
      </c>
      <c r="M35" s="60">
        <v>0</v>
      </c>
      <c r="N35" s="75">
        <v>1</v>
      </c>
      <c r="O35" s="60">
        <v>0</v>
      </c>
      <c r="P35" s="67">
        <v>0</v>
      </c>
      <c r="Q35" s="60">
        <v>0</v>
      </c>
    </row>
    <row r="36" spans="1:17" ht="13.5">
      <c r="A36" s="42" t="s">
        <v>235</v>
      </c>
      <c r="B36" s="67">
        <v>0</v>
      </c>
      <c r="C36" s="60">
        <v>0</v>
      </c>
      <c r="D36" s="60">
        <v>1</v>
      </c>
      <c r="E36" s="60">
        <v>8</v>
      </c>
      <c r="F36" s="60">
        <v>0</v>
      </c>
      <c r="G36" s="60">
        <v>2500</v>
      </c>
      <c r="H36" s="67">
        <v>23</v>
      </c>
      <c r="I36" s="60">
        <v>0</v>
      </c>
      <c r="J36" s="60">
        <v>0</v>
      </c>
      <c r="K36" s="67">
        <v>0</v>
      </c>
      <c r="L36" s="60">
        <v>0</v>
      </c>
      <c r="M36" s="60">
        <v>0</v>
      </c>
      <c r="N36" s="75">
        <v>0</v>
      </c>
      <c r="O36" s="60">
        <v>0</v>
      </c>
      <c r="P36" s="67">
        <v>0</v>
      </c>
      <c r="Q36" s="60">
        <v>0</v>
      </c>
    </row>
    <row r="37" spans="1:17" ht="13.5">
      <c r="A37" s="42"/>
      <c r="B37" s="65"/>
      <c r="H37" s="65"/>
      <c r="I37" s="38"/>
      <c r="J37" s="38"/>
      <c r="K37" s="65"/>
      <c r="L37" s="38"/>
      <c r="M37" s="38"/>
      <c r="N37" s="73"/>
      <c r="P37" s="65"/>
      <c r="Q37" s="38"/>
    </row>
    <row r="38" spans="1:17" ht="13.5">
      <c r="A38" s="54" t="s">
        <v>190</v>
      </c>
      <c r="B38" s="66">
        <f aca="true" t="shared" si="3" ref="B38:Q38">SUM(B40:B46)</f>
        <v>1.5</v>
      </c>
      <c r="C38" s="62">
        <f t="shared" si="3"/>
        <v>0</v>
      </c>
      <c r="D38" s="62">
        <f t="shared" si="3"/>
        <v>0</v>
      </c>
      <c r="E38" s="62">
        <f t="shared" si="3"/>
        <v>30</v>
      </c>
      <c r="F38" s="62">
        <f t="shared" si="3"/>
        <v>0</v>
      </c>
      <c r="G38" s="62">
        <f t="shared" si="3"/>
        <v>33</v>
      </c>
      <c r="H38" s="66">
        <f t="shared" si="3"/>
        <v>257</v>
      </c>
      <c r="I38" s="59">
        <f t="shared" si="3"/>
        <v>0</v>
      </c>
      <c r="J38" s="59">
        <f t="shared" si="3"/>
        <v>0</v>
      </c>
      <c r="K38" s="66">
        <f t="shared" si="3"/>
        <v>0.23</v>
      </c>
      <c r="L38" s="59">
        <f t="shared" si="3"/>
        <v>0</v>
      </c>
      <c r="M38" s="59">
        <f t="shared" si="3"/>
        <v>21</v>
      </c>
      <c r="N38" s="74">
        <f t="shared" si="3"/>
        <v>0</v>
      </c>
      <c r="O38" s="62">
        <f t="shared" si="3"/>
        <v>0</v>
      </c>
      <c r="P38" s="66">
        <f t="shared" si="3"/>
        <v>0</v>
      </c>
      <c r="Q38" s="59">
        <f t="shared" si="3"/>
        <v>0</v>
      </c>
    </row>
    <row r="39" spans="1:17" ht="13.5">
      <c r="A39" s="42"/>
      <c r="B39" s="67"/>
      <c r="C39" s="60"/>
      <c r="D39" s="60"/>
      <c r="E39" s="60"/>
      <c r="F39" s="60"/>
      <c r="G39" s="60"/>
      <c r="H39" s="67"/>
      <c r="I39" s="60"/>
      <c r="J39" s="60"/>
      <c r="K39" s="67"/>
      <c r="L39" s="60"/>
      <c r="M39" s="60"/>
      <c r="N39" s="75"/>
      <c r="O39" s="60"/>
      <c r="P39" s="67"/>
      <c r="Q39" s="60"/>
    </row>
    <row r="40" spans="1:17" ht="13.5">
      <c r="A40" s="42" t="s">
        <v>236</v>
      </c>
      <c r="B40" s="67">
        <v>0</v>
      </c>
      <c r="C40" s="60">
        <v>0</v>
      </c>
      <c r="D40" s="60">
        <v>0</v>
      </c>
      <c r="E40" s="60">
        <v>1</v>
      </c>
      <c r="F40" s="60">
        <v>0</v>
      </c>
      <c r="G40" s="60">
        <v>0</v>
      </c>
      <c r="H40" s="67">
        <v>97</v>
      </c>
      <c r="I40" s="60">
        <v>0</v>
      </c>
      <c r="J40" s="60">
        <v>0</v>
      </c>
      <c r="K40" s="67">
        <v>0</v>
      </c>
      <c r="L40" s="60">
        <v>0</v>
      </c>
      <c r="M40" s="60">
        <v>0</v>
      </c>
      <c r="N40" s="75">
        <v>0</v>
      </c>
      <c r="O40" s="60">
        <v>0</v>
      </c>
      <c r="P40" s="67">
        <v>0</v>
      </c>
      <c r="Q40" s="60">
        <v>0</v>
      </c>
    </row>
    <row r="41" spans="1:17" ht="13.5">
      <c r="A41" s="42" t="s">
        <v>237</v>
      </c>
      <c r="B41" s="67">
        <v>0</v>
      </c>
      <c r="C41" s="60">
        <v>0</v>
      </c>
      <c r="D41" s="60">
        <v>0</v>
      </c>
      <c r="E41" s="60">
        <v>0</v>
      </c>
      <c r="F41" s="60">
        <v>0</v>
      </c>
      <c r="G41" s="60">
        <v>0</v>
      </c>
      <c r="H41" s="67">
        <v>0</v>
      </c>
      <c r="I41" s="60">
        <v>0</v>
      </c>
      <c r="J41" s="60">
        <v>0</v>
      </c>
      <c r="K41" s="67">
        <v>0</v>
      </c>
      <c r="L41" s="60">
        <v>0</v>
      </c>
      <c r="M41" s="60">
        <v>0</v>
      </c>
      <c r="N41" s="75">
        <v>0</v>
      </c>
      <c r="O41" s="60">
        <v>0</v>
      </c>
      <c r="P41" s="67">
        <v>0</v>
      </c>
      <c r="Q41" s="60">
        <v>0</v>
      </c>
    </row>
    <row r="42" spans="1:17" ht="13.5">
      <c r="A42" s="42" t="s">
        <v>238</v>
      </c>
      <c r="B42" s="67">
        <v>0</v>
      </c>
      <c r="C42" s="60">
        <v>0</v>
      </c>
      <c r="D42" s="60">
        <v>0</v>
      </c>
      <c r="E42" s="60">
        <v>5</v>
      </c>
      <c r="F42" s="60">
        <v>0</v>
      </c>
      <c r="G42" s="60">
        <v>32</v>
      </c>
      <c r="H42" s="67">
        <v>0</v>
      </c>
      <c r="I42" s="60">
        <v>0</v>
      </c>
      <c r="J42" s="60">
        <v>0</v>
      </c>
      <c r="K42" s="67">
        <v>0</v>
      </c>
      <c r="L42" s="60">
        <v>0</v>
      </c>
      <c r="M42" s="60">
        <v>0</v>
      </c>
      <c r="N42" s="75">
        <v>0</v>
      </c>
      <c r="O42" s="60">
        <v>0</v>
      </c>
      <c r="P42" s="67">
        <v>0</v>
      </c>
      <c r="Q42" s="60">
        <v>0</v>
      </c>
    </row>
    <row r="43" spans="1:17" ht="13.5">
      <c r="A43" s="42" t="s">
        <v>239</v>
      </c>
      <c r="B43" s="67">
        <v>0</v>
      </c>
      <c r="C43" s="60">
        <v>0</v>
      </c>
      <c r="D43" s="60">
        <v>0</v>
      </c>
      <c r="E43" s="60">
        <v>24</v>
      </c>
      <c r="F43" s="60">
        <v>0</v>
      </c>
      <c r="G43" s="60">
        <v>1</v>
      </c>
      <c r="H43" s="67">
        <v>151</v>
      </c>
      <c r="I43" s="60">
        <v>0</v>
      </c>
      <c r="J43" s="60">
        <v>0</v>
      </c>
      <c r="K43" s="67">
        <v>0.23</v>
      </c>
      <c r="L43" s="60">
        <v>0</v>
      </c>
      <c r="M43" s="60">
        <v>21</v>
      </c>
      <c r="N43" s="75">
        <v>0</v>
      </c>
      <c r="O43" s="60">
        <v>0</v>
      </c>
      <c r="P43" s="67">
        <v>0</v>
      </c>
      <c r="Q43" s="60">
        <v>0</v>
      </c>
    </row>
    <row r="44" spans="1:17" ht="13.5">
      <c r="A44" s="42" t="s">
        <v>240</v>
      </c>
      <c r="B44" s="67">
        <v>1.5</v>
      </c>
      <c r="C44" s="60">
        <v>0</v>
      </c>
      <c r="D44" s="60">
        <v>0</v>
      </c>
      <c r="E44" s="60">
        <v>0</v>
      </c>
      <c r="F44" s="60">
        <v>0</v>
      </c>
      <c r="G44" s="60">
        <v>0</v>
      </c>
      <c r="H44" s="67">
        <v>9</v>
      </c>
      <c r="I44" s="60">
        <v>0</v>
      </c>
      <c r="J44" s="60">
        <v>0</v>
      </c>
      <c r="K44" s="67">
        <v>0</v>
      </c>
      <c r="L44" s="60">
        <v>0</v>
      </c>
      <c r="M44" s="60">
        <v>0</v>
      </c>
      <c r="N44" s="75">
        <v>0</v>
      </c>
      <c r="O44" s="60">
        <v>0</v>
      </c>
      <c r="P44" s="67">
        <v>0</v>
      </c>
      <c r="Q44" s="60">
        <v>0</v>
      </c>
    </row>
    <row r="45" spans="1:17" ht="14.25" thickBot="1">
      <c r="A45" s="43"/>
      <c r="B45" s="68"/>
      <c r="C45" s="53"/>
      <c r="D45" s="53"/>
      <c r="E45" s="53"/>
      <c r="F45" s="53"/>
      <c r="G45" s="53"/>
      <c r="H45" s="68"/>
      <c r="I45" s="53"/>
      <c r="J45" s="53"/>
      <c r="K45" s="68"/>
      <c r="L45" s="53"/>
      <c r="M45" s="53"/>
      <c r="N45" s="76"/>
      <c r="O45" s="43"/>
      <c r="P45" s="78"/>
      <c r="Q45" s="43"/>
    </row>
  </sheetData>
  <mergeCells count="7">
    <mergeCell ref="P7:Q7"/>
    <mergeCell ref="A3:Q3"/>
    <mergeCell ref="A4:Q4"/>
    <mergeCell ref="A7:A9"/>
    <mergeCell ref="B7:G7"/>
    <mergeCell ref="H7:J7"/>
    <mergeCell ref="K7:N7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2" sqref="A2"/>
    </sheetView>
  </sheetViews>
  <sheetFormatPr defaultColWidth="11.421875" defaultRowHeight="12.75"/>
  <cols>
    <col min="1" max="1" width="50.7109375" style="1" customWidth="1"/>
    <col min="2" max="2" width="14.140625" style="1" customWidth="1"/>
    <col min="3" max="3" width="12.00390625" style="1" customWidth="1"/>
    <col min="4" max="4" width="33.57421875" style="1" customWidth="1"/>
    <col min="5" max="5" width="23.28125" style="1" customWidth="1"/>
    <col min="6" max="16384" width="11.421875" style="1" customWidth="1"/>
  </cols>
  <sheetData>
    <row r="1" spans="1:5" ht="15.75">
      <c r="A1" s="10" t="s">
        <v>260</v>
      </c>
      <c r="B1" s="10"/>
      <c r="C1" s="10"/>
      <c r="D1" s="10"/>
      <c r="E1" s="10"/>
    </row>
    <row r="2" spans="1:5" ht="15.75">
      <c r="A2" s="10"/>
      <c r="B2" s="10"/>
      <c r="C2" s="10"/>
      <c r="D2" s="10"/>
      <c r="E2" s="10"/>
    </row>
    <row r="3" spans="1:5" ht="15.75">
      <c r="A3" s="167" t="s">
        <v>261</v>
      </c>
      <c r="B3" s="167"/>
      <c r="C3" s="167"/>
      <c r="D3" s="167"/>
      <c r="E3" s="167"/>
    </row>
    <row r="4" spans="1:5" ht="15.75">
      <c r="A4" s="167" t="s">
        <v>135</v>
      </c>
      <c r="B4" s="167"/>
      <c r="C4" s="167"/>
      <c r="D4" s="167"/>
      <c r="E4" s="167"/>
    </row>
    <row r="5" spans="1:5" ht="16.5" thickBot="1">
      <c r="A5" s="10"/>
      <c r="B5" s="10"/>
      <c r="C5" s="10"/>
      <c r="D5" s="10"/>
      <c r="E5" s="10"/>
    </row>
    <row r="6" spans="1:5" ht="15.75">
      <c r="A6" s="168" t="s">
        <v>1</v>
      </c>
      <c r="B6" s="6" t="s">
        <v>103</v>
      </c>
      <c r="C6" s="170" t="s">
        <v>137</v>
      </c>
      <c r="D6" s="6" t="s">
        <v>138</v>
      </c>
      <c r="E6" s="7" t="s">
        <v>140</v>
      </c>
    </row>
    <row r="7" spans="1:5" ht="16.5" thickBot="1">
      <c r="A7" s="169"/>
      <c r="B7" s="8" t="s">
        <v>136</v>
      </c>
      <c r="C7" s="171"/>
      <c r="D7" s="8" t="s">
        <v>139</v>
      </c>
      <c r="E7" s="9" t="s">
        <v>141</v>
      </c>
    </row>
    <row r="8" spans="1:5" ht="15">
      <c r="A8" s="12"/>
      <c r="B8" s="3"/>
      <c r="C8" s="3"/>
      <c r="D8" s="3"/>
      <c r="E8" s="13"/>
    </row>
    <row r="9" spans="1:5" ht="15">
      <c r="A9" s="26" t="s">
        <v>167</v>
      </c>
      <c r="B9" s="3"/>
      <c r="C9" s="3"/>
      <c r="D9" s="3"/>
      <c r="E9" s="13"/>
    </row>
    <row r="10" spans="1:5" ht="15">
      <c r="A10" s="12"/>
      <c r="B10" s="3"/>
      <c r="C10" s="3"/>
      <c r="D10" s="3"/>
      <c r="E10" s="13"/>
    </row>
    <row r="11" spans="1:5" ht="15">
      <c r="A11" s="12" t="s">
        <v>243</v>
      </c>
      <c r="B11" s="4">
        <v>126</v>
      </c>
      <c r="C11" s="14">
        <v>36913</v>
      </c>
      <c r="D11" s="4" t="s">
        <v>149</v>
      </c>
      <c r="E11" s="5" t="s">
        <v>150</v>
      </c>
    </row>
    <row r="12" spans="1:5" ht="47.25" customHeight="1">
      <c r="A12" s="12" t="s">
        <v>243</v>
      </c>
      <c r="B12" s="16">
        <v>104</v>
      </c>
      <c r="C12" s="22">
        <v>36969</v>
      </c>
      <c r="D12" s="24" t="s">
        <v>160</v>
      </c>
      <c r="E12" s="17" t="s">
        <v>146</v>
      </c>
    </row>
    <row r="13" spans="1:5" ht="15.75" customHeight="1">
      <c r="A13" s="12" t="s">
        <v>243</v>
      </c>
      <c r="B13" s="4">
        <v>186</v>
      </c>
      <c r="C13" s="14">
        <v>37033</v>
      </c>
      <c r="D13" s="4" t="s">
        <v>151</v>
      </c>
      <c r="E13" s="5" t="s">
        <v>152</v>
      </c>
    </row>
    <row r="14" spans="1:5" ht="15">
      <c r="A14" s="12" t="s">
        <v>243</v>
      </c>
      <c r="B14" s="4">
        <v>492</v>
      </c>
      <c r="C14" s="14">
        <v>37054</v>
      </c>
      <c r="D14" s="4" t="s">
        <v>142</v>
      </c>
      <c r="E14" s="5" t="s">
        <v>143</v>
      </c>
    </row>
    <row r="15" spans="1:5" ht="15">
      <c r="A15" s="12" t="s">
        <v>243</v>
      </c>
      <c r="B15" s="4">
        <v>272</v>
      </c>
      <c r="C15" s="14">
        <v>37091</v>
      </c>
      <c r="D15" s="4" t="s">
        <v>147</v>
      </c>
      <c r="E15" s="5" t="s">
        <v>148</v>
      </c>
    </row>
    <row r="16" spans="1:5" ht="15">
      <c r="A16" s="12" t="s">
        <v>243</v>
      </c>
      <c r="B16" s="4">
        <v>325</v>
      </c>
      <c r="C16" s="14">
        <v>37124</v>
      </c>
      <c r="D16" s="4" t="s">
        <v>144</v>
      </c>
      <c r="E16" s="5" t="s">
        <v>145</v>
      </c>
    </row>
    <row r="17" spans="1:5" ht="15">
      <c r="A17" s="12"/>
      <c r="B17" s="4"/>
      <c r="C17" s="14"/>
      <c r="D17" s="4"/>
      <c r="E17" s="5"/>
    </row>
    <row r="18" spans="1:5" ht="15.75">
      <c r="A18" s="2" t="s">
        <v>168</v>
      </c>
      <c r="B18" s="4"/>
      <c r="C18" s="14"/>
      <c r="D18" s="4"/>
      <c r="E18" s="5"/>
    </row>
    <row r="19" spans="1:5" ht="15.75">
      <c r="A19" s="25"/>
      <c r="B19" s="4"/>
      <c r="C19" s="14"/>
      <c r="D19" s="4"/>
      <c r="E19" s="5"/>
    </row>
    <row r="20" spans="1:5" ht="15">
      <c r="A20" s="12" t="s">
        <v>161</v>
      </c>
      <c r="B20" s="4">
        <v>2230</v>
      </c>
      <c r="C20" s="14">
        <v>37169</v>
      </c>
      <c r="D20" s="4" t="s">
        <v>153</v>
      </c>
      <c r="E20" s="5" t="s">
        <v>152</v>
      </c>
    </row>
    <row r="21" spans="1:5" ht="15">
      <c r="A21" s="12" t="s">
        <v>241</v>
      </c>
      <c r="B21" s="4">
        <v>189</v>
      </c>
      <c r="C21" s="14">
        <v>38001</v>
      </c>
      <c r="D21" s="4" t="s">
        <v>242</v>
      </c>
      <c r="E21" s="5" t="s">
        <v>152</v>
      </c>
    </row>
    <row r="22" spans="1:5" ht="15">
      <c r="A22" s="12" t="s">
        <v>162</v>
      </c>
      <c r="B22" s="4">
        <v>1333</v>
      </c>
      <c r="C22" s="14">
        <v>37109</v>
      </c>
      <c r="D22" s="4" t="s">
        <v>154</v>
      </c>
      <c r="E22" s="5" t="s">
        <v>152</v>
      </c>
    </row>
    <row r="23" spans="1:5" ht="15">
      <c r="A23" s="12"/>
      <c r="B23" s="4"/>
      <c r="C23" s="14"/>
      <c r="D23" s="4"/>
      <c r="E23" s="5"/>
    </row>
    <row r="24" spans="1:5" ht="15">
      <c r="A24" s="15" t="s">
        <v>163</v>
      </c>
      <c r="B24" s="16">
        <v>493</v>
      </c>
      <c r="C24" s="22">
        <v>36977</v>
      </c>
      <c r="D24" s="16" t="s">
        <v>158</v>
      </c>
      <c r="E24" s="18" t="s">
        <v>152</v>
      </c>
    </row>
    <row r="25" spans="1:5" ht="37.5" customHeight="1">
      <c r="A25" s="15" t="s">
        <v>163</v>
      </c>
      <c r="B25" s="16">
        <v>1526</v>
      </c>
      <c r="C25" s="22">
        <v>37132</v>
      </c>
      <c r="D25" s="24" t="s">
        <v>157</v>
      </c>
      <c r="E25" s="18" t="s">
        <v>152</v>
      </c>
    </row>
    <row r="26" spans="1:5" ht="15">
      <c r="A26" s="12" t="s">
        <v>163</v>
      </c>
      <c r="B26" s="4">
        <v>1613</v>
      </c>
      <c r="C26" s="14">
        <v>37144</v>
      </c>
      <c r="D26" s="4" t="s">
        <v>156</v>
      </c>
      <c r="E26" s="5" t="s">
        <v>152</v>
      </c>
    </row>
    <row r="27" spans="1:5" ht="15">
      <c r="A27" s="12" t="s">
        <v>163</v>
      </c>
      <c r="B27" s="4">
        <v>2415</v>
      </c>
      <c r="C27" s="14">
        <v>37251</v>
      </c>
      <c r="D27" s="4" t="s">
        <v>155</v>
      </c>
      <c r="E27" s="5" t="s">
        <v>152</v>
      </c>
    </row>
    <row r="28" spans="1:5" ht="15">
      <c r="A28" s="15"/>
      <c r="B28" s="16"/>
      <c r="C28" s="22"/>
      <c r="D28" s="16"/>
      <c r="E28" s="18"/>
    </row>
    <row r="29" spans="1:5" ht="15.75">
      <c r="A29" s="2" t="s">
        <v>189</v>
      </c>
      <c r="B29" s="16"/>
      <c r="C29" s="22"/>
      <c r="D29" s="16"/>
      <c r="E29" s="18"/>
    </row>
    <row r="30" spans="1:5" ht="15">
      <c r="A30" s="15"/>
      <c r="B30" s="16"/>
      <c r="C30" s="16"/>
      <c r="D30" s="16"/>
      <c r="E30" s="18"/>
    </row>
    <row r="31" spans="1:5" ht="15.75" thickBot="1">
      <c r="A31" s="19" t="s">
        <v>164</v>
      </c>
      <c r="B31" s="20">
        <v>74</v>
      </c>
      <c r="C31" s="23">
        <v>36908</v>
      </c>
      <c r="D31" s="20" t="s">
        <v>159</v>
      </c>
      <c r="E31" s="21" t="s">
        <v>152</v>
      </c>
    </row>
    <row r="32" ht="15">
      <c r="C32" s="11"/>
    </row>
  </sheetData>
  <mergeCells count="4">
    <mergeCell ref="A3:E3"/>
    <mergeCell ref="A4:E4"/>
    <mergeCell ref="A6:A7"/>
    <mergeCell ref="C6:C7"/>
  </mergeCells>
  <printOptions horizontalCentered="1" verticalCentered="1"/>
  <pageMargins left="0.74" right="0.72" top="0.7874015748031497" bottom="0.7874015748031497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aarrieta</dc:creator>
  <cp:keywords/>
  <dc:description/>
  <cp:lastModifiedBy>rcamachom</cp:lastModifiedBy>
  <cp:lastPrinted>2003-09-29T20:46:19Z</cp:lastPrinted>
  <dcterms:created xsi:type="dcterms:W3CDTF">2001-11-01T15:16:29Z</dcterms:created>
  <dcterms:modified xsi:type="dcterms:W3CDTF">2003-09-29T20:46:23Z</dcterms:modified>
  <cp:category/>
  <cp:version/>
  <cp:contentType/>
  <cp:contentStatus/>
</cp:coreProperties>
</file>