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690" windowHeight="634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<sst xmlns="http://schemas.openxmlformats.org/spreadsheetml/2006/main" count="341" uniqueCount="186">
  <si>
    <t>Limón</t>
  </si>
  <si>
    <t>Matina</t>
  </si>
  <si>
    <t>San José</t>
  </si>
  <si>
    <t>Siquirres</t>
  </si>
  <si>
    <t>Talamanca</t>
  </si>
  <si>
    <t>Cantón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</si>
  <si>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</si>
  <si>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</si>
  <si>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</si>
  <si>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</si>
  <si>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</si>
  <si>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</si>
  <si>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</si>
  <si>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</si>
  <si>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</si>
  <si>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</si>
  <si>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</si>
  <si>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</si>
  <si>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Set</t>
  </si>
  <si>
    <t>Total</t>
  </si>
  <si>
    <t>Provincia de Limón</t>
  </si>
  <si>
    <t>Provincia de San José</t>
  </si>
  <si>
    <t>Abandono de incapaz</t>
  </si>
  <si>
    <t>Aborto</t>
  </si>
  <si>
    <t>Abuso de autoridad</t>
  </si>
  <si>
    <t>Abuso sexual a mayor</t>
  </si>
  <si>
    <t>Abuso sexual a menor</t>
  </si>
  <si>
    <t>Administración fraudulenta</t>
  </si>
  <si>
    <t>Agresión</t>
  </si>
  <si>
    <t>Amenazas</t>
  </si>
  <si>
    <t>Apropiación o retención indebida</t>
  </si>
  <si>
    <t>Circulación de moneda falsa</t>
  </si>
  <si>
    <t>Coacción</t>
  </si>
  <si>
    <t>Concusión</t>
  </si>
  <si>
    <t>Corrupción de menor</t>
  </si>
  <si>
    <t>Daños</t>
  </si>
  <si>
    <t>Desaparición de persona</t>
  </si>
  <si>
    <t>Descuido con animales</t>
  </si>
  <si>
    <t>Desobediencia a la autoridad</t>
  </si>
  <si>
    <t>Ejercicio ilegal de la profesión</t>
  </si>
  <si>
    <t>Estafa</t>
  </si>
  <si>
    <t>Estafa mediante cheque</t>
  </si>
  <si>
    <t>Evasión</t>
  </si>
  <si>
    <t>Extorsión</t>
  </si>
  <si>
    <t>Fabricación de pornografía</t>
  </si>
  <si>
    <t>Falsedad ideológica</t>
  </si>
  <si>
    <t>Falsificación de señas y marcas</t>
  </si>
  <si>
    <t>Fuga del hogar</t>
  </si>
  <si>
    <t>Homicidio culposo</t>
  </si>
  <si>
    <t>Hurto</t>
  </si>
  <si>
    <t>Hurto de ganado</t>
  </si>
  <si>
    <t>Incendio</t>
  </si>
  <si>
    <t>Infracción Ley de Armas</t>
  </si>
  <si>
    <t>Infracción Ley de Salud</t>
  </si>
  <si>
    <t>Infracción Ley Vida Silvestre</t>
  </si>
  <si>
    <t>Lesiones</t>
  </si>
  <si>
    <t>Lesiones arma blanca</t>
  </si>
  <si>
    <t>Lesiones arma de fuego</t>
  </si>
  <si>
    <t>Lesiones culposas</t>
  </si>
  <si>
    <t>Muerte accidental</t>
  </si>
  <si>
    <t>Muerte natural</t>
  </si>
  <si>
    <t>Peculado</t>
  </si>
  <si>
    <t>Privación de libertad</t>
  </si>
  <si>
    <t>Profanación de tumbas y cadáveres</t>
  </si>
  <si>
    <t>Proxenetismo</t>
  </si>
  <si>
    <t>Receptación</t>
  </si>
  <si>
    <t>Relaciones sexuales con menor</t>
  </si>
  <si>
    <t>Resistencia</t>
  </si>
  <si>
    <t>Robo con fuerza sobre las cosas</t>
  </si>
  <si>
    <t>Robo con violencia sobre persona</t>
  </si>
  <si>
    <t>Simulación de delito</t>
  </si>
  <si>
    <t>Suicidio</t>
  </si>
  <si>
    <t>Suministro de drogas</t>
  </si>
  <si>
    <t>Suministro de marihuana</t>
  </si>
  <si>
    <t>Sustracción de menor</t>
  </si>
  <si>
    <t>Tenencia de droga</t>
  </si>
  <si>
    <t>Tenencia de marihuana</t>
  </si>
  <si>
    <t>Tentativa de estafa</t>
  </si>
  <si>
    <t>Tentativa de extorsión</t>
  </si>
  <si>
    <t>Tentativa de homicidio</t>
  </si>
  <si>
    <t>Tentativa de incendio</t>
  </si>
  <si>
    <t>Tentativa de secuestro</t>
  </si>
  <si>
    <t>Tentativa de suicidio</t>
  </si>
  <si>
    <t>Tentativa robo fuerza cosas</t>
  </si>
  <si>
    <t>Tentativa robo violencia persona</t>
  </si>
  <si>
    <t>Uso de documento falso</t>
  </si>
  <si>
    <t>Usurpación</t>
  </si>
  <si>
    <t>Usurpación de autoridad</t>
  </si>
  <si>
    <t>Venta de drogas</t>
  </si>
  <si>
    <t>Violación</t>
  </si>
  <si>
    <t>Violación de correspondencia</t>
  </si>
  <si>
    <t>Violación de domicilio</t>
  </si>
  <si>
    <t>Violación de sellos</t>
  </si>
  <si>
    <t>Del 2002</t>
  </si>
  <si>
    <t>De años</t>
  </si>
  <si>
    <t>anteriores</t>
  </si>
  <si>
    <t>Averiguar muerte</t>
  </si>
  <si>
    <t>Lesiones con arma blanca</t>
  </si>
  <si>
    <t>Lesiones con arma de fuego</t>
  </si>
  <si>
    <t>Rapto</t>
  </si>
  <si>
    <t>Resistencia a la autoridad</t>
  </si>
  <si>
    <t>Robo de medio de transporte</t>
  </si>
  <si>
    <t>Tentativa de violación</t>
  </si>
  <si>
    <t>Venta de droga</t>
  </si>
  <si>
    <t>Atípico</t>
  </si>
  <si>
    <t xml:space="preserve">  Automóvil</t>
  </si>
  <si>
    <t xml:space="preserve">  Bicicleta</t>
  </si>
  <si>
    <t xml:space="preserve">  Motocicleta</t>
  </si>
  <si>
    <t>Tipo de Caso</t>
  </si>
  <si>
    <t>Casos Entrados</t>
  </si>
  <si>
    <t>Denuncias entradas</t>
  </si>
  <si>
    <t>Valor de</t>
  </si>
  <si>
    <t>Promedio</t>
  </si>
  <si>
    <t>Con valor</t>
  </si>
  <si>
    <t>lo</t>
  </si>
  <si>
    <t>por</t>
  </si>
  <si>
    <t>Denuncias con</t>
  </si>
  <si>
    <t>Valor de lo</t>
  </si>
  <si>
    <t>Promedio por</t>
  </si>
  <si>
    <t>Estafa(1)</t>
  </si>
  <si>
    <t>Hurto (2)</t>
  </si>
  <si>
    <t>Robo fuerza sobre cosas</t>
  </si>
  <si>
    <t>Robo violencia personas</t>
  </si>
  <si>
    <t>Robo medio de transporte</t>
  </si>
  <si>
    <t xml:space="preserve">   Automóvil</t>
  </si>
  <si>
    <t xml:space="preserve">   Motocicleta</t>
  </si>
  <si>
    <t xml:space="preserve">   Bicicleta</t>
  </si>
  <si>
    <t>Género</t>
  </si>
  <si>
    <t xml:space="preserve">Mas </t>
  </si>
  <si>
    <t>Fem</t>
  </si>
  <si>
    <t>Abuso sexual</t>
  </si>
  <si>
    <t>Apropiac y retención indebida</t>
  </si>
  <si>
    <t>Homicidio doloso</t>
  </si>
  <si>
    <t>Infracción Ley Forestal</t>
  </si>
  <si>
    <t>Robo</t>
  </si>
  <si>
    <t>Tentativa de robo</t>
  </si>
  <si>
    <t>Por existir orden de captura</t>
  </si>
  <si>
    <t>Estelionato</t>
  </si>
  <si>
    <t>Tentativa de agresión</t>
  </si>
  <si>
    <t>Desacato a la autoridad</t>
  </si>
  <si>
    <t>Falso testimonio</t>
  </si>
  <si>
    <t>Suministro de droga</t>
  </si>
  <si>
    <t>Asociación ilícita</t>
  </si>
  <si>
    <t>Secuestro extorsivo</t>
  </si>
  <si>
    <t>Relación sexual con menor</t>
  </si>
  <si>
    <t>Provincia y Cantón</t>
  </si>
  <si>
    <t>Central Limón</t>
  </si>
  <si>
    <t>Central San José</t>
  </si>
  <si>
    <t>Casos Entrados en la Delegación de Limón según Provincia, Cantón y Mes</t>
  </si>
  <si>
    <t>cuando ocurrió el hecho, durante el año 2002</t>
  </si>
  <si>
    <t>Casos Entrados y Terminados por la Delegación de Limón</t>
  </si>
  <si>
    <t>según Tipo de Caso, durante el año 2002</t>
  </si>
  <si>
    <t>Casos Terminados</t>
  </si>
  <si>
    <t>Contravensión</t>
  </si>
  <si>
    <t>Hallazgo de marihuana</t>
  </si>
  <si>
    <t>Falsificación de documento</t>
  </si>
  <si>
    <t>Infracción Ley Conserv. Vida Silvestre</t>
  </si>
  <si>
    <t>Infracción Ley Conservación Vida Silvestre</t>
  </si>
  <si>
    <t>Casos Entrados en la Delegación de Limón según Tipo de Caso</t>
  </si>
  <si>
    <t>y Cantón donde ocurrieron los hechos, durante el año 2002</t>
  </si>
  <si>
    <t>Contravención</t>
  </si>
  <si>
    <t>Sustraído</t>
  </si>
  <si>
    <t>Acción</t>
  </si>
  <si>
    <t>Desconocido</t>
  </si>
  <si>
    <t>Conocido</t>
  </si>
  <si>
    <t>Denuncias Entradas en la Delegación de Limón según Cantón, Valor de lo Sustraído y</t>
  </si>
  <si>
    <t>Promedio por Acción, para los delitos de estafa, hurto y robos, durante el año 2002</t>
  </si>
  <si>
    <t>y Promedio por Acción, para los delitos de estafa, hurto, robo,  durante el 2002</t>
  </si>
  <si>
    <t>Tipo de Delito</t>
  </si>
  <si>
    <t>Monto Conocido</t>
  </si>
  <si>
    <t>Delito o Causa</t>
  </si>
  <si>
    <t>de Detención</t>
  </si>
  <si>
    <t>Tráfico de droga</t>
  </si>
  <si>
    <t>Género y Mes de la detención, durante el año 2002</t>
  </si>
  <si>
    <t>Personas Detenidas por la Delegación de Limón según Delito o Causa de Detención,</t>
  </si>
  <si>
    <t>Denuncias Entradas con valor conocido en la Delegación de Limón, según Valor de lo Sustraído</t>
  </si>
  <si>
    <t>(1) Incluye estafa mediante cheque</t>
  </si>
  <si>
    <t>(2) Incluye Hurto de Ganado</t>
  </si>
  <si>
    <t>Cuadro N° 79</t>
  </si>
  <si>
    <t>Cuadro N° 80</t>
  </si>
  <si>
    <t>Continuación Cuadro N° 80</t>
  </si>
  <si>
    <t>Cuadro N° 81</t>
  </si>
  <si>
    <t>Cuadro N° 82</t>
  </si>
  <si>
    <t>Cuadro N° 83</t>
  </si>
  <si>
    <t>Cuadro N° 84</t>
  </si>
  <si>
    <t>Continuación Cuadro No. 81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</si>
</sst>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\¢#,##0"/>
  </numFmts>
  <fonts count="12">
    <font>
      <sz val="10"/>
      <name val="Arial"/>
      <family val="0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b/>
      <u val="double"/>
      <sz val="10"/>
      <name val="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Batang"/>
      <family val="1"/>
    </font>
    <font>
      <b/>
      <sz val="10"/>
      <color indexed="8"/>
      <name val="Batang"/>
      <family val="1"/>
    </font>
    <font>
      <b/>
      <sz val="10"/>
      <name val="@Batang"/>
      <family val="1"/>
    </font>
    <font>
      <sz val="10"/>
      <name val="@Batang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fill"/>
      <protection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178" fontId="3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8" fontId="2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0" sqref="A20"/>
    </sheetView>
  </sheetViews>
  <sheetFormatPr defaultColWidth="11.421875" defaultRowHeight="13.5" customHeight="1"/>
  <cols>
    <col min="1" max="1" width="25.140625" style="2" customWidth="1"/>
    <col min="2" max="2" width="11.421875" style="2" customWidth="1"/>
    <col min="3" max="14" width="5.7109375" style="2" customWidth="1"/>
    <col min="15" max="16384" width="11.421875" style="2" customWidth="1"/>
  </cols>
  <sheetData>
    <row r="1" ht="13.5" customHeight="1">
      <c r="A1" s="22" t="s">
        <v>178</v>
      </c>
    </row>
    <row r="3" spans="1:15" ht="13.5" customHeight="1">
      <c r="A3" s="93" t="s">
        <v>148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4"/>
    </row>
    <row r="4" spans="1:15" ht="13.5" customHeight="1">
      <c r="A4" s="93" t="s">
        <v>149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4"/>
    </row>
    <row r="5" spans="1:1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13.5" customHeight="1" thickBot="1"/>
    <row r="7" spans="1:14" ht="24.75" customHeight="1">
      <c r="A7" s="98" t="s">
        <v>145</v>
      </c>
      <c r="B7" s="96" t="s">
        <v>19</v>
      </c>
      <c r="C7" s="94" t="s">
        <v>6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6" ht="24.75" customHeight="1" thickBot="1">
      <c r="A8" s="99"/>
      <c r="B8" s="9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18</v>
      </c>
      <c r="L8" s="20" t="s">
        <v>15</v>
      </c>
      <c r="M8" s="20" t="s">
        <v>16</v>
      </c>
      <c r="N8" s="20" t="s">
        <v>17</v>
      </c>
      <c r="O8" s="1"/>
      <c r="P8" s="1"/>
    </row>
    <row r="9" spans="1:16" ht="13.5" customHeight="1">
      <c r="A9" s="1"/>
      <c r="B9" s="6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21" t="s">
        <v>19</v>
      </c>
      <c r="B10" s="65">
        <f aca="true" t="shared" si="0" ref="B10:N10">+B12+B19</f>
        <v>1922</v>
      </c>
      <c r="C10" s="17">
        <f t="shared" si="0"/>
        <v>180</v>
      </c>
      <c r="D10" s="17">
        <f t="shared" si="0"/>
        <v>147</v>
      </c>
      <c r="E10" s="17">
        <f t="shared" si="0"/>
        <v>146</v>
      </c>
      <c r="F10" s="17">
        <f t="shared" si="0"/>
        <v>176</v>
      </c>
      <c r="G10" s="17">
        <f t="shared" si="0"/>
        <v>167</v>
      </c>
      <c r="H10" s="17">
        <f t="shared" si="0"/>
        <v>144</v>
      </c>
      <c r="I10" s="17">
        <f t="shared" si="0"/>
        <v>150</v>
      </c>
      <c r="J10" s="17">
        <f t="shared" si="0"/>
        <v>155</v>
      </c>
      <c r="K10" s="17">
        <f t="shared" si="0"/>
        <v>153</v>
      </c>
      <c r="L10" s="17">
        <f t="shared" si="0"/>
        <v>174</v>
      </c>
      <c r="M10" s="17">
        <f t="shared" si="0"/>
        <v>188</v>
      </c>
      <c r="N10" s="17">
        <f t="shared" si="0"/>
        <v>142</v>
      </c>
      <c r="O10" s="1"/>
      <c r="P10" s="1"/>
    </row>
    <row r="11" spans="1:16" ht="13.5" customHeight="1">
      <c r="A11" s="1"/>
      <c r="B11" s="6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5" t="s">
        <v>20</v>
      </c>
      <c r="B12" s="66">
        <f aca="true" t="shared" si="1" ref="B12:N12">+SUM(B14:B17)</f>
        <v>1920</v>
      </c>
      <c r="C12" s="15">
        <f t="shared" si="1"/>
        <v>180</v>
      </c>
      <c r="D12" s="15">
        <f t="shared" si="1"/>
        <v>147</v>
      </c>
      <c r="E12" s="15">
        <f t="shared" si="1"/>
        <v>146</v>
      </c>
      <c r="F12" s="15">
        <f t="shared" si="1"/>
        <v>176</v>
      </c>
      <c r="G12" s="15">
        <f t="shared" si="1"/>
        <v>166</v>
      </c>
      <c r="H12" s="15">
        <f t="shared" si="1"/>
        <v>143</v>
      </c>
      <c r="I12" s="15">
        <f t="shared" si="1"/>
        <v>150</v>
      </c>
      <c r="J12" s="15">
        <f t="shared" si="1"/>
        <v>155</v>
      </c>
      <c r="K12" s="15">
        <f t="shared" si="1"/>
        <v>153</v>
      </c>
      <c r="L12" s="15">
        <f t="shared" si="1"/>
        <v>174</v>
      </c>
      <c r="M12" s="15">
        <f t="shared" si="1"/>
        <v>188</v>
      </c>
      <c r="N12" s="15">
        <f t="shared" si="1"/>
        <v>142</v>
      </c>
      <c r="O12" s="1"/>
      <c r="P12" s="1"/>
    </row>
    <row r="13" spans="1:16" ht="13.5" customHeight="1">
      <c r="A13" s="1"/>
      <c r="B13" s="6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" t="s">
        <v>146</v>
      </c>
      <c r="B14" s="67">
        <f>SUM(C14:N14)</f>
        <v>1490</v>
      </c>
      <c r="C14" s="5">
        <v>138</v>
      </c>
      <c r="D14" s="5">
        <v>113</v>
      </c>
      <c r="E14" s="5">
        <v>110</v>
      </c>
      <c r="F14" s="5">
        <v>137</v>
      </c>
      <c r="G14" s="5">
        <v>128</v>
      </c>
      <c r="H14" s="5">
        <v>109</v>
      </c>
      <c r="I14" s="5">
        <v>114</v>
      </c>
      <c r="J14" s="5">
        <v>118</v>
      </c>
      <c r="K14" s="5">
        <v>121</v>
      </c>
      <c r="L14" s="5">
        <v>139</v>
      </c>
      <c r="M14" s="5">
        <v>148</v>
      </c>
      <c r="N14" s="5">
        <v>115</v>
      </c>
      <c r="P14" s="3"/>
    </row>
    <row r="15" spans="1:16" ht="13.5" customHeight="1">
      <c r="A15" s="1" t="s">
        <v>1</v>
      </c>
      <c r="B15" s="67">
        <f>SUM(C15:N15)</f>
        <v>239</v>
      </c>
      <c r="C15" s="5">
        <v>21</v>
      </c>
      <c r="D15" s="5">
        <v>25</v>
      </c>
      <c r="E15" s="5">
        <v>23</v>
      </c>
      <c r="F15" s="5">
        <v>23</v>
      </c>
      <c r="G15" s="5">
        <v>18</v>
      </c>
      <c r="H15" s="5">
        <v>18</v>
      </c>
      <c r="I15" s="5">
        <v>17</v>
      </c>
      <c r="J15" s="5">
        <v>23</v>
      </c>
      <c r="K15" s="5">
        <v>17</v>
      </c>
      <c r="L15" s="5">
        <v>18</v>
      </c>
      <c r="M15" s="5">
        <v>19</v>
      </c>
      <c r="N15" s="5">
        <v>17</v>
      </c>
      <c r="P15" s="3"/>
    </row>
    <row r="16" spans="1:16" ht="13.5" customHeight="1">
      <c r="A16" s="1" t="s">
        <v>4</v>
      </c>
      <c r="B16" s="67">
        <f>SUM(C16:N16)</f>
        <v>189</v>
      </c>
      <c r="C16" s="5">
        <v>20</v>
      </c>
      <c r="D16" s="5">
        <v>9</v>
      </c>
      <c r="E16" s="5">
        <v>13</v>
      </c>
      <c r="F16" s="5">
        <v>16</v>
      </c>
      <c r="G16" s="5">
        <v>20</v>
      </c>
      <c r="H16" s="5">
        <v>16</v>
      </c>
      <c r="I16" s="5">
        <v>19</v>
      </c>
      <c r="J16" s="5">
        <v>14</v>
      </c>
      <c r="K16" s="5">
        <v>15</v>
      </c>
      <c r="L16" s="5">
        <v>17</v>
      </c>
      <c r="M16" s="5">
        <v>21</v>
      </c>
      <c r="N16" s="5">
        <v>9</v>
      </c>
      <c r="P16" s="3"/>
    </row>
    <row r="17" spans="1:16" ht="13.5" customHeight="1">
      <c r="A17" s="1" t="s">
        <v>3</v>
      </c>
      <c r="B17" s="67">
        <f>SUM(C17:N17)</f>
        <v>2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P17" s="3"/>
    </row>
    <row r="18" spans="1:16" ht="13.5" customHeight="1">
      <c r="A18" s="1"/>
      <c r="B18" s="6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P18" s="3"/>
    </row>
    <row r="19" spans="1:16" ht="13.5" customHeight="1">
      <c r="A19" s="15" t="s">
        <v>21</v>
      </c>
      <c r="B19" s="66">
        <f>+B21</f>
        <v>2</v>
      </c>
      <c r="C19" s="14">
        <f aca="true" t="shared" si="2" ref="C19:N19">+C21</f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1</v>
      </c>
      <c r="H19" s="14">
        <f t="shared" si="2"/>
        <v>1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P19" s="3"/>
    </row>
    <row r="20" ht="13.5" customHeight="1">
      <c r="B20" s="64"/>
    </row>
    <row r="21" spans="1:16" ht="13.5" customHeight="1">
      <c r="A21" s="1" t="s">
        <v>147</v>
      </c>
      <c r="B21" s="67">
        <f>SUM(C21:N21)</f>
        <v>2</v>
      </c>
      <c r="C21" s="5">
        <v>0</v>
      </c>
      <c r="D21" s="5">
        <v>0</v>
      </c>
      <c r="E21" s="5">
        <v>0</v>
      </c>
      <c r="F21" s="5">
        <v>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P21" s="3"/>
    </row>
    <row r="22" spans="1:14" ht="13.5" customHeight="1" thickBot="1">
      <c r="A22" s="8"/>
      <c r="B22" s="6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</sheetData>
  <mergeCells count="5">
    <mergeCell ref="A3:N3"/>
    <mergeCell ref="A4:N4"/>
    <mergeCell ref="C7:N7"/>
    <mergeCell ref="B7:B8"/>
    <mergeCell ref="A7:A8"/>
  </mergeCells>
  <printOptions horizontalCentered="1"/>
  <pageMargins left="0.3937007874015748" right="0.3937007874015748" top="1.71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87">
      <selection activeCell="A10" sqref="A10"/>
    </sheetView>
  </sheetViews>
  <sheetFormatPr defaultColWidth="11.421875" defaultRowHeight="12.75"/>
  <cols>
    <col min="1" max="1" width="41.140625" style="2" customWidth="1"/>
    <col min="2" max="2" width="11.421875" style="6" customWidth="1"/>
    <col min="3" max="16384" width="11.421875" style="2" customWidth="1"/>
  </cols>
  <sheetData>
    <row r="1" spans="1:5" ht="12">
      <c r="A1" s="44" t="s">
        <v>179</v>
      </c>
      <c r="B1" s="30"/>
      <c r="C1" s="23"/>
      <c r="D1" s="23"/>
      <c r="E1" s="23"/>
    </row>
    <row r="2" spans="1:5" ht="12">
      <c r="A2" s="24"/>
      <c r="B2" s="30"/>
      <c r="C2" s="23"/>
      <c r="D2" s="23"/>
      <c r="E2" s="23"/>
    </row>
    <row r="3" spans="1:5" ht="12">
      <c r="A3" s="93" t="s">
        <v>150</v>
      </c>
      <c r="B3" s="93"/>
      <c r="C3" s="93"/>
      <c r="D3" s="93"/>
      <c r="E3" s="93"/>
    </row>
    <row r="4" spans="1:5" ht="12">
      <c r="A4" s="93" t="s">
        <v>151</v>
      </c>
      <c r="B4" s="93"/>
      <c r="C4" s="93"/>
      <c r="D4" s="93"/>
      <c r="E4" s="93"/>
    </row>
    <row r="5" spans="1:5" ht="12">
      <c r="A5" s="25"/>
      <c r="B5" s="30"/>
      <c r="C5" s="23"/>
      <c r="D5" s="23"/>
      <c r="E5" s="23"/>
    </row>
    <row r="6" spans="1:5" ht="12.75" thickBot="1">
      <c r="A6" s="24"/>
      <c r="B6" s="30"/>
      <c r="C6" s="23"/>
      <c r="D6" s="23"/>
      <c r="E6" s="23"/>
    </row>
    <row r="7" spans="1:5" ht="23.25" customHeight="1">
      <c r="A7" s="98" t="s">
        <v>108</v>
      </c>
      <c r="B7" s="101" t="s">
        <v>109</v>
      </c>
      <c r="C7" s="94" t="s">
        <v>152</v>
      </c>
      <c r="D7" s="95"/>
      <c r="E7" s="95"/>
    </row>
    <row r="8" spans="1:5" ht="12.75" customHeight="1">
      <c r="A8" s="100"/>
      <c r="B8" s="102"/>
      <c r="C8" s="100" t="s">
        <v>19</v>
      </c>
      <c r="D8" s="100" t="s">
        <v>93</v>
      </c>
      <c r="E8" s="4" t="s">
        <v>94</v>
      </c>
    </row>
    <row r="9" spans="1:5" ht="13.5" customHeight="1" thickBot="1">
      <c r="A9" s="99"/>
      <c r="B9" s="103"/>
      <c r="C9" s="99"/>
      <c r="D9" s="99"/>
      <c r="E9" s="18" t="s">
        <v>95</v>
      </c>
    </row>
    <row r="10" spans="1:5" ht="12">
      <c r="A10" s="7"/>
      <c r="B10" s="69"/>
      <c r="C10" s="7"/>
      <c r="D10" s="7"/>
      <c r="E10" s="7"/>
    </row>
    <row r="11" spans="1:5" ht="12">
      <c r="A11" s="7" t="s">
        <v>19</v>
      </c>
      <c r="B11" s="73">
        <f>SUM(B13:B105)-B71</f>
        <v>1922</v>
      </c>
      <c r="C11" s="15">
        <f>SUM(C13:C105)-C71</f>
        <v>735</v>
      </c>
      <c r="D11" s="15">
        <f>SUM(D13:D105)-D71</f>
        <v>593</v>
      </c>
      <c r="E11" s="15">
        <f>SUM(E13:E105)-E71</f>
        <v>142</v>
      </c>
    </row>
    <row r="12" spans="1:5" ht="12">
      <c r="A12" s="7"/>
      <c r="B12" s="70"/>
      <c r="C12" s="14"/>
      <c r="D12" s="14"/>
      <c r="E12" s="14"/>
    </row>
    <row r="13" spans="1:5" ht="12">
      <c r="A13" s="1" t="s">
        <v>22</v>
      </c>
      <c r="B13" s="67">
        <v>1</v>
      </c>
      <c r="C13" s="7">
        <f>SUM(D13:E13)</f>
        <v>2</v>
      </c>
      <c r="D13" s="6">
        <v>1</v>
      </c>
      <c r="E13" s="6">
        <v>1</v>
      </c>
    </row>
    <row r="14" spans="1:5" ht="12">
      <c r="A14" s="1" t="s">
        <v>23</v>
      </c>
      <c r="B14" s="67">
        <v>2</v>
      </c>
      <c r="C14" s="7">
        <f aca="true" t="shared" si="0" ref="C14:C82">SUM(D14:E14)</f>
        <v>2</v>
      </c>
      <c r="D14" s="6">
        <v>2</v>
      </c>
      <c r="E14" s="6">
        <v>0</v>
      </c>
    </row>
    <row r="15" spans="1:5" ht="12">
      <c r="A15" s="1" t="s">
        <v>24</v>
      </c>
      <c r="B15" s="67">
        <v>14</v>
      </c>
      <c r="C15" s="7">
        <f t="shared" si="0"/>
        <v>10</v>
      </c>
      <c r="D15" s="6">
        <v>7</v>
      </c>
      <c r="E15" s="6">
        <v>3</v>
      </c>
    </row>
    <row r="16" spans="1:5" ht="12">
      <c r="A16" s="1" t="s">
        <v>25</v>
      </c>
      <c r="B16" s="67">
        <v>1</v>
      </c>
      <c r="C16" s="7">
        <f t="shared" si="0"/>
        <v>1</v>
      </c>
      <c r="D16" s="30">
        <v>1</v>
      </c>
      <c r="E16" s="30">
        <v>0</v>
      </c>
    </row>
    <row r="17" spans="1:5" ht="12">
      <c r="A17" s="1" t="s">
        <v>26</v>
      </c>
      <c r="B17" s="67">
        <v>6</v>
      </c>
      <c r="C17" s="7">
        <f t="shared" si="0"/>
        <v>5</v>
      </c>
      <c r="D17" s="30">
        <v>4</v>
      </c>
      <c r="E17" s="30">
        <v>1</v>
      </c>
    </row>
    <row r="18" spans="1:5" ht="12">
      <c r="A18" s="1" t="s">
        <v>27</v>
      </c>
      <c r="B18" s="67">
        <v>3</v>
      </c>
      <c r="C18" s="7">
        <f t="shared" si="0"/>
        <v>0</v>
      </c>
      <c r="D18" s="6">
        <v>0</v>
      </c>
      <c r="E18" s="6">
        <v>0</v>
      </c>
    </row>
    <row r="19" spans="1:5" ht="12">
      <c r="A19" s="1" t="s">
        <v>28</v>
      </c>
      <c r="B19" s="67">
        <v>55</v>
      </c>
      <c r="C19" s="7">
        <f t="shared" si="0"/>
        <v>46</v>
      </c>
      <c r="D19" s="30">
        <v>39</v>
      </c>
      <c r="E19" s="30">
        <v>7</v>
      </c>
    </row>
    <row r="20" spans="1:5" ht="12">
      <c r="A20" s="1" t="s">
        <v>29</v>
      </c>
      <c r="B20" s="67">
        <v>13</v>
      </c>
      <c r="C20" s="7">
        <f t="shared" si="0"/>
        <v>7</v>
      </c>
      <c r="D20" s="30">
        <v>5</v>
      </c>
      <c r="E20" s="30">
        <v>2</v>
      </c>
    </row>
    <row r="21" spans="1:5" ht="12">
      <c r="A21" s="1" t="s">
        <v>30</v>
      </c>
      <c r="B21" s="67">
        <v>2</v>
      </c>
      <c r="C21" s="7">
        <f t="shared" si="0"/>
        <v>1</v>
      </c>
      <c r="D21" s="30">
        <v>0</v>
      </c>
      <c r="E21" s="30">
        <v>1</v>
      </c>
    </row>
    <row r="22" spans="1:5" ht="12">
      <c r="A22" s="1" t="s">
        <v>96</v>
      </c>
      <c r="B22" s="67">
        <v>1</v>
      </c>
      <c r="C22" s="7">
        <f t="shared" si="0"/>
        <v>0</v>
      </c>
      <c r="D22" s="30">
        <v>0</v>
      </c>
      <c r="E22" s="30">
        <v>0</v>
      </c>
    </row>
    <row r="23" spans="1:5" ht="12">
      <c r="A23" s="1" t="s">
        <v>31</v>
      </c>
      <c r="B23" s="67">
        <v>2</v>
      </c>
      <c r="C23" s="7">
        <f t="shared" si="0"/>
        <v>2</v>
      </c>
      <c r="D23" s="30">
        <v>1</v>
      </c>
      <c r="E23" s="30">
        <v>1</v>
      </c>
    </row>
    <row r="24" spans="1:5" ht="12">
      <c r="A24" s="1" t="s">
        <v>32</v>
      </c>
      <c r="B24" s="67">
        <v>1</v>
      </c>
      <c r="C24" s="7">
        <f t="shared" si="0"/>
        <v>0</v>
      </c>
      <c r="D24" s="6">
        <v>0</v>
      </c>
      <c r="E24" s="6">
        <v>0</v>
      </c>
    </row>
    <row r="25" spans="1:5" ht="12">
      <c r="A25" s="1" t="s">
        <v>33</v>
      </c>
      <c r="B25" s="67">
        <v>1</v>
      </c>
      <c r="C25" s="7">
        <f t="shared" si="0"/>
        <v>0</v>
      </c>
      <c r="D25" s="6">
        <v>0</v>
      </c>
      <c r="E25" s="6">
        <v>0</v>
      </c>
    </row>
    <row r="26" spans="1:5" ht="12">
      <c r="A26" s="1" t="s">
        <v>34</v>
      </c>
      <c r="B26" s="67">
        <v>1</v>
      </c>
      <c r="C26" s="7">
        <f t="shared" si="0"/>
        <v>0</v>
      </c>
      <c r="D26" s="6">
        <v>0</v>
      </c>
      <c r="E26" s="6">
        <v>0</v>
      </c>
    </row>
    <row r="27" spans="1:5" ht="12">
      <c r="A27" s="1" t="s">
        <v>35</v>
      </c>
      <c r="B27" s="67">
        <v>21</v>
      </c>
      <c r="C27" s="7">
        <f t="shared" si="0"/>
        <v>9</v>
      </c>
      <c r="D27" s="30">
        <v>6</v>
      </c>
      <c r="E27" s="30">
        <v>3</v>
      </c>
    </row>
    <row r="28" spans="1:5" ht="12">
      <c r="A28" s="1" t="s">
        <v>36</v>
      </c>
      <c r="B28" s="67">
        <v>64</v>
      </c>
      <c r="C28" s="7">
        <f t="shared" si="0"/>
        <v>63</v>
      </c>
      <c r="D28" s="30">
        <v>44</v>
      </c>
      <c r="E28" s="30">
        <v>19</v>
      </c>
    </row>
    <row r="29" spans="1:5" ht="12">
      <c r="A29" s="1" t="s">
        <v>37</v>
      </c>
      <c r="B29" s="67">
        <v>1</v>
      </c>
      <c r="C29" s="7">
        <f t="shared" si="0"/>
        <v>0</v>
      </c>
      <c r="D29" s="6">
        <v>0</v>
      </c>
      <c r="E29" s="6">
        <v>0</v>
      </c>
    </row>
    <row r="30" spans="1:5" ht="12">
      <c r="A30" s="1" t="s">
        <v>38</v>
      </c>
      <c r="B30" s="67">
        <v>12</v>
      </c>
      <c r="C30" s="7">
        <f t="shared" si="0"/>
        <v>10</v>
      </c>
      <c r="D30" s="30">
        <v>10</v>
      </c>
      <c r="E30" s="30">
        <v>0</v>
      </c>
    </row>
    <row r="31" spans="1:5" ht="12">
      <c r="A31" s="1" t="s">
        <v>39</v>
      </c>
      <c r="B31" s="67">
        <v>1</v>
      </c>
      <c r="C31" s="7">
        <f t="shared" si="0"/>
        <v>0</v>
      </c>
      <c r="D31" s="6">
        <v>0</v>
      </c>
      <c r="E31" s="6">
        <v>0</v>
      </c>
    </row>
    <row r="32" spans="1:5" ht="12">
      <c r="A32" s="1" t="s">
        <v>40</v>
      </c>
      <c r="B32" s="67">
        <v>11</v>
      </c>
      <c r="C32" s="7">
        <f t="shared" si="0"/>
        <v>8</v>
      </c>
      <c r="D32" s="30">
        <v>5</v>
      </c>
      <c r="E32" s="30">
        <v>3</v>
      </c>
    </row>
    <row r="33" spans="1:5" ht="12">
      <c r="A33" s="1" t="s">
        <v>41</v>
      </c>
      <c r="B33" s="67">
        <v>6</v>
      </c>
      <c r="C33" s="7">
        <f t="shared" si="0"/>
        <v>1</v>
      </c>
      <c r="D33" s="30">
        <v>1</v>
      </c>
      <c r="E33" s="30">
        <v>0</v>
      </c>
    </row>
    <row r="34" spans="1:5" ht="12">
      <c r="A34" s="1" t="s">
        <v>42</v>
      </c>
      <c r="B34" s="67">
        <v>1</v>
      </c>
      <c r="C34" s="7">
        <f t="shared" si="0"/>
        <v>2</v>
      </c>
      <c r="D34" s="30">
        <v>1</v>
      </c>
      <c r="E34" s="30">
        <v>1</v>
      </c>
    </row>
    <row r="35" spans="1:5" ht="12">
      <c r="A35" s="1" t="s">
        <v>43</v>
      </c>
      <c r="B35" s="67">
        <v>2</v>
      </c>
      <c r="C35" s="7">
        <f t="shared" si="0"/>
        <v>0</v>
      </c>
      <c r="D35" s="6">
        <v>0</v>
      </c>
      <c r="E35" s="6">
        <v>0</v>
      </c>
    </row>
    <row r="36" spans="1:5" ht="12">
      <c r="A36" s="1" t="s">
        <v>44</v>
      </c>
      <c r="B36" s="67">
        <v>1</v>
      </c>
      <c r="C36" s="7">
        <f t="shared" si="0"/>
        <v>0</v>
      </c>
      <c r="D36" s="6">
        <v>0</v>
      </c>
      <c r="E36" s="6">
        <v>0</v>
      </c>
    </row>
    <row r="37" spans="1:5" ht="12">
      <c r="A37" s="1" t="s">
        <v>45</v>
      </c>
      <c r="B37" s="67">
        <v>5</v>
      </c>
      <c r="C37" s="7">
        <f t="shared" si="0"/>
        <v>0</v>
      </c>
      <c r="D37" s="6">
        <v>0</v>
      </c>
      <c r="E37" s="6">
        <v>0</v>
      </c>
    </row>
    <row r="38" spans="1:5" ht="12">
      <c r="A38" s="1" t="s">
        <v>155</v>
      </c>
      <c r="B38" s="67">
        <v>4</v>
      </c>
      <c r="C38" s="7">
        <f t="shared" si="0"/>
        <v>5</v>
      </c>
      <c r="D38" s="30">
        <v>1</v>
      </c>
      <c r="E38" s="30">
        <v>4</v>
      </c>
    </row>
    <row r="39" spans="1:5" ht="12">
      <c r="A39" s="1" t="s">
        <v>46</v>
      </c>
      <c r="B39" s="67">
        <v>15</v>
      </c>
      <c r="C39" s="7">
        <f t="shared" si="0"/>
        <v>5</v>
      </c>
      <c r="D39" s="30">
        <v>4</v>
      </c>
      <c r="E39" s="30">
        <v>1</v>
      </c>
    </row>
    <row r="40" spans="1:5" ht="12">
      <c r="A40" s="1" t="s">
        <v>47</v>
      </c>
      <c r="B40" s="67">
        <v>4</v>
      </c>
      <c r="C40" s="7">
        <f t="shared" si="0"/>
        <v>1</v>
      </c>
      <c r="D40" s="30">
        <v>1</v>
      </c>
      <c r="E40" s="30">
        <v>0</v>
      </c>
    </row>
    <row r="41" spans="1:5" ht="12">
      <c r="A41" s="1" t="s">
        <v>154</v>
      </c>
      <c r="B41" s="67">
        <v>1</v>
      </c>
      <c r="C41" s="7">
        <f t="shared" si="0"/>
        <v>0</v>
      </c>
      <c r="D41" s="6">
        <v>0</v>
      </c>
      <c r="E41" s="6">
        <v>0</v>
      </c>
    </row>
    <row r="42" spans="1:5" ht="12">
      <c r="A42" s="1" t="s">
        <v>132</v>
      </c>
      <c r="B42" s="67">
        <v>22</v>
      </c>
      <c r="C42" s="7">
        <v>21</v>
      </c>
      <c r="D42" s="30">
        <v>20</v>
      </c>
      <c r="E42" s="30">
        <v>1</v>
      </c>
    </row>
    <row r="43" spans="1:5" ht="12">
      <c r="A43" s="1" t="s">
        <v>48</v>
      </c>
      <c r="B43" s="67">
        <v>35</v>
      </c>
      <c r="C43" s="7">
        <f t="shared" si="0"/>
        <v>29</v>
      </c>
      <c r="D43" s="30">
        <v>26</v>
      </c>
      <c r="E43" s="30">
        <v>3</v>
      </c>
    </row>
    <row r="44" spans="1:5" ht="12">
      <c r="A44" s="1" t="s">
        <v>49</v>
      </c>
      <c r="B44" s="67">
        <v>274</v>
      </c>
      <c r="C44" s="7">
        <f t="shared" si="0"/>
        <v>46</v>
      </c>
      <c r="D44" s="30">
        <v>33</v>
      </c>
      <c r="E44" s="30">
        <v>13</v>
      </c>
    </row>
    <row r="45" spans="1:5" ht="12">
      <c r="A45" s="1" t="s">
        <v>50</v>
      </c>
      <c r="B45" s="67">
        <v>22</v>
      </c>
      <c r="C45" s="7">
        <f t="shared" si="0"/>
        <v>4</v>
      </c>
      <c r="D45" s="30">
        <v>4</v>
      </c>
      <c r="E45" s="30">
        <v>0</v>
      </c>
    </row>
    <row r="46" spans="1:5" ht="12">
      <c r="A46" s="1" t="s">
        <v>51</v>
      </c>
      <c r="B46" s="67">
        <v>5</v>
      </c>
      <c r="C46" s="7">
        <f t="shared" si="0"/>
        <v>4</v>
      </c>
      <c r="D46" s="30">
        <v>1</v>
      </c>
      <c r="E46" s="30">
        <v>3</v>
      </c>
    </row>
    <row r="47" spans="1:5" ht="12">
      <c r="A47" s="1" t="s">
        <v>52</v>
      </c>
      <c r="B47" s="67">
        <v>16</v>
      </c>
      <c r="C47" s="7">
        <f t="shared" si="0"/>
        <v>12</v>
      </c>
      <c r="D47" s="30">
        <v>11</v>
      </c>
      <c r="E47" s="30">
        <v>1</v>
      </c>
    </row>
    <row r="48" spans="1:5" ht="12">
      <c r="A48" s="1" t="s">
        <v>53</v>
      </c>
      <c r="B48" s="67">
        <v>1</v>
      </c>
      <c r="C48" s="7">
        <f t="shared" si="0"/>
        <v>0</v>
      </c>
      <c r="D48" s="6">
        <v>0</v>
      </c>
      <c r="E48" s="6">
        <v>0</v>
      </c>
    </row>
    <row r="49" spans="1:5" ht="12">
      <c r="A49" s="1" t="s">
        <v>157</v>
      </c>
      <c r="B49" s="67">
        <v>1</v>
      </c>
      <c r="C49" s="7">
        <f t="shared" si="0"/>
        <v>0</v>
      </c>
      <c r="D49" s="6">
        <v>0</v>
      </c>
      <c r="E49" s="6">
        <v>0</v>
      </c>
    </row>
    <row r="50" spans="1:5" ht="12">
      <c r="A50" s="1" t="s">
        <v>55</v>
      </c>
      <c r="B50" s="67">
        <v>7</v>
      </c>
      <c r="C50" s="7">
        <f t="shared" si="0"/>
        <v>3</v>
      </c>
      <c r="D50" s="30">
        <v>3</v>
      </c>
      <c r="E50" s="30">
        <v>0</v>
      </c>
    </row>
    <row r="51" spans="1:5" ht="12">
      <c r="A51" s="1" t="s">
        <v>56</v>
      </c>
      <c r="B51" s="67">
        <v>21</v>
      </c>
      <c r="C51" s="7">
        <f t="shared" si="0"/>
        <v>11</v>
      </c>
      <c r="D51" s="30">
        <v>9</v>
      </c>
      <c r="E51" s="30">
        <v>2</v>
      </c>
    </row>
    <row r="52" spans="1:5" ht="12">
      <c r="A52" s="1" t="s">
        <v>57</v>
      </c>
      <c r="B52" s="67">
        <v>26</v>
      </c>
      <c r="C52" s="7">
        <f t="shared" si="0"/>
        <v>16</v>
      </c>
      <c r="D52" s="30">
        <v>11</v>
      </c>
      <c r="E52" s="30">
        <v>5</v>
      </c>
    </row>
    <row r="53" spans="1:5" ht="12">
      <c r="A53" s="1" t="s">
        <v>58</v>
      </c>
      <c r="B53" s="67">
        <v>12</v>
      </c>
      <c r="C53" s="7">
        <f t="shared" si="0"/>
        <v>8</v>
      </c>
      <c r="D53" s="30">
        <v>6</v>
      </c>
      <c r="E53" s="30">
        <v>2</v>
      </c>
    </row>
    <row r="54" spans="1:5" ht="12">
      <c r="A54" s="1" t="s">
        <v>59</v>
      </c>
      <c r="B54" s="67">
        <v>45</v>
      </c>
      <c r="C54" s="7">
        <v>45</v>
      </c>
      <c r="D54" s="30">
        <v>45</v>
      </c>
      <c r="E54" s="30">
        <v>0</v>
      </c>
    </row>
    <row r="55" spans="1:5" ht="12">
      <c r="A55" s="1" t="s">
        <v>60</v>
      </c>
      <c r="B55" s="67">
        <v>61</v>
      </c>
      <c r="C55" s="7">
        <f t="shared" si="0"/>
        <v>62</v>
      </c>
      <c r="D55" s="30">
        <v>61</v>
      </c>
      <c r="E55" s="30">
        <v>1</v>
      </c>
    </row>
    <row r="56" spans="1:5" ht="12">
      <c r="A56" s="1" t="s">
        <v>61</v>
      </c>
      <c r="B56" s="67">
        <v>1</v>
      </c>
      <c r="C56" s="7">
        <f t="shared" si="0"/>
        <v>2</v>
      </c>
      <c r="D56" s="30">
        <v>1</v>
      </c>
      <c r="E56" s="30">
        <v>1</v>
      </c>
    </row>
    <row r="57" spans="1:5" ht="12">
      <c r="A57" s="1" t="s">
        <v>62</v>
      </c>
      <c r="B57" s="67">
        <v>6</v>
      </c>
      <c r="C57" s="7">
        <f t="shared" si="0"/>
        <v>5</v>
      </c>
      <c r="D57" s="30">
        <v>4</v>
      </c>
      <c r="E57" s="30">
        <v>1</v>
      </c>
    </row>
    <row r="58" spans="1:5" ht="12">
      <c r="A58" s="1" t="s">
        <v>63</v>
      </c>
      <c r="B58" s="67">
        <v>1</v>
      </c>
      <c r="C58" s="7">
        <f t="shared" si="0"/>
        <v>0</v>
      </c>
      <c r="D58" s="30">
        <v>0</v>
      </c>
      <c r="E58" s="30">
        <v>0</v>
      </c>
    </row>
    <row r="59" ht="12">
      <c r="B59" s="2"/>
    </row>
    <row r="60" spans="1:5" ht="12.75" thickBot="1">
      <c r="A60" s="13" t="s">
        <v>180</v>
      </c>
      <c r="B60" s="45"/>
      <c r="C60" s="7"/>
      <c r="D60" s="30"/>
      <c r="E60" s="30"/>
    </row>
    <row r="61" spans="1:5" ht="18.75" customHeight="1">
      <c r="A61" s="98" t="s">
        <v>108</v>
      </c>
      <c r="B61" s="101" t="s">
        <v>109</v>
      </c>
      <c r="C61" s="94" t="s">
        <v>152</v>
      </c>
      <c r="D61" s="95"/>
      <c r="E61" s="95"/>
    </row>
    <row r="62" spans="1:5" ht="12">
      <c r="A62" s="100"/>
      <c r="B62" s="102"/>
      <c r="C62" s="100" t="s">
        <v>19</v>
      </c>
      <c r="D62" s="100" t="s">
        <v>93</v>
      </c>
      <c r="E62" s="4" t="s">
        <v>94</v>
      </c>
    </row>
    <row r="63" spans="1:5" ht="12.75" thickBot="1">
      <c r="A63" s="99"/>
      <c r="B63" s="103"/>
      <c r="C63" s="99"/>
      <c r="D63" s="99"/>
      <c r="E63" s="18" t="s">
        <v>95</v>
      </c>
    </row>
    <row r="64" spans="1:5" ht="12">
      <c r="A64" s="1" t="s">
        <v>64</v>
      </c>
      <c r="B64" s="71">
        <v>2</v>
      </c>
      <c r="C64" s="7">
        <f>SUM(D64:E64)</f>
        <v>0</v>
      </c>
      <c r="D64" s="30">
        <v>0</v>
      </c>
      <c r="E64" s="30">
        <v>0</v>
      </c>
    </row>
    <row r="65" spans="1:5" ht="12">
      <c r="A65" s="2" t="s">
        <v>99</v>
      </c>
      <c r="B65" s="67">
        <v>0</v>
      </c>
      <c r="C65" s="7">
        <f t="shared" si="0"/>
        <v>1</v>
      </c>
      <c r="D65" s="30">
        <v>0</v>
      </c>
      <c r="E65" s="30">
        <v>1</v>
      </c>
    </row>
    <row r="66" spans="1:5" ht="12">
      <c r="A66" s="1" t="s">
        <v>65</v>
      </c>
      <c r="B66" s="67">
        <v>9</v>
      </c>
      <c r="C66" s="7">
        <f t="shared" si="0"/>
        <v>10</v>
      </c>
      <c r="D66" s="30">
        <v>8</v>
      </c>
      <c r="E66" s="30">
        <v>2</v>
      </c>
    </row>
    <row r="67" spans="1:5" ht="12">
      <c r="A67" s="1" t="s">
        <v>66</v>
      </c>
      <c r="B67" s="67">
        <v>5</v>
      </c>
      <c r="C67" s="7">
        <f t="shared" si="0"/>
        <v>2</v>
      </c>
      <c r="D67" s="30">
        <v>2</v>
      </c>
      <c r="E67" s="30">
        <v>0</v>
      </c>
    </row>
    <row r="68" spans="1:5" ht="12">
      <c r="A68" s="1" t="s">
        <v>67</v>
      </c>
      <c r="B68" s="67">
        <v>4</v>
      </c>
      <c r="C68" s="7">
        <f t="shared" si="0"/>
        <v>5</v>
      </c>
      <c r="D68" s="30">
        <v>4</v>
      </c>
      <c r="E68" s="30">
        <v>1</v>
      </c>
    </row>
    <row r="69" spans="1:5" ht="12">
      <c r="A69" s="1" t="s">
        <v>68</v>
      </c>
      <c r="B69" s="67">
        <v>661</v>
      </c>
      <c r="C69" s="7">
        <f t="shared" si="0"/>
        <v>89</v>
      </c>
      <c r="D69" s="30">
        <v>65</v>
      </c>
      <c r="E69" s="30">
        <v>24</v>
      </c>
    </row>
    <row r="70" spans="1:5" ht="12">
      <c r="A70" s="1" t="s">
        <v>69</v>
      </c>
      <c r="B70" s="67">
        <v>308</v>
      </c>
      <c r="C70" s="7">
        <f t="shared" si="0"/>
        <v>93</v>
      </c>
      <c r="D70" s="30">
        <v>73</v>
      </c>
      <c r="E70" s="30">
        <v>20</v>
      </c>
    </row>
    <row r="71" spans="1:5" ht="15.75" customHeight="1">
      <c r="A71" s="14" t="s">
        <v>101</v>
      </c>
      <c r="B71" s="66">
        <f>+SUM(B72:B74)</f>
        <v>17</v>
      </c>
      <c r="C71" s="15">
        <f>+SUM(C72:C74)</f>
        <v>4</v>
      </c>
      <c r="D71" s="15">
        <f>+SUM(D72:D74)</f>
        <v>3</v>
      </c>
      <c r="E71" s="15">
        <f>+SUM(E72:E74)</f>
        <v>1</v>
      </c>
    </row>
    <row r="72" spans="1:5" ht="19.5" customHeight="1">
      <c r="A72" s="1" t="s">
        <v>105</v>
      </c>
      <c r="B72" s="67">
        <v>13</v>
      </c>
      <c r="C72" s="7">
        <f t="shared" si="0"/>
        <v>4</v>
      </c>
      <c r="D72" s="30">
        <v>3</v>
      </c>
      <c r="E72" s="30">
        <v>1</v>
      </c>
    </row>
    <row r="73" spans="1:5" ht="12">
      <c r="A73" s="1" t="s">
        <v>106</v>
      </c>
      <c r="B73" s="67">
        <v>1</v>
      </c>
      <c r="C73" s="7">
        <f t="shared" si="0"/>
        <v>0</v>
      </c>
      <c r="D73" s="6">
        <v>0</v>
      </c>
      <c r="E73" s="6">
        <v>0</v>
      </c>
    </row>
    <row r="74" spans="1:5" ht="12">
      <c r="A74" s="1" t="s">
        <v>107</v>
      </c>
      <c r="B74" s="67">
        <v>3</v>
      </c>
      <c r="C74" s="7">
        <f t="shared" si="0"/>
        <v>0</v>
      </c>
      <c r="D74" s="6">
        <v>0</v>
      </c>
      <c r="E74" s="6">
        <v>0</v>
      </c>
    </row>
    <row r="75" spans="1:5" ht="18.75" customHeight="1">
      <c r="A75" s="1" t="s">
        <v>143</v>
      </c>
      <c r="B75" s="67">
        <v>1</v>
      </c>
      <c r="C75" s="7">
        <f t="shared" si="0"/>
        <v>0</v>
      </c>
      <c r="D75" s="30">
        <v>0</v>
      </c>
      <c r="E75" s="30">
        <v>0</v>
      </c>
    </row>
    <row r="76" spans="1:5" ht="12">
      <c r="A76" s="1" t="s">
        <v>70</v>
      </c>
      <c r="B76" s="67">
        <v>2</v>
      </c>
      <c r="C76" s="7">
        <f t="shared" si="0"/>
        <v>2</v>
      </c>
      <c r="D76" s="30">
        <v>2</v>
      </c>
      <c r="E76" s="30">
        <v>0</v>
      </c>
    </row>
    <row r="77" spans="1:5" ht="12">
      <c r="A77" s="1" t="s">
        <v>71</v>
      </c>
      <c r="B77" s="67">
        <v>10</v>
      </c>
      <c r="C77" s="7">
        <v>11</v>
      </c>
      <c r="D77" s="30">
        <v>10</v>
      </c>
      <c r="E77" s="30">
        <v>1</v>
      </c>
    </row>
    <row r="78" spans="1:5" ht="12">
      <c r="A78" s="1" t="s">
        <v>72</v>
      </c>
      <c r="B78" s="67">
        <v>2</v>
      </c>
      <c r="C78" s="7">
        <f t="shared" si="0"/>
        <v>4</v>
      </c>
      <c r="D78" s="30">
        <v>2</v>
      </c>
      <c r="E78" s="30">
        <v>2</v>
      </c>
    </row>
    <row r="79" spans="1:5" ht="12">
      <c r="A79" s="1" t="s">
        <v>73</v>
      </c>
      <c r="B79" s="67">
        <v>2</v>
      </c>
      <c r="C79" s="7">
        <f t="shared" si="0"/>
        <v>0</v>
      </c>
      <c r="D79" s="30">
        <v>0</v>
      </c>
      <c r="E79" s="30">
        <v>0</v>
      </c>
    </row>
    <row r="80" spans="1:5" ht="12">
      <c r="A80" s="1" t="s">
        <v>74</v>
      </c>
      <c r="B80" s="67">
        <v>5</v>
      </c>
      <c r="C80" s="7">
        <f t="shared" si="0"/>
        <v>4</v>
      </c>
      <c r="D80" s="30">
        <v>4</v>
      </c>
      <c r="E80" s="30">
        <v>0</v>
      </c>
    </row>
    <row r="81" spans="1:5" ht="12">
      <c r="A81" s="1" t="s">
        <v>75</v>
      </c>
      <c r="B81" s="67">
        <v>3</v>
      </c>
      <c r="C81" s="7">
        <f t="shared" si="0"/>
        <v>5</v>
      </c>
      <c r="D81" s="30">
        <v>3</v>
      </c>
      <c r="E81" s="30">
        <v>2</v>
      </c>
    </row>
    <row r="82" spans="1:5" ht="12">
      <c r="A82" s="1" t="s">
        <v>76</v>
      </c>
      <c r="B82" s="67">
        <v>3</v>
      </c>
      <c r="C82" s="7">
        <f t="shared" si="0"/>
        <v>2</v>
      </c>
      <c r="D82" s="30">
        <v>2</v>
      </c>
      <c r="E82" s="30">
        <v>0</v>
      </c>
    </row>
    <row r="83" spans="1:5" ht="12">
      <c r="A83" s="1" t="s">
        <v>77</v>
      </c>
      <c r="B83" s="67">
        <v>1</v>
      </c>
      <c r="C83" s="7">
        <f aca="true" t="shared" si="1" ref="C83:C100">SUM(D83:E83)</f>
        <v>1</v>
      </c>
      <c r="D83" s="30">
        <v>1</v>
      </c>
      <c r="E83" s="30">
        <v>0</v>
      </c>
    </row>
    <row r="84" spans="1:5" ht="12">
      <c r="A84" s="1" t="s">
        <v>78</v>
      </c>
      <c r="B84" s="67">
        <v>1</v>
      </c>
      <c r="C84" s="7">
        <f t="shared" si="1"/>
        <v>0</v>
      </c>
      <c r="D84" s="30">
        <v>0</v>
      </c>
      <c r="E84" s="30">
        <v>0</v>
      </c>
    </row>
    <row r="85" spans="1:5" ht="12">
      <c r="A85" s="1" t="s">
        <v>79</v>
      </c>
      <c r="B85" s="67">
        <v>10</v>
      </c>
      <c r="C85" s="7">
        <f t="shared" si="1"/>
        <v>9</v>
      </c>
      <c r="D85" s="30">
        <v>8</v>
      </c>
      <c r="E85" s="30">
        <v>1</v>
      </c>
    </row>
    <row r="86" spans="1:5" ht="12">
      <c r="A86" s="1" t="s">
        <v>80</v>
      </c>
      <c r="B86" s="67">
        <v>1</v>
      </c>
      <c r="C86" s="7">
        <f t="shared" si="1"/>
        <v>0</v>
      </c>
      <c r="D86" s="30">
        <v>0</v>
      </c>
      <c r="E86" s="30">
        <v>0</v>
      </c>
    </row>
    <row r="87" spans="1:5" ht="12">
      <c r="A87" s="1" t="s">
        <v>81</v>
      </c>
      <c r="B87" s="67">
        <v>1</v>
      </c>
      <c r="C87" s="7">
        <f t="shared" si="1"/>
        <v>0</v>
      </c>
      <c r="D87" s="30">
        <v>0</v>
      </c>
      <c r="E87" s="30">
        <v>0</v>
      </c>
    </row>
    <row r="88" spans="1:5" ht="12">
      <c r="A88" s="1" t="s">
        <v>82</v>
      </c>
      <c r="B88" s="67">
        <v>4</v>
      </c>
      <c r="C88" s="7">
        <f t="shared" si="1"/>
        <v>4</v>
      </c>
      <c r="D88" s="30">
        <v>4</v>
      </c>
      <c r="E88" s="30">
        <v>0</v>
      </c>
    </row>
    <row r="89" spans="1:5" ht="12">
      <c r="A89" s="1" t="s">
        <v>83</v>
      </c>
      <c r="B89" s="67">
        <v>3</v>
      </c>
      <c r="C89" s="7">
        <f t="shared" si="1"/>
        <v>1</v>
      </c>
      <c r="D89" s="30">
        <v>1</v>
      </c>
      <c r="E89" s="30">
        <v>0</v>
      </c>
    </row>
    <row r="90" spans="1:5" ht="12">
      <c r="A90" s="1" t="s">
        <v>84</v>
      </c>
      <c r="B90" s="67">
        <v>3</v>
      </c>
      <c r="C90" s="7">
        <f t="shared" si="1"/>
        <v>2</v>
      </c>
      <c r="D90" s="30">
        <v>2</v>
      </c>
      <c r="E90" s="30">
        <v>0</v>
      </c>
    </row>
    <row r="91" spans="1:5" ht="12">
      <c r="A91" s="1" t="s">
        <v>85</v>
      </c>
      <c r="B91" s="67">
        <v>4</v>
      </c>
      <c r="C91" s="7">
        <f t="shared" si="1"/>
        <v>1</v>
      </c>
      <c r="D91" s="30">
        <v>1</v>
      </c>
      <c r="E91" s="30">
        <v>0</v>
      </c>
    </row>
    <row r="92" spans="1:5" ht="12">
      <c r="A92" s="1" t="s">
        <v>86</v>
      </c>
      <c r="B92" s="67">
        <v>7</v>
      </c>
      <c r="C92" s="7">
        <f t="shared" si="1"/>
        <v>6</v>
      </c>
      <c r="D92" s="30">
        <v>4</v>
      </c>
      <c r="E92" s="30">
        <v>2</v>
      </c>
    </row>
    <row r="93" spans="1:5" ht="12">
      <c r="A93" s="1" t="s">
        <v>87</v>
      </c>
      <c r="B93" s="67">
        <v>1</v>
      </c>
      <c r="C93" s="7">
        <f t="shared" si="1"/>
        <v>1</v>
      </c>
      <c r="D93" s="30">
        <v>1</v>
      </c>
      <c r="E93" s="30">
        <v>0</v>
      </c>
    </row>
    <row r="94" spans="1:5" ht="12">
      <c r="A94" s="1" t="s">
        <v>88</v>
      </c>
      <c r="B94" s="67">
        <v>5</v>
      </c>
      <c r="C94" s="7">
        <f t="shared" si="1"/>
        <v>5</v>
      </c>
      <c r="D94" s="30">
        <v>5</v>
      </c>
      <c r="E94" s="30">
        <v>0</v>
      </c>
    </row>
    <row r="95" spans="1:5" ht="12">
      <c r="A95" s="1" t="s">
        <v>89</v>
      </c>
      <c r="B95" s="67">
        <v>26</v>
      </c>
      <c r="C95" s="7">
        <f t="shared" si="1"/>
        <v>22</v>
      </c>
      <c r="D95" s="30">
        <v>19</v>
      </c>
      <c r="E95" s="30">
        <v>3</v>
      </c>
    </row>
    <row r="96" spans="1:5" ht="12">
      <c r="A96" s="1" t="s">
        <v>90</v>
      </c>
      <c r="B96" s="67">
        <v>1</v>
      </c>
      <c r="C96" s="7">
        <f t="shared" si="1"/>
        <v>0</v>
      </c>
      <c r="D96" s="30">
        <v>0</v>
      </c>
      <c r="E96" s="30">
        <v>0</v>
      </c>
    </row>
    <row r="97" spans="1:5" ht="12">
      <c r="A97" s="1" t="s">
        <v>91</v>
      </c>
      <c r="B97" s="67">
        <v>6</v>
      </c>
      <c r="C97" s="7">
        <f t="shared" si="1"/>
        <v>3</v>
      </c>
      <c r="D97" s="30">
        <v>1</v>
      </c>
      <c r="E97" s="30">
        <v>2</v>
      </c>
    </row>
    <row r="98" spans="1:5" ht="12">
      <c r="A98" s="1" t="s">
        <v>92</v>
      </c>
      <c r="B98" s="67">
        <v>1</v>
      </c>
      <c r="C98" s="7">
        <f t="shared" si="1"/>
        <v>0</v>
      </c>
      <c r="D98" s="30">
        <v>0</v>
      </c>
      <c r="E98" s="30">
        <v>0</v>
      </c>
    </row>
    <row r="99" spans="1:5" ht="12">
      <c r="A99" s="1" t="s">
        <v>153</v>
      </c>
      <c r="B99" s="67">
        <v>2</v>
      </c>
      <c r="C99" s="7">
        <f>SUM(D99:E99)</f>
        <v>0</v>
      </c>
      <c r="D99" s="30">
        <v>0</v>
      </c>
      <c r="E99" s="30">
        <v>0</v>
      </c>
    </row>
    <row r="100" spans="1:5" ht="12.75" thickBot="1">
      <c r="A100" s="8" t="s">
        <v>104</v>
      </c>
      <c r="B100" s="72">
        <v>3</v>
      </c>
      <c r="C100" s="9">
        <f t="shared" si="1"/>
        <v>0</v>
      </c>
      <c r="D100" s="33">
        <v>0</v>
      </c>
      <c r="E100" s="33">
        <v>0</v>
      </c>
    </row>
    <row r="102" spans="1:5" ht="12">
      <c r="A102" s="31"/>
      <c r="B102" s="32"/>
      <c r="C102" s="7"/>
      <c r="D102" s="30"/>
      <c r="E102" s="30"/>
    </row>
    <row r="103" spans="1:5" ht="12">
      <c r="A103" s="31"/>
      <c r="B103" s="32"/>
      <c r="C103" s="7"/>
      <c r="D103" s="30"/>
      <c r="E103" s="30"/>
    </row>
    <row r="104" spans="1:3" ht="12">
      <c r="A104" s="1"/>
      <c r="B104" s="7"/>
      <c r="C104" s="1"/>
    </row>
    <row r="105" spans="1:5" ht="12">
      <c r="A105" s="26"/>
      <c r="B105" s="32"/>
      <c r="C105" s="32"/>
      <c r="D105" s="30"/>
      <c r="E105" s="30"/>
    </row>
  </sheetData>
  <mergeCells count="12">
    <mergeCell ref="C7:E7"/>
    <mergeCell ref="A3:E3"/>
    <mergeCell ref="A4:E4"/>
    <mergeCell ref="C8:C9"/>
    <mergeCell ref="D8:D9"/>
    <mergeCell ref="B7:B9"/>
    <mergeCell ref="A7:A9"/>
    <mergeCell ref="A61:A63"/>
    <mergeCell ref="B61:B63"/>
    <mergeCell ref="C61:E61"/>
    <mergeCell ref="C62:C63"/>
    <mergeCell ref="D62:D63"/>
  </mergeCells>
  <printOptions horizontalCentered="1"/>
  <pageMargins left="0.3937007874015748" right="0.3937007874015748" top="1.2" bottom="1.03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1" sqref="A11"/>
    </sheetView>
  </sheetViews>
  <sheetFormatPr defaultColWidth="11.421875" defaultRowHeight="12.75"/>
  <cols>
    <col min="1" max="1" width="36.140625" style="1" customWidth="1"/>
    <col min="2" max="2" width="14.00390625" style="1" customWidth="1"/>
    <col min="3" max="3" width="8.00390625" style="1" customWidth="1"/>
    <col min="4" max="4" width="7.57421875" style="1" customWidth="1"/>
    <col min="5" max="5" width="12.8515625" style="1" customWidth="1"/>
    <col min="6" max="6" width="10.421875" style="1" customWidth="1"/>
    <col min="7" max="16384" width="11.421875" style="1" customWidth="1"/>
  </cols>
  <sheetData>
    <row r="1" ht="12">
      <c r="A1" s="13" t="s">
        <v>181</v>
      </c>
    </row>
    <row r="2" ht="12">
      <c r="A2" s="13"/>
    </row>
    <row r="3" spans="1:9" ht="12">
      <c r="A3" s="93" t="s">
        <v>158</v>
      </c>
      <c r="B3" s="93"/>
      <c r="C3" s="93"/>
      <c r="D3" s="93"/>
      <c r="E3" s="93"/>
      <c r="F3" s="93"/>
      <c r="G3" s="93"/>
      <c r="H3" s="4"/>
      <c r="I3" s="4"/>
    </row>
    <row r="4" spans="1:9" ht="12">
      <c r="A4" s="93" t="s">
        <v>159</v>
      </c>
      <c r="B4" s="93"/>
      <c r="C4" s="93"/>
      <c r="D4" s="93"/>
      <c r="E4" s="93"/>
      <c r="F4" s="93"/>
      <c r="G4" s="93"/>
      <c r="H4" s="4"/>
      <c r="I4" s="4"/>
    </row>
    <row r="5" ht="12.75" thickBot="1"/>
    <row r="6" spans="1:7" ht="19.5" customHeight="1">
      <c r="A6" s="98" t="s">
        <v>108</v>
      </c>
      <c r="B6" s="96" t="s">
        <v>19</v>
      </c>
      <c r="C6" s="94" t="s">
        <v>5</v>
      </c>
      <c r="D6" s="95"/>
      <c r="E6" s="95"/>
      <c r="F6" s="95"/>
      <c r="G6" s="95"/>
    </row>
    <row r="7" spans="1:7" ht="18" customHeight="1" thickBot="1">
      <c r="A7" s="99"/>
      <c r="B7" s="97"/>
      <c r="C7" s="83" t="s">
        <v>0</v>
      </c>
      <c r="D7" s="83" t="s">
        <v>1</v>
      </c>
      <c r="E7" s="83" t="s">
        <v>4</v>
      </c>
      <c r="F7" s="83" t="s">
        <v>3</v>
      </c>
      <c r="G7" s="83" t="s">
        <v>2</v>
      </c>
    </row>
    <row r="8" ht="12">
      <c r="B8" s="64"/>
    </row>
    <row r="9" spans="1:7" ht="12">
      <c r="A9" s="21" t="s">
        <v>19</v>
      </c>
      <c r="B9" s="75">
        <f aca="true" t="shared" si="0" ref="B9:G9">SUM(B11:B98)-B68</f>
        <v>1922</v>
      </c>
      <c r="C9" s="78">
        <f t="shared" si="0"/>
        <v>1490</v>
      </c>
      <c r="D9" s="74">
        <f t="shared" si="0"/>
        <v>239</v>
      </c>
      <c r="E9" s="74">
        <f t="shared" si="0"/>
        <v>185</v>
      </c>
      <c r="F9" s="74">
        <f t="shared" si="0"/>
        <v>2</v>
      </c>
      <c r="G9" s="74">
        <f t="shared" si="0"/>
        <v>2</v>
      </c>
    </row>
    <row r="10" ht="12">
      <c r="B10" s="64"/>
    </row>
    <row r="11" spans="1:9" ht="12">
      <c r="A11" s="1" t="s">
        <v>22</v>
      </c>
      <c r="B11" s="67">
        <f aca="true" t="shared" si="1" ref="B11:B42">SUM(C11:G11)</f>
        <v>1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I11" s="3"/>
    </row>
    <row r="12" spans="1:9" ht="12">
      <c r="A12" s="1" t="s">
        <v>23</v>
      </c>
      <c r="B12" s="67">
        <f t="shared" si="1"/>
        <v>2</v>
      </c>
      <c r="C12" s="5">
        <v>1</v>
      </c>
      <c r="D12" s="5">
        <v>1</v>
      </c>
      <c r="E12" s="5">
        <v>0</v>
      </c>
      <c r="F12" s="5">
        <v>0</v>
      </c>
      <c r="G12" s="5">
        <v>0</v>
      </c>
      <c r="I12" s="3"/>
    </row>
    <row r="13" spans="1:9" ht="12">
      <c r="A13" s="1" t="s">
        <v>24</v>
      </c>
      <c r="B13" s="67">
        <f t="shared" si="1"/>
        <v>14</v>
      </c>
      <c r="C13" s="5">
        <v>6</v>
      </c>
      <c r="D13" s="5">
        <v>2</v>
      </c>
      <c r="E13" s="5">
        <v>6</v>
      </c>
      <c r="F13" s="5">
        <v>0</v>
      </c>
      <c r="G13" s="5">
        <v>0</v>
      </c>
      <c r="I13" s="3"/>
    </row>
    <row r="14" spans="1:9" ht="12">
      <c r="A14" s="1" t="s">
        <v>25</v>
      </c>
      <c r="B14" s="67">
        <f t="shared" si="1"/>
        <v>1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I14" s="3"/>
    </row>
    <row r="15" spans="1:9" ht="12">
      <c r="A15" s="1" t="s">
        <v>26</v>
      </c>
      <c r="B15" s="67">
        <f t="shared" si="1"/>
        <v>6</v>
      </c>
      <c r="C15" s="5">
        <v>4</v>
      </c>
      <c r="D15" s="5">
        <v>0</v>
      </c>
      <c r="E15" s="5">
        <v>2</v>
      </c>
      <c r="F15" s="5">
        <v>0</v>
      </c>
      <c r="G15" s="5">
        <v>0</v>
      </c>
      <c r="I15" s="3"/>
    </row>
    <row r="16" spans="1:9" ht="12">
      <c r="A16" s="1" t="s">
        <v>27</v>
      </c>
      <c r="B16" s="67">
        <f t="shared" si="1"/>
        <v>3</v>
      </c>
      <c r="C16" s="5">
        <v>1</v>
      </c>
      <c r="D16" s="5">
        <v>1</v>
      </c>
      <c r="E16" s="5">
        <v>1</v>
      </c>
      <c r="F16" s="5">
        <v>0</v>
      </c>
      <c r="G16" s="5">
        <v>0</v>
      </c>
      <c r="I16" s="3"/>
    </row>
    <row r="17" spans="1:9" ht="12">
      <c r="A17" s="1" t="s">
        <v>28</v>
      </c>
      <c r="B17" s="67">
        <f t="shared" si="1"/>
        <v>55</v>
      </c>
      <c r="C17" s="5">
        <v>50</v>
      </c>
      <c r="D17" s="5">
        <v>4</v>
      </c>
      <c r="E17" s="5">
        <v>1</v>
      </c>
      <c r="F17" s="5">
        <v>0</v>
      </c>
      <c r="G17" s="5">
        <v>0</v>
      </c>
      <c r="I17" s="3"/>
    </row>
    <row r="18" spans="1:9" ht="12">
      <c r="A18" s="1" t="s">
        <v>29</v>
      </c>
      <c r="B18" s="67">
        <f t="shared" si="1"/>
        <v>13</v>
      </c>
      <c r="C18" s="5">
        <v>10</v>
      </c>
      <c r="D18" s="5">
        <v>1</v>
      </c>
      <c r="E18" s="5">
        <v>2</v>
      </c>
      <c r="F18" s="5">
        <v>0</v>
      </c>
      <c r="G18" s="5">
        <v>0</v>
      </c>
      <c r="I18" s="3"/>
    </row>
    <row r="19" spans="1:9" ht="12">
      <c r="A19" s="1" t="s">
        <v>30</v>
      </c>
      <c r="B19" s="67">
        <f t="shared" si="1"/>
        <v>2</v>
      </c>
      <c r="C19" s="5">
        <v>2</v>
      </c>
      <c r="D19" s="5">
        <v>0</v>
      </c>
      <c r="E19" s="5">
        <v>0</v>
      </c>
      <c r="F19" s="5">
        <v>0</v>
      </c>
      <c r="G19" s="5">
        <v>0</v>
      </c>
      <c r="I19" s="3"/>
    </row>
    <row r="20" spans="1:9" ht="12">
      <c r="A20" s="1" t="s">
        <v>96</v>
      </c>
      <c r="B20" s="67">
        <f t="shared" si="1"/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I20" s="3"/>
    </row>
    <row r="21" spans="1:9" ht="12">
      <c r="A21" s="1" t="s">
        <v>31</v>
      </c>
      <c r="B21" s="67">
        <f t="shared" si="1"/>
        <v>2</v>
      </c>
      <c r="C21" s="5">
        <v>1</v>
      </c>
      <c r="D21" s="5">
        <v>1</v>
      </c>
      <c r="E21" s="5">
        <v>0</v>
      </c>
      <c r="F21" s="5">
        <v>0</v>
      </c>
      <c r="G21" s="5">
        <v>0</v>
      </c>
      <c r="I21" s="3"/>
    </row>
    <row r="22" spans="1:9" ht="12">
      <c r="A22" s="1" t="s">
        <v>32</v>
      </c>
      <c r="B22" s="67">
        <f t="shared" si="1"/>
        <v>1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I22" s="3"/>
    </row>
    <row r="23" spans="1:9" ht="12">
      <c r="A23" s="1" t="s">
        <v>33</v>
      </c>
      <c r="B23" s="67">
        <f t="shared" si="1"/>
        <v>1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I23" s="3"/>
    </row>
    <row r="24" spans="1:9" ht="12">
      <c r="A24" s="1" t="s">
        <v>34</v>
      </c>
      <c r="B24" s="67">
        <f t="shared" si="1"/>
        <v>1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I24" s="3"/>
    </row>
    <row r="25" spans="1:9" ht="12">
      <c r="A25" s="1" t="s">
        <v>35</v>
      </c>
      <c r="B25" s="67">
        <f t="shared" si="1"/>
        <v>21</v>
      </c>
      <c r="C25" s="5">
        <v>21</v>
      </c>
      <c r="D25" s="5">
        <v>0</v>
      </c>
      <c r="E25" s="5">
        <v>0</v>
      </c>
      <c r="F25" s="5">
        <v>0</v>
      </c>
      <c r="G25" s="5">
        <v>0</v>
      </c>
      <c r="I25" s="3"/>
    </row>
    <row r="26" spans="1:9" ht="12">
      <c r="A26" s="1" t="s">
        <v>36</v>
      </c>
      <c r="B26" s="67">
        <f t="shared" si="1"/>
        <v>64</v>
      </c>
      <c r="C26" s="5">
        <v>47</v>
      </c>
      <c r="D26" s="5">
        <v>9</v>
      </c>
      <c r="E26" s="5">
        <v>8</v>
      </c>
      <c r="F26" s="5">
        <v>0</v>
      </c>
      <c r="G26" s="5">
        <v>0</v>
      </c>
      <c r="I26" s="3"/>
    </row>
    <row r="27" spans="1:9" ht="12">
      <c r="A27" s="1" t="s">
        <v>37</v>
      </c>
      <c r="B27" s="67">
        <f t="shared" si="1"/>
        <v>1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I27" s="3"/>
    </row>
    <row r="28" spans="1:9" ht="12">
      <c r="A28" s="1" t="s">
        <v>38</v>
      </c>
      <c r="B28" s="67">
        <f t="shared" si="1"/>
        <v>12</v>
      </c>
      <c r="C28" s="5">
        <v>11</v>
      </c>
      <c r="D28" s="5">
        <v>1</v>
      </c>
      <c r="E28" s="5">
        <v>0</v>
      </c>
      <c r="F28" s="5">
        <v>0</v>
      </c>
      <c r="G28" s="5">
        <v>0</v>
      </c>
      <c r="I28" s="3"/>
    </row>
    <row r="29" spans="1:9" ht="12">
      <c r="A29" s="1" t="s">
        <v>39</v>
      </c>
      <c r="B29" s="67">
        <f t="shared" si="1"/>
        <v>1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I29" s="3"/>
    </row>
    <row r="30" spans="1:9" ht="12">
      <c r="A30" s="1" t="s">
        <v>40</v>
      </c>
      <c r="B30" s="67">
        <f t="shared" si="1"/>
        <v>11</v>
      </c>
      <c r="C30" s="5">
        <v>8</v>
      </c>
      <c r="D30" s="5">
        <v>1</v>
      </c>
      <c r="E30" s="5">
        <v>2</v>
      </c>
      <c r="F30" s="5">
        <v>0</v>
      </c>
      <c r="G30" s="5">
        <v>0</v>
      </c>
      <c r="I30" s="3"/>
    </row>
    <row r="31" spans="1:9" ht="12">
      <c r="A31" s="1" t="s">
        <v>41</v>
      </c>
      <c r="B31" s="67">
        <f t="shared" si="1"/>
        <v>6</v>
      </c>
      <c r="C31" s="5">
        <v>3</v>
      </c>
      <c r="D31" s="5">
        <v>3</v>
      </c>
      <c r="E31" s="5">
        <v>0</v>
      </c>
      <c r="F31" s="5">
        <v>0</v>
      </c>
      <c r="G31" s="5">
        <v>0</v>
      </c>
      <c r="I31" s="3"/>
    </row>
    <row r="32" spans="1:9" ht="12">
      <c r="A32" s="1" t="s">
        <v>42</v>
      </c>
      <c r="B32" s="67">
        <f t="shared" si="1"/>
        <v>1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I32" s="3"/>
    </row>
    <row r="33" spans="1:9" ht="12">
      <c r="A33" s="1" t="s">
        <v>43</v>
      </c>
      <c r="B33" s="67">
        <f t="shared" si="1"/>
        <v>2</v>
      </c>
      <c r="C33" s="5">
        <v>2</v>
      </c>
      <c r="D33" s="5">
        <v>0</v>
      </c>
      <c r="E33" s="5">
        <v>0</v>
      </c>
      <c r="F33" s="5">
        <v>0</v>
      </c>
      <c r="G33" s="5">
        <v>0</v>
      </c>
      <c r="I33" s="3"/>
    </row>
    <row r="34" spans="1:9" ht="12">
      <c r="A34" s="1" t="s">
        <v>44</v>
      </c>
      <c r="B34" s="67">
        <f t="shared" si="1"/>
        <v>1</v>
      </c>
      <c r="C34" s="5">
        <v>0</v>
      </c>
      <c r="D34" s="5">
        <v>0</v>
      </c>
      <c r="E34" s="5">
        <v>1</v>
      </c>
      <c r="F34" s="5">
        <v>0</v>
      </c>
      <c r="G34" s="5">
        <v>0</v>
      </c>
      <c r="I34" s="3"/>
    </row>
    <row r="35" spans="1:9" ht="12">
      <c r="A35" s="1" t="s">
        <v>45</v>
      </c>
      <c r="B35" s="67">
        <f t="shared" si="1"/>
        <v>5</v>
      </c>
      <c r="C35" s="5">
        <v>2</v>
      </c>
      <c r="D35" s="5">
        <v>0</v>
      </c>
      <c r="E35" s="5">
        <v>3</v>
      </c>
      <c r="F35" s="5">
        <v>0</v>
      </c>
      <c r="G35" s="5">
        <v>0</v>
      </c>
      <c r="I35" s="3"/>
    </row>
    <row r="36" spans="1:9" ht="12">
      <c r="A36" s="1" t="s">
        <v>155</v>
      </c>
      <c r="B36" s="67">
        <f t="shared" si="1"/>
        <v>4</v>
      </c>
      <c r="C36" s="5">
        <v>3</v>
      </c>
      <c r="D36" s="5">
        <v>0</v>
      </c>
      <c r="E36" s="5">
        <v>1</v>
      </c>
      <c r="F36" s="5">
        <v>0</v>
      </c>
      <c r="G36" s="5">
        <v>0</v>
      </c>
      <c r="I36" s="3"/>
    </row>
    <row r="37" spans="1:9" ht="12">
      <c r="A37" s="1" t="s">
        <v>46</v>
      </c>
      <c r="B37" s="67">
        <f t="shared" si="1"/>
        <v>15</v>
      </c>
      <c r="C37" s="5">
        <v>13</v>
      </c>
      <c r="D37" s="5">
        <v>1</v>
      </c>
      <c r="E37" s="5">
        <v>0</v>
      </c>
      <c r="F37" s="5">
        <v>1</v>
      </c>
      <c r="G37" s="5">
        <v>0</v>
      </c>
      <c r="I37" s="3"/>
    </row>
    <row r="38" spans="1:9" ht="12">
      <c r="A38" s="1" t="s">
        <v>47</v>
      </c>
      <c r="B38" s="67">
        <f t="shared" si="1"/>
        <v>4</v>
      </c>
      <c r="C38" s="5">
        <v>3</v>
      </c>
      <c r="D38" s="5">
        <v>1</v>
      </c>
      <c r="E38" s="5">
        <v>0</v>
      </c>
      <c r="F38" s="5">
        <v>0</v>
      </c>
      <c r="G38" s="5">
        <v>0</v>
      </c>
      <c r="I38" s="3"/>
    </row>
    <row r="39" spans="1:9" ht="12">
      <c r="A39" s="1" t="s">
        <v>154</v>
      </c>
      <c r="B39" s="67">
        <f t="shared" si="1"/>
        <v>1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I39" s="3"/>
    </row>
    <row r="40" spans="1:9" ht="12">
      <c r="A40" s="1" t="s">
        <v>132</v>
      </c>
      <c r="B40" s="67">
        <v>22</v>
      </c>
      <c r="C40" s="5">
        <v>17</v>
      </c>
      <c r="D40" s="5">
        <v>1</v>
      </c>
      <c r="E40" s="5">
        <v>4</v>
      </c>
      <c r="F40" s="5">
        <v>0</v>
      </c>
      <c r="G40" s="5">
        <v>0</v>
      </c>
      <c r="I40" s="3"/>
    </row>
    <row r="41" spans="1:9" ht="12">
      <c r="A41" s="1" t="s">
        <v>48</v>
      </c>
      <c r="B41" s="67">
        <v>35</v>
      </c>
      <c r="C41" s="5">
        <v>21</v>
      </c>
      <c r="D41" s="5">
        <v>12</v>
      </c>
      <c r="E41" s="5">
        <v>2</v>
      </c>
      <c r="F41" s="5">
        <v>0</v>
      </c>
      <c r="G41" s="5">
        <v>0</v>
      </c>
      <c r="I41" s="3"/>
    </row>
    <row r="42" spans="1:9" ht="12">
      <c r="A42" s="1" t="s">
        <v>49</v>
      </c>
      <c r="B42" s="67">
        <f t="shared" si="1"/>
        <v>274</v>
      </c>
      <c r="C42" s="5">
        <v>214</v>
      </c>
      <c r="D42" s="5">
        <v>25</v>
      </c>
      <c r="E42" s="5">
        <v>35</v>
      </c>
      <c r="F42" s="5">
        <v>0</v>
      </c>
      <c r="G42" s="5">
        <v>0</v>
      </c>
      <c r="I42" s="3"/>
    </row>
    <row r="43" spans="1:9" ht="12">
      <c r="A43" s="1" t="s">
        <v>50</v>
      </c>
      <c r="B43" s="67">
        <f aca="true" t="shared" si="2" ref="B43:B59">SUM(C43:G43)</f>
        <v>22</v>
      </c>
      <c r="C43" s="5">
        <v>5</v>
      </c>
      <c r="D43" s="5">
        <v>16</v>
      </c>
      <c r="E43" s="5">
        <v>1</v>
      </c>
      <c r="F43" s="5">
        <v>0</v>
      </c>
      <c r="G43" s="5">
        <v>0</v>
      </c>
      <c r="I43" s="3"/>
    </row>
    <row r="44" spans="1:9" ht="12">
      <c r="A44" s="1" t="s">
        <v>51</v>
      </c>
      <c r="B44" s="67">
        <f t="shared" si="2"/>
        <v>5</v>
      </c>
      <c r="C44" s="5">
        <v>3</v>
      </c>
      <c r="D44" s="5">
        <v>0</v>
      </c>
      <c r="E44" s="5">
        <v>2</v>
      </c>
      <c r="F44" s="5">
        <v>0</v>
      </c>
      <c r="G44" s="5">
        <v>0</v>
      </c>
      <c r="I44" s="3"/>
    </row>
    <row r="45" spans="1:9" ht="12">
      <c r="A45" s="1" t="s">
        <v>52</v>
      </c>
      <c r="B45" s="67">
        <f t="shared" si="2"/>
        <v>16</v>
      </c>
      <c r="C45" s="5">
        <v>14</v>
      </c>
      <c r="D45" s="5">
        <v>2</v>
      </c>
      <c r="E45" s="5">
        <v>0</v>
      </c>
      <c r="F45" s="5">
        <v>0</v>
      </c>
      <c r="G45" s="5">
        <v>0</v>
      </c>
      <c r="I45" s="3"/>
    </row>
    <row r="46" spans="1:9" ht="12">
      <c r="A46" s="1" t="s">
        <v>53</v>
      </c>
      <c r="B46" s="67">
        <f t="shared" si="2"/>
        <v>1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I46" s="3"/>
    </row>
    <row r="47" spans="1:9" ht="12">
      <c r="A47" s="1" t="s">
        <v>156</v>
      </c>
      <c r="B47" s="67">
        <f t="shared" si="2"/>
        <v>1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I47" s="3"/>
    </row>
    <row r="48" spans="1:9" ht="12">
      <c r="A48" s="1" t="s">
        <v>55</v>
      </c>
      <c r="B48" s="67">
        <f t="shared" si="2"/>
        <v>7</v>
      </c>
      <c r="C48" s="5">
        <v>5</v>
      </c>
      <c r="D48" s="5">
        <v>0</v>
      </c>
      <c r="E48" s="5">
        <v>2</v>
      </c>
      <c r="F48" s="5">
        <v>0</v>
      </c>
      <c r="G48" s="5">
        <v>0</v>
      </c>
      <c r="I48" s="3"/>
    </row>
    <row r="49" spans="1:9" ht="12">
      <c r="A49" s="1" t="s">
        <v>56</v>
      </c>
      <c r="B49" s="67">
        <f t="shared" si="2"/>
        <v>21</v>
      </c>
      <c r="C49" s="5">
        <v>16</v>
      </c>
      <c r="D49" s="5">
        <v>1</v>
      </c>
      <c r="E49" s="5">
        <v>4</v>
      </c>
      <c r="F49" s="5">
        <v>0</v>
      </c>
      <c r="G49" s="5">
        <v>0</v>
      </c>
      <c r="I49" s="3"/>
    </row>
    <row r="50" spans="1:9" ht="12">
      <c r="A50" s="1" t="s">
        <v>57</v>
      </c>
      <c r="B50" s="67">
        <f t="shared" si="2"/>
        <v>26</v>
      </c>
      <c r="C50" s="5">
        <v>20</v>
      </c>
      <c r="D50" s="5">
        <v>5</v>
      </c>
      <c r="E50" s="5">
        <v>1</v>
      </c>
      <c r="F50" s="5">
        <v>0</v>
      </c>
      <c r="G50" s="5">
        <v>0</v>
      </c>
      <c r="I50" s="3"/>
    </row>
    <row r="51" spans="1:9" ht="12">
      <c r="A51" s="1" t="s">
        <v>58</v>
      </c>
      <c r="B51" s="67">
        <f t="shared" si="2"/>
        <v>12</v>
      </c>
      <c r="C51" s="5">
        <v>8</v>
      </c>
      <c r="D51" s="5">
        <v>2</v>
      </c>
      <c r="E51" s="5">
        <v>2</v>
      </c>
      <c r="F51" s="5">
        <v>0</v>
      </c>
      <c r="G51" s="5">
        <v>0</v>
      </c>
      <c r="I51" s="3"/>
    </row>
    <row r="52" spans="1:9" ht="12">
      <c r="A52" s="1" t="s">
        <v>59</v>
      </c>
      <c r="B52" s="67">
        <v>45</v>
      </c>
      <c r="C52" s="5">
        <v>20</v>
      </c>
      <c r="D52" s="5">
        <v>9</v>
      </c>
      <c r="E52" s="5">
        <v>12</v>
      </c>
      <c r="F52" s="5">
        <v>0</v>
      </c>
      <c r="G52" s="5">
        <v>0</v>
      </c>
      <c r="I52" s="3"/>
    </row>
    <row r="53" spans="1:9" ht="12">
      <c r="A53" s="1" t="s">
        <v>60</v>
      </c>
      <c r="B53" s="67">
        <f t="shared" si="2"/>
        <v>61</v>
      </c>
      <c r="C53" s="5">
        <v>35</v>
      </c>
      <c r="D53" s="5">
        <v>11</v>
      </c>
      <c r="E53" s="5">
        <v>15</v>
      </c>
      <c r="F53" s="5">
        <v>0</v>
      </c>
      <c r="G53" s="5">
        <v>0</v>
      </c>
      <c r="I53" s="3"/>
    </row>
    <row r="54" spans="1:9" ht="12">
      <c r="A54" s="1" t="s">
        <v>61</v>
      </c>
      <c r="B54" s="67">
        <f t="shared" si="2"/>
        <v>1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I54" s="3"/>
    </row>
    <row r="55" spans="1:9" ht="12">
      <c r="A55" s="1" t="s">
        <v>62</v>
      </c>
      <c r="B55" s="67">
        <f t="shared" si="2"/>
        <v>6</v>
      </c>
      <c r="C55" s="5">
        <v>6</v>
      </c>
      <c r="D55" s="5">
        <v>0</v>
      </c>
      <c r="E55" s="5">
        <v>0</v>
      </c>
      <c r="F55" s="5">
        <v>0</v>
      </c>
      <c r="G55" s="5">
        <v>0</v>
      </c>
      <c r="I55" s="3"/>
    </row>
    <row r="56" spans="1:9" ht="12">
      <c r="A56" s="1" t="s">
        <v>63</v>
      </c>
      <c r="B56" s="67">
        <f t="shared" si="2"/>
        <v>1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I56" s="3"/>
    </row>
    <row r="57" spans="1:9" ht="12">
      <c r="A57" s="1" t="s">
        <v>64</v>
      </c>
      <c r="B57" s="67">
        <f t="shared" si="2"/>
        <v>2</v>
      </c>
      <c r="C57" s="5">
        <v>1</v>
      </c>
      <c r="D57" s="5">
        <v>1</v>
      </c>
      <c r="E57" s="5">
        <v>0</v>
      </c>
      <c r="F57" s="5">
        <v>0</v>
      </c>
      <c r="G57" s="5">
        <v>0</v>
      </c>
      <c r="I57" s="3"/>
    </row>
    <row r="58" spans="1:9" ht="12">
      <c r="A58" s="1" t="s">
        <v>65</v>
      </c>
      <c r="B58" s="67">
        <f t="shared" si="2"/>
        <v>9</v>
      </c>
      <c r="C58" s="5">
        <v>6</v>
      </c>
      <c r="D58" s="5">
        <v>1</v>
      </c>
      <c r="E58" s="5">
        <v>2</v>
      </c>
      <c r="F58" s="5">
        <v>0</v>
      </c>
      <c r="G58" s="5">
        <v>0</v>
      </c>
      <c r="I58" s="3"/>
    </row>
    <row r="59" spans="1:9" ht="12">
      <c r="A59" s="1" t="s">
        <v>66</v>
      </c>
      <c r="B59" s="67">
        <f t="shared" si="2"/>
        <v>5</v>
      </c>
      <c r="C59" s="5">
        <v>2</v>
      </c>
      <c r="D59" s="5">
        <v>2</v>
      </c>
      <c r="E59" s="5">
        <v>1</v>
      </c>
      <c r="F59" s="5">
        <v>0</v>
      </c>
      <c r="G59" s="5">
        <v>0</v>
      </c>
      <c r="I59" s="3"/>
    </row>
    <row r="60" spans="2:9" ht="12">
      <c r="B60" s="5"/>
      <c r="C60" s="5"/>
      <c r="D60" s="5"/>
      <c r="E60" s="5"/>
      <c r="F60" s="5"/>
      <c r="G60" s="5"/>
      <c r="I60" s="3"/>
    </row>
    <row r="61" spans="1:9" ht="12.75" thickBot="1">
      <c r="A61" s="13" t="s">
        <v>185</v>
      </c>
      <c r="B61" s="45"/>
      <c r="C61" s="5"/>
      <c r="D61" s="5"/>
      <c r="E61" s="5"/>
      <c r="F61" s="5"/>
      <c r="G61" s="5"/>
      <c r="I61" s="3"/>
    </row>
    <row r="62" spans="1:9" ht="15.75" customHeight="1">
      <c r="A62" s="98" t="s">
        <v>108</v>
      </c>
      <c r="B62" s="96" t="s">
        <v>19</v>
      </c>
      <c r="C62" s="104" t="s">
        <v>5</v>
      </c>
      <c r="D62" s="105"/>
      <c r="E62" s="105"/>
      <c r="F62" s="105"/>
      <c r="G62" s="105"/>
      <c r="I62" s="3"/>
    </row>
    <row r="63" spans="1:9" ht="18.75" customHeight="1" thickBot="1">
      <c r="A63" s="99"/>
      <c r="B63" s="97"/>
      <c r="C63" s="18" t="s">
        <v>0</v>
      </c>
      <c r="D63" s="18" t="s">
        <v>1</v>
      </c>
      <c r="E63" s="18" t="s">
        <v>4</v>
      </c>
      <c r="F63" s="18" t="s">
        <v>3</v>
      </c>
      <c r="G63" s="18" t="s">
        <v>2</v>
      </c>
      <c r="I63" s="3"/>
    </row>
    <row r="64" spans="2:9" ht="12">
      <c r="B64" s="67"/>
      <c r="C64" s="5"/>
      <c r="D64" s="5"/>
      <c r="E64" s="5"/>
      <c r="F64" s="5"/>
      <c r="G64" s="5"/>
      <c r="I64" s="3"/>
    </row>
    <row r="65" spans="1:9" ht="12">
      <c r="A65" s="1" t="s">
        <v>100</v>
      </c>
      <c r="B65" s="67">
        <f aca="true" t="shared" si="3" ref="B65:B98">SUM(C65:G65)</f>
        <v>4</v>
      </c>
      <c r="C65" s="5">
        <v>1</v>
      </c>
      <c r="D65" s="5">
        <v>3</v>
      </c>
      <c r="E65" s="5">
        <v>0</v>
      </c>
      <c r="F65" s="5">
        <v>0</v>
      </c>
      <c r="G65" s="5">
        <v>0</v>
      </c>
      <c r="I65" s="3"/>
    </row>
    <row r="66" spans="1:9" ht="12">
      <c r="A66" s="1" t="s">
        <v>68</v>
      </c>
      <c r="B66" s="67">
        <f t="shared" si="3"/>
        <v>661</v>
      </c>
      <c r="C66" s="5">
        <v>542</v>
      </c>
      <c r="D66" s="5">
        <v>68</v>
      </c>
      <c r="E66" s="5">
        <v>51</v>
      </c>
      <c r="F66" s="5">
        <v>0</v>
      </c>
      <c r="G66" s="5">
        <v>0</v>
      </c>
      <c r="I66" s="3"/>
    </row>
    <row r="67" spans="1:9" ht="12">
      <c r="A67" s="1" t="s">
        <v>69</v>
      </c>
      <c r="B67" s="67">
        <f t="shared" si="3"/>
        <v>308</v>
      </c>
      <c r="C67" s="5">
        <v>265</v>
      </c>
      <c r="D67" s="5">
        <v>30</v>
      </c>
      <c r="E67" s="5">
        <v>13</v>
      </c>
      <c r="F67" s="5">
        <v>0</v>
      </c>
      <c r="G67" s="5">
        <v>0</v>
      </c>
      <c r="I67" s="3"/>
    </row>
    <row r="68" spans="1:9" ht="19.5" customHeight="1">
      <c r="A68" s="15" t="s">
        <v>101</v>
      </c>
      <c r="B68" s="76">
        <f aca="true" t="shared" si="4" ref="B68:G68">+SUM(B69:B71)</f>
        <v>17</v>
      </c>
      <c r="C68" s="77">
        <f t="shared" si="4"/>
        <v>11</v>
      </c>
      <c r="D68" s="16">
        <f t="shared" si="4"/>
        <v>3</v>
      </c>
      <c r="E68" s="16">
        <f t="shared" si="4"/>
        <v>1</v>
      </c>
      <c r="F68" s="16">
        <f t="shared" si="4"/>
        <v>0</v>
      </c>
      <c r="G68" s="16">
        <f t="shared" si="4"/>
        <v>2</v>
      </c>
      <c r="I68" s="3"/>
    </row>
    <row r="69" spans="1:9" ht="15.75" customHeight="1">
      <c r="A69" s="1" t="s">
        <v>124</v>
      </c>
      <c r="B69" s="67">
        <f t="shared" si="3"/>
        <v>13</v>
      </c>
      <c r="C69" s="5">
        <v>9</v>
      </c>
      <c r="D69" s="5">
        <v>2</v>
      </c>
      <c r="E69" s="5">
        <v>0</v>
      </c>
      <c r="F69" s="5">
        <v>0</v>
      </c>
      <c r="G69" s="5">
        <v>2</v>
      </c>
      <c r="I69" s="3"/>
    </row>
    <row r="70" spans="1:9" ht="12">
      <c r="A70" s="1" t="s">
        <v>125</v>
      </c>
      <c r="B70" s="67">
        <f>SUM(C70:G70)</f>
        <v>3</v>
      </c>
      <c r="C70" s="5">
        <v>2</v>
      </c>
      <c r="D70" s="5">
        <v>0</v>
      </c>
      <c r="E70" s="5">
        <v>1</v>
      </c>
      <c r="F70" s="5">
        <v>0</v>
      </c>
      <c r="G70" s="5">
        <v>0</v>
      </c>
      <c r="I70" s="3"/>
    </row>
    <row r="71" spans="1:9" ht="12">
      <c r="A71" s="1" t="s">
        <v>126</v>
      </c>
      <c r="B71" s="67">
        <f t="shared" si="3"/>
        <v>1</v>
      </c>
      <c r="C71" s="5">
        <v>0</v>
      </c>
      <c r="D71" s="5">
        <v>1</v>
      </c>
      <c r="E71" s="5">
        <v>0</v>
      </c>
      <c r="F71" s="5">
        <v>0</v>
      </c>
      <c r="G71" s="5">
        <v>0</v>
      </c>
      <c r="I71" s="3"/>
    </row>
    <row r="72" spans="2:9" ht="12">
      <c r="B72" s="64"/>
      <c r="I72" s="3"/>
    </row>
    <row r="73" spans="1:9" ht="12">
      <c r="A73" s="1" t="s">
        <v>143</v>
      </c>
      <c r="B73" s="67">
        <f t="shared" si="3"/>
        <v>1</v>
      </c>
      <c r="C73" s="5">
        <v>1</v>
      </c>
      <c r="D73" s="5">
        <v>0</v>
      </c>
      <c r="E73" s="5">
        <v>0</v>
      </c>
      <c r="F73" s="5">
        <v>0</v>
      </c>
      <c r="G73" s="5">
        <v>0</v>
      </c>
      <c r="I73" s="3"/>
    </row>
    <row r="74" spans="1:9" ht="12">
      <c r="A74" s="1" t="s">
        <v>70</v>
      </c>
      <c r="B74" s="67">
        <f t="shared" si="3"/>
        <v>2</v>
      </c>
      <c r="C74" s="5">
        <v>2</v>
      </c>
      <c r="D74" s="5">
        <v>0</v>
      </c>
      <c r="E74" s="5">
        <v>0</v>
      </c>
      <c r="F74" s="5">
        <v>0</v>
      </c>
      <c r="G74" s="5">
        <v>0</v>
      </c>
      <c r="I74" s="3"/>
    </row>
    <row r="75" spans="1:9" ht="12">
      <c r="A75" s="1" t="s">
        <v>71</v>
      </c>
      <c r="B75" s="67">
        <v>10</v>
      </c>
      <c r="C75" s="5">
        <v>5</v>
      </c>
      <c r="D75" s="5">
        <v>2</v>
      </c>
      <c r="E75" s="5">
        <v>2</v>
      </c>
      <c r="F75" s="5">
        <v>1</v>
      </c>
      <c r="G75" s="5">
        <v>0</v>
      </c>
      <c r="I75" s="3"/>
    </row>
    <row r="76" spans="1:9" ht="12">
      <c r="A76" s="1" t="s">
        <v>141</v>
      </c>
      <c r="B76" s="67">
        <f t="shared" si="3"/>
        <v>2</v>
      </c>
      <c r="C76" s="5">
        <v>1</v>
      </c>
      <c r="D76" s="5">
        <v>0</v>
      </c>
      <c r="E76" s="5">
        <v>1</v>
      </c>
      <c r="F76" s="5">
        <v>0</v>
      </c>
      <c r="G76" s="5">
        <v>0</v>
      </c>
      <c r="I76" s="3"/>
    </row>
    <row r="77" spans="1:9" ht="12">
      <c r="A77" s="1" t="s">
        <v>160</v>
      </c>
      <c r="B77" s="67">
        <f t="shared" si="3"/>
        <v>2</v>
      </c>
      <c r="C77" s="5">
        <v>2</v>
      </c>
      <c r="D77" s="5">
        <v>0</v>
      </c>
      <c r="E77" s="5">
        <v>0</v>
      </c>
      <c r="F77" s="5">
        <v>0</v>
      </c>
      <c r="G77" s="5">
        <v>0</v>
      </c>
      <c r="I77" s="3"/>
    </row>
    <row r="78" spans="1:9" ht="12">
      <c r="A78" s="1" t="s">
        <v>74</v>
      </c>
      <c r="B78" s="67">
        <f t="shared" si="3"/>
        <v>5</v>
      </c>
      <c r="C78" s="5">
        <v>4</v>
      </c>
      <c r="D78" s="5">
        <v>1</v>
      </c>
      <c r="E78" s="5">
        <v>0</v>
      </c>
      <c r="F78" s="5">
        <v>0</v>
      </c>
      <c r="G78" s="5">
        <v>0</v>
      </c>
      <c r="I78" s="3"/>
    </row>
    <row r="79" spans="1:9" ht="12">
      <c r="A79" s="1" t="s">
        <v>75</v>
      </c>
      <c r="B79" s="67">
        <f t="shared" si="3"/>
        <v>3</v>
      </c>
      <c r="C79" s="5">
        <v>3</v>
      </c>
      <c r="D79" s="5">
        <v>0</v>
      </c>
      <c r="E79" s="5">
        <v>0</v>
      </c>
      <c r="F79" s="5">
        <v>0</v>
      </c>
      <c r="G79" s="5">
        <v>0</v>
      </c>
      <c r="I79" s="3"/>
    </row>
    <row r="80" spans="1:9" ht="12">
      <c r="A80" s="1" t="s">
        <v>76</v>
      </c>
      <c r="B80" s="67">
        <f t="shared" si="3"/>
        <v>3</v>
      </c>
      <c r="C80" s="5">
        <v>3</v>
      </c>
      <c r="D80" s="5">
        <v>0</v>
      </c>
      <c r="E80" s="5">
        <v>0</v>
      </c>
      <c r="F80" s="5">
        <v>0</v>
      </c>
      <c r="G80" s="5">
        <v>0</v>
      </c>
      <c r="I80" s="3"/>
    </row>
    <row r="81" spans="1:9" ht="12">
      <c r="A81" s="1" t="s">
        <v>77</v>
      </c>
      <c r="B81" s="67">
        <f t="shared" si="3"/>
        <v>1</v>
      </c>
      <c r="C81" s="5">
        <v>1</v>
      </c>
      <c r="D81" s="5">
        <v>0</v>
      </c>
      <c r="E81" s="5">
        <v>0</v>
      </c>
      <c r="F81" s="5">
        <v>0</v>
      </c>
      <c r="G81" s="5">
        <v>0</v>
      </c>
      <c r="I81" s="3"/>
    </row>
    <row r="82" spans="1:9" ht="12">
      <c r="A82" s="1" t="s">
        <v>78</v>
      </c>
      <c r="B82" s="67">
        <f t="shared" si="3"/>
        <v>1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I82" s="3"/>
    </row>
    <row r="83" spans="1:9" ht="12">
      <c r="A83" s="1" t="s">
        <v>79</v>
      </c>
      <c r="B83" s="67">
        <f t="shared" si="3"/>
        <v>10</v>
      </c>
      <c r="C83" s="5">
        <v>9</v>
      </c>
      <c r="D83" s="5">
        <v>0</v>
      </c>
      <c r="E83" s="5">
        <v>1</v>
      </c>
      <c r="F83" s="5">
        <v>0</v>
      </c>
      <c r="G83" s="5">
        <v>0</v>
      </c>
      <c r="I83" s="3"/>
    </row>
    <row r="84" spans="1:9" ht="12">
      <c r="A84" s="1" t="s">
        <v>80</v>
      </c>
      <c r="B84" s="67">
        <f t="shared" si="3"/>
        <v>1</v>
      </c>
      <c r="C84" s="5">
        <v>1</v>
      </c>
      <c r="D84" s="5">
        <v>0</v>
      </c>
      <c r="E84" s="5">
        <v>0</v>
      </c>
      <c r="F84" s="5">
        <v>0</v>
      </c>
      <c r="G84" s="5">
        <v>0</v>
      </c>
      <c r="I84" s="3"/>
    </row>
    <row r="85" spans="1:9" ht="12">
      <c r="A85" s="1" t="s">
        <v>81</v>
      </c>
      <c r="B85" s="67">
        <f t="shared" si="3"/>
        <v>1</v>
      </c>
      <c r="C85" s="5">
        <v>1</v>
      </c>
      <c r="D85" s="5">
        <v>0</v>
      </c>
      <c r="E85" s="5">
        <v>0</v>
      </c>
      <c r="F85" s="5">
        <v>0</v>
      </c>
      <c r="G85" s="5">
        <v>0</v>
      </c>
      <c r="I85" s="3"/>
    </row>
    <row r="86" spans="1:9" ht="12">
      <c r="A86" s="1" t="s">
        <v>82</v>
      </c>
      <c r="B86" s="67">
        <f t="shared" si="3"/>
        <v>4</v>
      </c>
      <c r="C86" s="5">
        <v>3</v>
      </c>
      <c r="D86" s="5">
        <v>1</v>
      </c>
      <c r="E86" s="5">
        <v>0</v>
      </c>
      <c r="F86" s="5">
        <v>0</v>
      </c>
      <c r="G86" s="5">
        <v>0</v>
      </c>
      <c r="I86" s="3"/>
    </row>
    <row r="87" spans="1:9" ht="12">
      <c r="A87" s="1" t="s">
        <v>83</v>
      </c>
      <c r="B87" s="67">
        <f t="shared" si="3"/>
        <v>3</v>
      </c>
      <c r="C87" s="5">
        <v>2</v>
      </c>
      <c r="D87" s="5">
        <v>1</v>
      </c>
      <c r="E87" s="5">
        <v>0</v>
      </c>
      <c r="F87" s="5">
        <v>0</v>
      </c>
      <c r="G87" s="5">
        <v>0</v>
      </c>
      <c r="I87" s="3"/>
    </row>
    <row r="88" spans="1:9" ht="12">
      <c r="A88" s="1" t="s">
        <v>84</v>
      </c>
      <c r="B88" s="67">
        <f t="shared" si="3"/>
        <v>3</v>
      </c>
      <c r="C88" s="5">
        <v>3</v>
      </c>
      <c r="D88" s="5">
        <v>0</v>
      </c>
      <c r="E88" s="5">
        <v>0</v>
      </c>
      <c r="F88" s="5">
        <v>0</v>
      </c>
      <c r="G88" s="5">
        <v>0</v>
      </c>
      <c r="I88" s="3"/>
    </row>
    <row r="89" spans="1:9" ht="12">
      <c r="A89" s="1" t="s">
        <v>85</v>
      </c>
      <c r="B89" s="67">
        <f t="shared" si="3"/>
        <v>4</v>
      </c>
      <c r="C89" s="5">
        <v>3</v>
      </c>
      <c r="D89" s="5">
        <v>1</v>
      </c>
      <c r="E89" s="5">
        <v>0</v>
      </c>
      <c r="F89" s="5">
        <v>0</v>
      </c>
      <c r="G89" s="5">
        <v>0</v>
      </c>
      <c r="I89" s="3"/>
    </row>
    <row r="90" spans="1:9" ht="12">
      <c r="A90" s="1" t="s">
        <v>86</v>
      </c>
      <c r="B90" s="67">
        <f t="shared" si="3"/>
        <v>7</v>
      </c>
      <c r="C90" s="5">
        <v>4</v>
      </c>
      <c r="D90" s="5">
        <v>0</v>
      </c>
      <c r="E90" s="5">
        <v>3</v>
      </c>
      <c r="F90" s="5">
        <v>0</v>
      </c>
      <c r="G90" s="5">
        <v>0</v>
      </c>
      <c r="I90" s="3"/>
    </row>
    <row r="91" spans="1:9" ht="12">
      <c r="A91" s="1" t="s">
        <v>87</v>
      </c>
      <c r="B91" s="67">
        <f t="shared" si="3"/>
        <v>1</v>
      </c>
      <c r="C91" s="5">
        <v>0</v>
      </c>
      <c r="D91" s="5">
        <v>1</v>
      </c>
      <c r="E91" s="5">
        <v>0</v>
      </c>
      <c r="F91" s="5">
        <v>0</v>
      </c>
      <c r="G91" s="5">
        <v>0</v>
      </c>
      <c r="I91" s="3"/>
    </row>
    <row r="92" spans="1:9" ht="12">
      <c r="A92" s="1" t="s">
        <v>88</v>
      </c>
      <c r="B92" s="67">
        <f t="shared" si="3"/>
        <v>5</v>
      </c>
      <c r="C92" s="5">
        <v>4</v>
      </c>
      <c r="D92" s="5">
        <v>1</v>
      </c>
      <c r="E92" s="5">
        <v>0</v>
      </c>
      <c r="F92" s="5">
        <v>0</v>
      </c>
      <c r="G92" s="5">
        <v>0</v>
      </c>
      <c r="I92" s="3"/>
    </row>
    <row r="93" spans="1:9" ht="12">
      <c r="A93" s="1" t="s">
        <v>89</v>
      </c>
      <c r="B93" s="67">
        <f t="shared" si="3"/>
        <v>26</v>
      </c>
      <c r="C93" s="5">
        <v>15</v>
      </c>
      <c r="D93" s="5">
        <v>9</v>
      </c>
      <c r="E93" s="5">
        <v>2</v>
      </c>
      <c r="F93" s="5">
        <v>0</v>
      </c>
      <c r="G93" s="5">
        <v>0</v>
      </c>
      <c r="I93" s="3"/>
    </row>
    <row r="94" spans="1:9" ht="12">
      <c r="A94" s="1" t="s">
        <v>90</v>
      </c>
      <c r="B94" s="67">
        <f t="shared" si="3"/>
        <v>1</v>
      </c>
      <c r="C94" s="5">
        <v>1</v>
      </c>
      <c r="D94" s="5">
        <v>0</v>
      </c>
      <c r="E94" s="5">
        <v>0</v>
      </c>
      <c r="F94" s="5">
        <v>0</v>
      </c>
      <c r="G94" s="5">
        <v>0</v>
      </c>
      <c r="I94" s="3"/>
    </row>
    <row r="95" spans="1:9" ht="12">
      <c r="A95" s="1" t="s">
        <v>91</v>
      </c>
      <c r="B95" s="67">
        <f t="shared" si="3"/>
        <v>6</v>
      </c>
      <c r="C95" s="5">
        <v>6</v>
      </c>
      <c r="D95" s="5">
        <v>0</v>
      </c>
      <c r="E95" s="5">
        <v>0</v>
      </c>
      <c r="F95" s="5">
        <v>0</v>
      </c>
      <c r="G95" s="5">
        <v>0</v>
      </c>
      <c r="I95" s="3"/>
    </row>
    <row r="96" spans="1:9" ht="12">
      <c r="A96" s="1" t="s">
        <v>92</v>
      </c>
      <c r="B96" s="67">
        <f t="shared" si="3"/>
        <v>1</v>
      </c>
      <c r="C96" s="5">
        <v>1</v>
      </c>
      <c r="D96" s="5">
        <v>0</v>
      </c>
      <c r="E96" s="5">
        <v>0</v>
      </c>
      <c r="F96" s="5">
        <v>0</v>
      </c>
      <c r="G96" s="5">
        <v>0</v>
      </c>
      <c r="I96" s="3"/>
    </row>
    <row r="97" spans="1:9" ht="12">
      <c r="A97" s="1" t="s">
        <v>160</v>
      </c>
      <c r="B97" s="67">
        <f>SUM(C97:G97)</f>
        <v>2</v>
      </c>
      <c r="C97" s="5">
        <v>1</v>
      </c>
      <c r="D97" s="5">
        <v>1</v>
      </c>
      <c r="E97" s="5">
        <v>0</v>
      </c>
      <c r="F97" s="5">
        <v>0</v>
      </c>
      <c r="G97" s="5">
        <v>0</v>
      </c>
      <c r="I97" s="3"/>
    </row>
    <row r="98" spans="1:9" ht="12.75" thickBot="1">
      <c r="A98" s="8" t="s">
        <v>104</v>
      </c>
      <c r="B98" s="72">
        <f t="shared" si="3"/>
        <v>3</v>
      </c>
      <c r="C98" s="45">
        <v>2</v>
      </c>
      <c r="D98" s="45">
        <v>0</v>
      </c>
      <c r="E98" s="45">
        <v>1</v>
      </c>
      <c r="F98" s="45">
        <v>0</v>
      </c>
      <c r="G98" s="45">
        <v>0</v>
      </c>
      <c r="I98" s="3"/>
    </row>
    <row r="99" ht="12">
      <c r="I99" s="3"/>
    </row>
    <row r="100" spans="2:9" ht="12">
      <c r="B100" s="3"/>
      <c r="C100" s="5"/>
      <c r="D100" s="5"/>
      <c r="E100" s="5"/>
      <c r="F100" s="5"/>
      <c r="G100" s="5"/>
      <c r="I100" s="3"/>
    </row>
  </sheetData>
  <mergeCells count="8">
    <mergeCell ref="A3:G3"/>
    <mergeCell ref="A4:G4"/>
    <mergeCell ref="A62:A63"/>
    <mergeCell ref="B62:B63"/>
    <mergeCell ref="C62:G62"/>
    <mergeCell ref="C6:G6"/>
    <mergeCell ref="A6:A7"/>
    <mergeCell ref="B6:B7"/>
  </mergeCells>
  <printOptions horizontalCentered="1"/>
  <pageMargins left="0.3937007874015748" right="0.3937007874015748" top="1.41" bottom="1.27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"/>
    </sheetView>
  </sheetViews>
  <sheetFormatPr defaultColWidth="11.421875" defaultRowHeight="15.75" customHeight="1"/>
  <cols>
    <col min="1" max="1" width="23.421875" style="0" bestFit="1" customWidth="1"/>
    <col min="3" max="3" width="12.7109375" style="0" customWidth="1"/>
    <col min="4" max="4" width="15.421875" style="0" customWidth="1"/>
    <col min="5" max="5" width="15.7109375" style="0" customWidth="1"/>
    <col min="6" max="6" width="16.421875" style="0" customWidth="1"/>
  </cols>
  <sheetData>
    <row r="1" spans="1:6" ht="15.75" customHeight="1">
      <c r="A1" s="22" t="s">
        <v>182</v>
      </c>
      <c r="B1" s="22"/>
      <c r="C1" s="22"/>
      <c r="D1" s="22"/>
      <c r="E1" s="22"/>
      <c r="F1" s="22"/>
    </row>
    <row r="2" spans="1:6" ht="15.75" customHeight="1">
      <c r="A2" s="22"/>
      <c r="B2" s="22"/>
      <c r="C2" s="22"/>
      <c r="D2" s="22"/>
      <c r="E2" s="22"/>
      <c r="F2" s="22"/>
    </row>
    <row r="3" spans="1:6" s="81" customFormat="1" ht="19.5" customHeight="1">
      <c r="A3" s="106" t="s">
        <v>165</v>
      </c>
      <c r="B3" s="106"/>
      <c r="C3" s="106"/>
      <c r="D3" s="106"/>
      <c r="E3" s="106"/>
      <c r="F3" s="106"/>
    </row>
    <row r="4" spans="1:6" s="81" customFormat="1" ht="19.5" customHeight="1">
      <c r="A4" s="106" t="s">
        <v>166</v>
      </c>
      <c r="B4" s="106"/>
      <c r="C4" s="106"/>
      <c r="D4" s="106"/>
      <c r="E4" s="106"/>
      <c r="F4" s="106"/>
    </row>
    <row r="5" spans="1:6" ht="24" customHeight="1" thickBot="1">
      <c r="A5" s="22"/>
      <c r="B5" s="22"/>
      <c r="C5" s="22"/>
      <c r="D5" s="22"/>
      <c r="E5" s="22"/>
      <c r="F5" s="22"/>
    </row>
    <row r="6" spans="1:6" ht="15.75" customHeight="1">
      <c r="A6" s="107" t="s">
        <v>5</v>
      </c>
      <c r="B6" s="110" t="s">
        <v>19</v>
      </c>
      <c r="C6" s="113" t="s">
        <v>110</v>
      </c>
      <c r="D6" s="113"/>
      <c r="E6" s="27" t="s">
        <v>111</v>
      </c>
      <c r="F6" s="40" t="s">
        <v>112</v>
      </c>
    </row>
    <row r="7" spans="1:6" ht="15.75" customHeight="1">
      <c r="A7" s="108"/>
      <c r="B7" s="111"/>
      <c r="C7" s="36" t="s">
        <v>113</v>
      </c>
      <c r="D7" s="42" t="s">
        <v>113</v>
      </c>
      <c r="E7" s="35" t="s">
        <v>114</v>
      </c>
      <c r="F7" s="36" t="s">
        <v>115</v>
      </c>
    </row>
    <row r="8" spans="1:6" ht="15.75" customHeight="1" thickBot="1">
      <c r="A8" s="109"/>
      <c r="B8" s="112"/>
      <c r="C8" s="41" t="s">
        <v>164</v>
      </c>
      <c r="D8" s="43" t="s">
        <v>163</v>
      </c>
      <c r="E8" s="37" t="s">
        <v>161</v>
      </c>
      <c r="F8" s="41" t="s">
        <v>162</v>
      </c>
    </row>
    <row r="9" spans="1:6" ht="15.75" customHeight="1">
      <c r="A9" s="2"/>
      <c r="B9" s="10"/>
      <c r="C9" s="2"/>
      <c r="D9" s="2"/>
      <c r="E9" s="48"/>
      <c r="F9" s="2"/>
    </row>
    <row r="10" spans="1:6" ht="15.75" customHeight="1">
      <c r="A10" s="4" t="s">
        <v>19</v>
      </c>
      <c r="B10" s="49">
        <f>+SUM(B12:B15)</f>
        <v>1299</v>
      </c>
      <c r="C10" s="79">
        <f>+SUM(C12:C15)</f>
        <v>889</v>
      </c>
      <c r="D10" s="80">
        <f>+SUM(D12:D15)</f>
        <v>410</v>
      </c>
      <c r="E10" s="82">
        <f>+SUM(E12:E15)</f>
        <v>316188306</v>
      </c>
      <c r="F10" s="60">
        <f>+E10/C10</f>
        <v>355667.3858267717</v>
      </c>
    </row>
    <row r="11" spans="1:6" ht="15.75" customHeight="1">
      <c r="A11" s="2"/>
      <c r="B11" s="28"/>
      <c r="C11" s="6"/>
      <c r="D11" s="6"/>
      <c r="E11" s="53"/>
      <c r="F11" s="54"/>
    </row>
    <row r="12" spans="1:6" ht="15.75" customHeight="1">
      <c r="A12" s="2" t="s">
        <v>146</v>
      </c>
      <c r="B12" s="28">
        <v>1048</v>
      </c>
      <c r="C12" s="6">
        <v>740</v>
      </c>
      <c r="D12" s="6">
        <f>+B12-C12</f>
        <v>308</v>
      </c>
      <c r="E12" s="53">
        <v>242188516</v>
      </c>
      <c r="F12" s="54">
        <f>+E12/C12</f>
        <v>327281.77837837837</v>
      </c>
    </row>
    <row r="13" spans="1:6" ht="15.75" customHeight="1">
      <c r="A13" s="1" t="s">
        <v>1</v>
      </c>
      <c r="B13" s="28">
        <v>146</v>
      </c>
      <c r="C13" s="6">
        <v>108</v>
      </c>
      <c r="D13" s="6">
        <f>+B13-C13</f>
        <v>38</v>
      </c>
      <c r="E13" s="53">
        <v>45696720</v>
      </c>
      <c r="F13" s="54">
        <f>+E13/C13</f>
        <v>423117.77777777775</v>
      </c>
    </row>
    <row r="14" spans="1:6" ht="15.75" customHeight="1">
      <c r="A14" s="1" t="s">
        <v>4</v>
      </c>
      <c r="B14" s="28">
        <v>103</v>
      </c>
      <c r="C14" s="6">
        <v>39</v>
      </c>
      <c r="D14" s="6">
        <f>+B14-C14</f>
        <v>64</v>
      </c>
      <c r="E14" s="53">
        <v>25303070</v>
      </c>
      <c r="F14" s="54">
        <f>+E14/C14</f>
        <v>648796.6666666666</v>
      </c>
    </row>
    <row r="15" spans="1:6" ht="15.75" customHeight="1">
      <c r="A15" s="1" t="s">
        <v>147</v>
      </c>
      <c r="B15" s="28">
        <v>2</v>
      </c>
      <c r="C15" s="6">
        <v>2</v>
      </c>
      <c r="D15" s="6">
        <f>+B15-C15</f>
        <v>0</v>
      </c>
      <c r="E15" s="53">
        <v>3000000</v>
      </c>
      <c r="F15" s="54">
        <f>+E15/C15</f>
        <v>1500000</v>
      </c>
    </row>
    <row r="16" spans="1:6" ht="15.75" customHeight="1" thickBot="1">
      <c r="A16" s="8"/>
      <c r="B16" s="29"/>
      <c r="C16" s="51"/>
      <c r="D16" s="8"/>
      <c r="E16" s="11"/>
      <c r="F16" s="52"/>
    </row>
    <row r="17" spans="1:6" ht="15.75" customHeight="1">
      <c r="A17" s="1"/>
      <c r="B17" s="2"/>
      <c r="C17" s="2"/>
      <c r="D17" s="2"/>
      <c r="E17" s="2"/>
      <c r="F17" s="2"/>
    </row>
  </sheetData>
  <mergeCells count="5">
    <mergeCell ref="A3:F3"/>
    <mergeCell ref="A4:F4"/>
    <mergeCell ref="A6:A8"/>
    <mergeCell ref="B6:B8"/>
    <mergeCell ref="C6:D6"/>
  </mergeCells>
  <printOptions/>
  <pageMargins left="1.02" right="0.75" top="3.28" bottom="1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A3" sqref="A3"/>
    </sheetView>
  </sheetViews>
  <sheetFormatPr defaultColWidth="11.421875" defaultRowHeight="12.75"/>
  <cols>
    <col min="1" max="1" width="33.140625" style="0" customWidth="1"/>
    <col min="2" max="2" width="19.28125" style="0" customWidth="1"/>
    <col min="3" max="3" width="19.7109375" style="0" customWidth="1"/>
    <col min="4" max="4" width="22.140625" style="0" customWidth="1"/>
  </cols>
  <sheetData>
    <row r="2" spans="1:4" ht="12.75">
      <c r="A2" s="13" t="s">
        <v>183</v>
      </c>
      <c r="B2" s="2"/>
      <c r="C2" s="2"/>
      <c r="D2" s="54"/>
    </row>
    <row r="3" spans="1:4" ht="12.75">
      <c r="A3" s="13"/>
      <c r="B3" s="2"/>
      <c r="C3" s="2"/>
      <c r="D3" s="54"/>
    </row>
    <row r="4" spans="1:4" ht="12.75" customHeight="1">
      <c r="A4" s="114" t="s">
        <v>175</v>
      </c>
      <c r="B4" s="114"/>
      <c r="C4" s="114"/>
      <c r="D4" s="114"/>
    </row>
    <row r="5" spans="1:4" ht="12.75" customHeight="1">
      <c r="A5" s="114" t="s">
        <v>167</v>
      </c>
      <c r="B5" s="114"/>
      <c r="C5" s="114"/>
      <c r="D5" s="114"/>
    </row>
    <row r="6" spans="1:4" ht="12.75">
      <c r="A6" s="55"/>
      <c r="B6" s="56"/>
      <c r="C6" s="56"/>
      <c r="D6" s="56"/>
    </row>
    <row r="7" spans="1:4" ht="13.5" thickBot="1">
      <c r="A7" s="2"/>
      <c r="B7" s="2"/>
      <c r="C7" s="2"/>
      <c r="D7" s="54"/>
    </row>
    <row r="8" spans="1:4" ht="12.75">
      <c r="A8" s="115" t="s">
        <v>168</v>
      </c>
      <c r="B8" s="46" t="s">
        <v>116</v>
      </c>
      <c r="C8" s="46" t="s">
        <v>117</v>
      </c>
      <c r="D8" s="38" t="s">
        <v>118</v>
      </c>
    </row>
    <row r="9" spans="1:4" ht="13.5" thickBot="1">
      <c r="A9" s="91"/>
      <c r="B9" s="47" t="s">
        <v>169</v>
      </c>
      <c r="C9" s="47" t="s">
        <v>161</v>
      </c>
      <c r="D9" s="39" t="s">
        <v>162</v>
      </c>
    </row>
    <row r="10" spans="1:4" ht="12.75">
      <c r="A10" s="2"/>
      <c r="B10" s="12"/>
      <c r="C10" s="12"/>
      <c r="D10" s="54"/>
    </row>
    <row r="11" spans="1:4" ht="12.75">
      <c r="A11" s="4" t="s">
        <v>19</v>
      </c>
      <c r="B11" s="34">
        <f>SUM(B13:B17)</f>
        <v>889</v>
      </c>
      <c r="C11" s="50">
        <f>SUM(C13:C17)</f>
        <v>316188306</v>
      </c>
      <c r="D11" s="57">
        <f>C11/B11</f>
        <v>355667.3858267717</v>
      </c>
    </row>
    <row r="12" spans="1:4" ht="12.75">
      <c r="A12" s="2"/>
      <c r="B12" s="28"/>
      <c r="C12" s="53"/>
      <c r="D12" s="58"/>
    </row>
    <row r="13" spans="1:4" ht="12.75">
      <c r="A13" s="2" t="s">
        <v>119</v>
      </c>
      <c r="B13" s="28">
        <v>12</v>
      </c>
      <c r="C13" s="59">
        <f>2542180+2079000</f>
        <v>4621180</v>
      </c>
      <c r="D13" s="58">
        <f>C13/B13</f>
        <v>385098.3333333333</v>
      </c>
    </row>
    <row r="14" spans="1:4" ht="12.75">
      <c r="A14" s="2" t="s">
        <v>120</v>
      </c>
      <c r="B14" s="28">
        <v>236</v>
      </c>
      <c r="C14" s="59">
        <f>98814136+12335000</f>
        <v>111149136</v>
      </c>
      <c r="D14" s="58">
        <f aca="true" t="shared" si="0" ref="D14:D21">C14/B14</f>
        <v>470970.9152542373</v>
      </c>
    </row>
    <row r="15" spans="1:4" ht="12.75">
      <c r="A15" s="2" t="s">
        <v>121</v>
      </c>
      <c r="B15" s="28">
        <v>409</v>
      </c>
      <c r="C15" s="59">
        <v>145756529</v>
      </c>
      <c r="D15" s="58">
        <f t="shared" si="0"/>
        <v>356372.9315403423</v>
      </c>
    </row>
    <row r="16" spans="1:4" ht="12.75">
      <c r="A16" s="2" t="s">
        <v>122</v>
      </c>
      <c r="B16" s="28">
        <v>224</v>
      </c>
      <c r="C16" s="59">
        <v>46841461</v>
      </c>
      <c r="D16" s="58">
        <f t="shared" si="0"/>
        <v>209113.66517857142</v>
      </c>
    </row>
    <row r="17" spans="1:4" ht="18.75" customHeight="1">
      <c r="A17" s="84" t="s">
        <v>123</v>
      </c>
      <c r="B17" s="34">
        <f>SUM(B19:B21)</f>
        <v>8</v>
      </c>
      <c r="C17" s="60">
        <f>SUM(C19:C21)</f>
        <v>7820000</v>
      </c>
      <c r="D17" s="58"/>
    </row>
    <row r="18" spans="1:4" ht="12.75">
      <c r="A18" s="2"/>
      <c r="B18" s="28"/>
      <c r="C18" s="58"/>
      <c r="D18" s="58"/>
    </row>
    <row r="19" spans="1:4" ht="12.75">
      <c r="A19" s="2" t="s">
        <v>124</v>
      </c>
      <c r="B19" s="28">
        <v>5</v>
      </c>
      <c r="C19" s="59">
        <v>6800000</v>
      </c>
      <c r="D19" s="58">
        <f t="shared" si="0"/>
        <v>1360000</v>
      </c>
    </row>
    <row r="20" spans="1:4" ht="12.75">
      <c r="A20" s="2" t="s">
        <v>125</v>
      </c>
      <c r="B20" s="28">
        <v>1</v>
      </c>
      <c r="C20" s="59">
        <v>70000</v>
      </c>
      <c r="D20" s="58">
        <f t="shared" si="0"/>
        <v>70000</v>
      </c>
    </row>
    <row r="21" spans="1:4" ht="12.75">
      <c r="A21" s="2" t="s">
        <v>126</v>
      </c>
      <c r="B21" s="28">
        <v>2</v>
      </c>
      <c r="C21" s="59">
        <v>950000</v>
      </c>
      <c r="D21" s="58">
        <f t="shared" si="0"/>
        <v>475000</v>
      </c>
    </row>
    <row r="22" spans="1:4" ht="13.5" thickBot="1">
      <c r="A22" s="8"/>
      <c r="B22" s="11"/>
      <c r="C22" s="51"/>
      <c r="D22" s="61"/>
    </row>
    <row r="23" ht="12.75">
      <c r="A23" s="85" t="s">
        <v>176</v>
      </c>
    </row>
    <row r="24" ht="12.75">
      <c r="A24" s="85" t="s">
        <v>177</v>
      </c>
    </row>
  </sheetData>
  <mergeCells count="3">
    <mergeCell ref="A4:D4"/>
    <mergeCell ref="A5:D5"/>
    <mergeCell ref="A8:A9"/>
  </mergeCells>
  <printOptions/>
  <pageMargins left="1.15" right="0.75" top="2.79" bottom="1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9.8515625" style="2" customWidth="1"/>
    <col min="2" max="2" width="8.00390625" style="2" customWidth="1"/>
    <col min="3" max="3" width="6.140625" style="2" customWidth="1"/>
    <col min="4" max="4" width="6.8515625" style="2" customWidth="1"/>
    <col min="5" max="16" width="5.28125" style="2" customWidth="1"/>
    <col min="17" max="16384" width="11.421875" style="2" customWidth="1"/>
  </cols>
  <sheetData>
    <row r="1" ht="18" customHeight="1">
      <c r="A1" s="22" t="s">
        <v>184</v>
      </c>
    </row>
    <row r="2" ht="18" customHeight="1">
      <c r="A2" s="22"/>
    </row>
    <row r="3" spans="1:16" ht="18" customHeight="1">
      <c r="A3" s="92" t="s">
        <v>174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8" customHeight="1">
      <c r="A4" s="92" t="s">
        <v>173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ht="17.25" customHeight="1" thickBot="1"/>
    <row r="6" spans="1:16" ht="20.25" customHeight="1" thickBot="1">
      <c r="A6" s="19" t="s">
        <v>170</v>
      </c>
      <c r="B6" s="96" t="s">
        <v>19</v>
      </c>
      <c r="C6" s="117" t="s">
        <v>127</v>
      </c>
      <c r="D6" s="118"/>
      <c r="E6" s="119" t="s">
        <v>6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20.25" customHeight="1" thickBot="1">
      <c r="A7" s="20" t="s">
        <v>171</v>
      </c>
      <c r="B7" s="97"/>
      <c r="C7" s="86" t="s">
        <v>128</v>
      </c>
      <c r="D7" s="86" t="s">
        <v>129</v>
      </c>
      <c r="E7" s="62" t="s">
        <v>7</v>
      </c>
      <c r="F7" s="62" t="s">
        <v>8</v>
      </c>
      <c r="G7" s="62" t="s">
        <v>9</v>
      </c>
      <c r="H7" s="62" t="s">
        <v>10</v>
      </c>
      <c r="I7" s="62" t="s">
        <v>11</v>
      </c>
      <c r="J7" s="62" t="s">
        <v>12</v>
      </c>
      <c r="K7" s="62" t="s">
        <v>13</v>
      </c>
      <c r="L7" s="62" t="s">
        <v>14</v>
      </c>
      <c r="M7" s="62" t="s">
        <v>18</v>
      </c>
      <c r="N7" s="62" t="s">
        <v>15</v>
      </c>
      <c r="O7" s="62" t="s">
        <v>16</v>
      </c>
      <c r="P7" s="62" t="s">
        <v>17</v>
      </c>
    </row>
    <row r="8" spans="1:16" ht="12">
      <c r="A8" s="22"/>
      <c r="B8" s="87"/>
      <c r="C8" s="87"/>
      <c r="D8" s="87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2">
      <c r="A9" s="4" t="s">
        <v>19</v>
      </c>
      <c r="B9" s="66">
        <f aca="true" t="shared" si="0" ref="B9:P9">SUM(B11:B55)</f>
        <v>824</v>
      </c>
      <c r="C9" s="66">
        <f t="shared" si="0"/>
        <v>799</v>
      </c>
      <c r="D9" s="66">
        <f t="shared" si="0"/>
        <v>25</v>
      </c>
      <c r="E9" s="14">
        <f t="shared" si="0"/>
        <v>77</v>
      </c>
      <c r="F9" s="14">
        <f t="shared" si="0"/>
        <v>79</v>
      </c>
      <c r="G9" s="14">
        <f t="shared" si="0"/>
        <v>126</v>
      </c>
      <c r="H9" s="14">
        <f t="shared" si="0"/>
        <v>85</v>
      </c>
      <c r="I9" s="14">
        <f t="shared" si="0"/>
        <v>93</v>
      </c>
      <c r="J9" s="14">
        <f t="shared" si="0"/>
        <v>57</v>
      </c>
      <c r="K9" s="14">
        <f t="shared" si="0"/>
        <v>68</v>
      </c>
      <c r="L9" s="14">
        <f t="shared" si="0"/>
        <v>59</v>
      </c>
      <c r="M9" s="14">
        <f t="shared" si="0"/>
        <v>45</v>
      </c>
      <c r="N9" s="14">
        <f t="shared" si="0"/>
        <v>64</v>
      </c>
      <c r="O9" s="14">
        <f t="shared" si="0"/>
        <v>41</v>
      </c>
      <c r="P9" s="14">
        <f t="shared" si="0"/>
        <v>30</v>
      </c>
    </row>
    <row r="10" spans="1:16" ht="12">
      <c r="A10" s="22"/>
      <c r="B10" s="70"/>
      <c r="C10" s="70"/>
      <c r="D10" s="7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">
      <c r="A11" s="2" t="s">
        <v>22</v>
      </c>
      <c r="B11" s="70">
        <f aca="true" t="shared" si="1" ref="B11:B54">+SUM(E11:P11)</f>
        <v>1</v>
      </c>
      <c r="C11" s="88">
        <f aca="true" t="shared" si="2" ref="C11:C54">+SUM(E11:P11)-D11</f>
        <v>0</v>
      </c>
      <c r="D11" s="70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</row>
    <row r="12" spans="1:16" ht="12">
      <c r="A12" s="2" t="s">
        <v>24</v>
      </c>
      <c r="B12" s="70">
        <f>+SUM(E12:P12)</f>
        <v>1</v>
      </c>
      <c r="C12" s="88">
        <f>+SUM(E12:P12)-D12</f>
        <v>1</v>
      </c>
      <c r="D12" s="70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12">
      <c r="A13" s="2" t="s">
        <v>130</v>
      </c>
      <c r="B13" s="70">
        <f>+SUM(E13:P13)</f>
        <v>12</v>
      </c>
      <c r="C13" s="88">
        <f>+SUM(E13:P13)-D13</f>
        <v>12</v>
      </c>
      <c r="D13" s="70">
        <v>0</v>
      </c>
      <c r="E13" s="6">
        <v>0</v>
      </c>
      <c r="F13" s="6">
        <v>1</v>
      </c>
      <c r="G13" s="6">
        <v>1</v>
      </c>
      <c r="H13" s="6">
        <v>3</v>
      </c>
      <c r="I13" s="6">
        <v>2</v>
      </c>
      <c r="J13" s="6">
        <v>1</v>
      </c>
      <c r="K13" s="6">
        <v>1</v>
      </c>
      <c r="L13" s="6">
        <v>0</v>
      </c>
      <c r="M13" s="6">
        <v>1</v>
      </c>
      <c r="N13" s="6">
        <v>1</v>
      </c>
      <c r="O13" s="6">
        <v>1</v>
      </c>
      <c r="P13" s="6">
        <v>0</v>
      </c>
    </row>
    <row r="14" spans="1:16" ht="12">
      <c r="A14" s="2" t="s">
        <v>28</v>
      </c>
      <c r="B14" s="70">
        <f t="shared" si="1"/>
        <v>65</v>
      </c>
      <c r="C14" s="88">
        <f t="shared" si="2"/>
        <v>63</v>
      </c>
      <c r="D14" s="70">
        <f>1+1</f>
        <v>2</v>
      </c>
      <c r="E14" s="6">
        <v>6</v>
      </c>
      <c r="F14" s="6">
        <v>4</v>
      </c>
      <c r="G14" s="6">
        <v>8</v>
      </c>
      <c r="H14" s="6">
        <f>2+13</f>
        <v>15</v>
      </c>
      <c r="I14" s="6">
        <v>6</v>
      </c>
      <c r="J14" s="6">
        <v>2</v>
      </c>
      <c r="K14" s="6">
        <v>2</v>
      </c>
      <c r="L14" s="6">
        <v>5</v>
      </c>
      <c r="M14" s="6">
        <v>3</v>
      </c>
      <c r="N14" s="6">
        <v>8</v>
      </c>
      <c r="O14" s="6">
        <v>2</v>
      </c>
      <c r="P14" s="6">
        <v>4</v>
      </c>
    </row>
    <row r="15" spans="1:16" ht="12">
      <c r="A15" s="2" t="s">
        <v>29</v>
      </c>
      <c r="B15" s="70">
        <f t="shared" si="1"/>
        <v>6</v>
      </c>
      <c r="C15" s="88">
        <f t="shared" si="2"/>
        <v>6</v>
      </c>
      <c r="D15" s="70">
        <v>0</v>
      </c>
      <c r="E15" s="6">
        <v>1</v>
      </c>
      <c r="F15" s="6">
        <v>1</v>
      </c>
      <c r="G15" s="6">
        <v>3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2">
      <c r="A16" s="2" t="s">
        <v>131</v>
      </c>
      <c r="B16" s="70">
        <f t="shared" si="1"/>
        <v>1</v>
      </c>
      <c r="C16" s="88">
        <f t="shared" si="2"/>
        <v>1</v>
      </c>
      <c r="D16" s="70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>
      <c r="A17" s="2" t="s">
        <v>142</v>
      </c>
      <c r="B17" s="70">
        <f>+SUM(E17:P17)</f>
        <v>2</v>
      </c>
      <c r="C17" s="88">
        <f>+SUM(E17:P17)-D17</f>
        <v>2</v>
      </c>
      <c r="D17" s="70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</row>
    <row r="18" spans="1:16" ht="12">
      <c r="A18" s="2" t="s">
        <v>32</v>
      </c>
      <c r="B18" s="70">
        <f>+SUM(E18:P18)</f>
        <v>1</v>
      </c>
      <c r="C18" s="88">
        <f>+SUM(E18:P18)-D18</f>
        <v>1</v>
      </c>
      <c r="D18" s="70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>
      <c r="A19" s="2" t="s">
        <v>35</v>
      </c>
      <c r="B19" s="70">
        <f t="shared" si="1"/>
        <v>6</v>
      </c>
      <c r="C19" s="88">
        <f t="shared" si="2"/>
        <v>5</v>
      </c>
      <c r="D19" s="70">
        <v>1</v>
      </c>
      <c r="E19" s="6">
        <v>0</v>
      </c>
      <c r="F19" s="6">
        <v>0</v>
      </c>
      <c r="G19" s="6">
        <v>2</v>
      </c>
      <c r="H19" s="6">
        <v>0</v>
      </c>
      <c r="I19" s="6">
        <v>0</v>
      </c>
      <c r="J19" s="6">
        <v>2</v>
      </c>
      <c r="K19" s="6">
        <v>1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</row>
    <row r="20" spans="1:16" ht="12">
      <c r="A20" s="2" t="s">
        <v>139</v>
      </c>
      <c r="B20" s="70">
        <f t="shared" si="1"/>
        <v>69</v>
      </c>
      <c r="C20" s="88">
        <f t="shared" si="2"/>
        <v>68</v>
      </c>
      <c r="D20" s="70">
        <v>1</v>
      </c>
      <c r="E20" s="6">
        <v>6</v>
      </c>
      <c r="F20" s="6">
        <v>11</v>
      </c>
      <c r="G20" s="6">
        <v>6</v>
      </c>
      <c r="H20" s="6">
        <v>11</v>
      </c>
      <c r="I20" s="6">
        <v>10</v>
      </c>
      <c r="J20" s="6">
        <v>5</v>
      </c>
      <c r="K20" s="6">
        <v>5</v>
      </c>
      <c r="L20" s="6">
        <v>3</v>
      </c>
      <c r="M20" s="6">
        <v>1</v>
      </c>
      <c r="N20" s="6">
        <v>7</v>
      </c>
      <c r="O20" s="6">
        <v>2</v>
      </c>
      <c r="P20" s="6">
        <v>2</v>
      </c>
    </row>
    <row r="21" spans="1:16" ht="12">
      <c r="A21" s="2" t="s">
        <v>40</v>
      </c>
      <c r="B21" s="70">
        <f t="shared" si="1"/>
        <v>9</v>
      </c>
      <c r="C21" s="88">
        <f t="shared" si="2"/>
        <v>9</v>
      </c>
      <c r="D21" s="70">
        <v>0</v>
      </c>
      <c r="E21" s="6">
        <v>0</v>
      </c>
      <c r="F21" s="6">
        <v>0</v>
      </c>
      <c r="G21" s="6">
        <v>4</v>
      </c>
      <c r="H21" s="6">
        <v>4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>
      <c r="A22" s="2" t="s">
        <v>137</v>
      </c>
      <c r="B22" s="70">
        <f>+SUM(E22:P22)</f>
        <v>1</v>
      </c>
      <c r="C22" s="88">
        <f>+SUM(E22:P22)-D22</f>
        <v>1</v>
      </c>
      <c r="D22" s="70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>
      <c r="A23" s="2" t="s">
        <v>43</v>
      </c>
      <c r="B23" s="70">
        <f>+SUM(E23:P23)</f>
        <v>2</v>
      </c>
      <c r="C23" s="88">
        <f>+SUM(E23:P23)-D23</f>
        <v>2</v>
      </c>
      <c r="D23" s="70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>
      <c r="A24" s="2" t="s">
        <v>140</v>
      </c>
      <c r="B24" s="70">
        <f>+SUM(E24:P24)</f>
        <v>4</v>
      </c>
      <c r="C24" s="88">
        <f>+SUM(E24:P24)-D24</f>
        <v>3</v>
      </c>
      <c r="D24" s="70">
        <v>1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</row>
    <row r="25" spans="1:16" ht="12">
      <c r="A25" s="2" t="s">
        <v>48</v>
      </c>
      <c r="B25" s="70">
        <f>+SUM(E25:P25)</f>
        <v>4</v>
      </c>
      <c r="C25" s="88">
        <f>+SUM(E25:P25)-D25</f>
        <v>4</v>
      </c>
      <c r="D25" s="70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2</v>
      </c>
      <c r="P25" s="6">
        <v>0</v>
      </c>
    </row>
    <row r="26" spans="1:16" ht="12">
      <c r="A26" s="2" t="s">
        <v>132</v>
      </c>
      <c r="B26" s="70">
        <f t="shared" si="1"/>
        <v>27</v>
      </c>
      <c r="C26" s="88">
        <f t="shared" si="2"/>
        <v>24</v>
      </c>
      <c r="D26" s="70">
        <f>1+1+1</f>
        <v>3</v>
      </c>
      <c r="E26" s="6">
        <v>2</v>
      </c>
      <c r="F26" s="6">
        <v>0</v>
      </c>
      <c r="G26" s="6">
        <v>2</v>
      </c>
      <c r="H26" s="6">
        <v>5</v>
      </c>
      <c r="I26" s="6">
        <v>6</v>
      </c>
      <c r="J26" s="6">
        <v>2</v>
      </c>
      <c r="K26" s="6">
        <v>3</v>
      </c>
      <c r="L26" s="6">
        <v>2</v>
      </c>
      <c r="M26" s="6">
        <v>1</v>
      </c>
      <c r="N26" s="6">
        <v>0</v>
      </c>
      <c r="O26" s="6">
        <v>2</v>
      </c>
      <c r="P26" s="6">
        <v>2</v>
      </c>
    </row>
    <row r="27" spans="1:16" ht="12">
      <c r="A27" s="2" t="s">
        <v>49</v>
      </c>
      <c r="B27" s="70">
        <f t="shared" si="1"/>
        <v>10</v>
      </c>
      <c r="C27" s="88">
        <f t="shared" si="2"/>
        <v>10</v>
      </c>
      <c r="D27" s="70">
        <v>0</v>
      </c>
      <c r="E27" s="6">
        <v>1</v>
      </c>
      <c r="F27" s="6">
        <v>0</v>
      </c>
      <c r="G27" s="6">
        <v>2</v>
      </c>
      <c r="H27" s="6">
        <v>0</v>
      </c>
      <c r="I27" s="6">
        <v>1</v>
      </c>
      <c r="J27" s="6">
        <v>0</v>
      </c>
      <c r="K27" s="6">
        <v>3</v>
      </c>
      <c r="L27" s="6">
        <v>0</v>
      </c>
      <c r="M27" s="6">
        <v>0</v>
      </c>
      <c r="N27" s="6">
        <v>1</v>
      </c>
      <c r="O27" s="6">
        <v>2</v>
      </c>
      <c r="P27" s="6">
        <v>0</v>
      </c>
    </row>
    <row r="28" spans="1:16" ht="12">
      <c r="A28" s="2" t="s">
        <v>51</v>
      </c>
      <c r="B28" s="70">
        <f>+SUM(E28:P28)</f>
        <v>1</v>
      </c>
      <c r="C28" s="88">
        <f>+SUM(E28:P28)-D28</f>
        <v>1</v>
      </c>
      <c r="D28" s="70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>
      <c r="A29" s="2" t="s">
        <v>52</v>
      </c>
      <c r="B29" s="70">
        <f>+SUM(E29:P29)</f>
        <v>46</v>
      </c>
      <c r="C29" s="88">
        <f>+SUM(E29:P29)-D29</f>
        <v>46</v>
      </c>
      <c r="D29" s="70">
        <v>0</v>
      </c>
      <c r="E29" s="6">
        <v>10</v>
      </c>
      <c r="F29" s="6">
        <v>3</v>
      </c>
      <c r="G29" s="6">
        <v>19</v>
      </c>
      <c r="H29" s="6">
        <v>2</v>
      </c>
      <c r="I29" s="6">
        <v>4</v>
      </c>
      <c r="J29" s="6">
        <v>0</v>
      </c>
      <c r="K29" s="6">
        <v>1</v>
      </c>
      <c r="L29" s="6">
        <v>1</v>
      </c>
      <c r="M29" s="6">
        <v>1</v>
      </c>
      <c r="N29" s="6">
        <v>3</v>
      </c>
      <c r="O29" s="6">
        <v>1</v>
      </c>
      <c r="P29" s="6">
        <v>1</v>
      </c>
    </row>
    <row r="30" spans="1:16" ht="12">
      <c r="A30" s="2" t="s">
        <v>133</v>
      </c>
      <c r="B30" s="70">
        <f t="shared" si="1"/>
        <v>4</v>
      </c>
      <c r="C30" s="88">
        <f>+SUM(E30:P30)-D30</f>
        <v>4</v>
      </c>
      <c r="D30" s="70">
        <v>0</v>
      </c>
      <c r="E30" s="6">
        <v>0</v>
      </c>
      <c r="F30" s="6">
        <v>0</v>
      </c>
      <c r="G30" s="6">
        <v>0</v>
      </c>
      <c r="H30" s="6">
        <v>0</v>
      </c>
      <c r="I30" s="6">
        <v>4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>
      <c r="A31" s="2" t="s">
        <v>54</v>
      </c>
      <c r="B31" s="70">
        <f>+SUM(E31:P31)</f>
        <v>8</v>
      </c>
      <c r="C31" s="88">
        <f>+SUM(E31:P31)-D31</f>
        <v>8</v>
      </c>
      <c r="D31" s="70">
        <v>0</v>
      </c>
      <c r="E31" s="6">
        <v>0</v>
      </c>
      <c r="F31" s="6">
        <v>0</v>
      </c>
      <c r="G31" s="6">
        <v>0</v>
      </c>
      <c r="H31" s="6">
        <v>3</v>
      </c>
      <c r="I31" s="6">
        <v>0</v>
      </c>
      <c r="J31" s="6">
        <v>0</v>
      </c>
      <c r="K31" s="6">
        <v>3</v>
      </c>
      <c r="L31" s="6">
        <v>0</v>
      </c>
      <c r="M31" s="6">
        <v>2</v>
      </c>
      <c r="N31" s="6">
        <v>0</v>
      </c>
      <c r="O31" s="6">
        <v>0</v>
      </c>
      <c r="P31" s="6">
        <v>0</v>
      </c>
    </row>
    <row r="32" spans="1:16" ht="12">
      <c r="A32" s="2" t="s">
        <v>55</v>
      </c>
      <c r="B32" s="70">
        <f t="shared" si="1"/>
        <v>3</v>
      </c>
      <c r="C32" s="88">
        <f t="shared" si="2"/>
        <v>3</v>
      </c>
      <c r="D32" s="70">
        <v>0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1</v>
      </c>
      <c r="M32" s="6">
        <v>1</v>
      </c>
      <c r="N32" s="6">
        <v>0</v>
      </c>
      <c r="O32" s="6">
        <v>0</v>
      </c>
      <c r="P32" s="6">
        <v>0</v>
      </c>
    </row>
    <row r="33" spans="1:16" ht="12">
      <c r="A33" s="2" t="s">
        <v>97</v>
      </c>
      <c r="B33" s="70">
        <f t="shared" si="1"/>
        <v>15</v>
      </c>
      <c r="C33" s="88">
        <f t="shared" si="2"/>
        <v>15</v>
      </c>
      <c r="D33" s="70">
        <v>0</v>
      </c>
      <c r="E33" s="6">
        <v>4</v>
      </c>
      <c r="F33" s="6">
        <v>6</v>
      </c>
      <c r="G33" s="6">
        <v>0</v>
      </c>
      <c r="H33" s="6">
        <v>0</v>
      </c>
      <c r="I33" s="6">
        <v>3</v>
      </c>
      <c r="J33" s="6">
        <v>0</v>
      </c>
      <c r="K33" s="6">
        <v>0</v>
      </c>
      <c r="L33" s="6">
        <v>0</v>
      </c>
      <c r="M33" s="6">
        <v>1</v>
      </c>
      <c r="N33" s="6">
        <v>1</v>
      </c>
      <c r="O33" s="6">
        <v>0</v>
      </c>
      <c r="P33" s="6">
        <v>0</v>
      </c>
    </row>
    <row r="34" spans="1:16" ht="12">
      <c r="A34" s="2" t="s">
        <v>98</v>
      </c>
      <c r="B34" s="70">
        <f t="shared" si="1"/>
        <v>5</v>
      </c>
      <c r="C34" s="88">
        <f t="shared" si="2"/>
        <v>5</v>
      </c>
      <c r="D34" s="70">
        <v>0</v>
      </c>
      <c r="E34" s="6">
        <v>0</v>
      </c>
      <c r="F34" s="6">
        <v>1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1</v>
      </c>
      <c r="O34" s="6">
        <v>1</v>
      </c>
      <c r="P34" s="6">
        <v>0</v>
      </c>
    </row>
    <row r="35" spans="1:16" ht="12">
      <c r="A35" s="2" t="s">
        <v>58</v>
      </c>
      <c r="B35" s="70">
        <f>+SUM(E35:P35)</f>
        <v>2</v>
      </c>
      <c r="C35" s="88">
        <f>+SUM(E35:P35)-D35</f>
        <v>2</v>
      </c>
      <c r="D35" s="70">
        <v>0</v>
      </c>
      <c r="E35" s="6">
        <v>0</v>
      </c>
      <c r="F35" s="6">
        <v>0</v>
      </c>
      <c r="G35" s="6">
        <v>1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">
      <c r="A36" s="2" t="s">
        <v>62</v>
      </c>
      <c r="B36" s="70">
        <f>+SUM(E36:P36)</f>
        <v>2</v>
      </c>
      <c r="C36" s="88">
        <f>+SUM(E36:P36)-D36</f>
        <v>2</v>
      </c>
      <c r="D36" s="70">
        <v>0</v>
      </c>
      <c r="E36" s="6">
        <v>1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2">
      <c r="A37" s="2" t="s">
        <v>65</v>
      </c>
      <c r="B37" s="70">
        <f>+SUM(E37:P37)</f>
        <v>1</v>
      </c>
      <c r="C37" s="88">
        <f>+SUM(E37:P37)-D37</f>
        <v>1</v>
      </c>
      <c r="D37" s="70">
        <v>0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2">
      <c r="A38" s="63" t="s">
        <v>144</v>
      </c>
      <c r="B38" s="70">
        <f t="shared" si="1"/>
        <v>1</v>
      </c>
      <c r="C38" s="88">
        <f t="shared" si="2"/>
        <v>1</v>
      </c>
      <c r="D38" s="70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</row>
    <row r="39" spans="1:16" ht="12">
      <c r="A39" s="2" t="s">
        <v>100</v>
      </c>
      <c r="B39" s="70">
        <f t="shared" si="1"/>
        <v>17</v>
      </c>
      <c r="C39" s="88">
        <f t="shared" si="2"/>
        <v>17</v>
      </c>
      <c r="D39" s="70">
        <v>0</v>
      </c>
      <c r="E39" s="6">
        <v>2</v>
      </c>
      <c r="F39" s="6">
        <v>0</v>
      </c>
      <c r="G39" s="6">
        <v>4</v>
      </c>
      <c r="H39" s="6">
        <v>3</v>
      </c>
      <c r="I39" s="6">
        <v>5</v>
      </c>
      <c r="J39" s="6">
        <v>1</v>
      </c>
      <c r="K39" s="6">
        <v>0</v>
      </c>
      <c r="L39" s="6">
        <v>1</v>
      </c>
      <c r="M39" s="6">
        <v>0</v>
      </c>
      <c r="N39" s="6">
        <v>1</v>
      </c>
      <c r="O39" s="6">
        <v>0</v>
      </c>
      <c r="P39" s="6">
        <v>0</v>
      </c>
    </row>
    <row r="40" spans="1:16" ht="12">
      <c r="A40" s="2" t="s">
        <v>134</v>
      </c>
      <c r="B40" s="70">
        <f>+SUM(E40:P40)</f>
        <v>259</v>
      </c>
      <c r="C40" s="88">
        <f>+SUM(E40:P40)-D40</f>
        <v>259</v>
      </c>
      <c r="D40" s="70">
        <v>0</v>
      </c>
      <c r="E40" s="6">
        <v>23</v>
      </c>
      <c r="F40" s="6">
        <v>21</v>
      </c>
      <c r="G40" s="6">
        <v>41</v>
      </c>
      <c r="H40" s="6">
        <v>26</v>
      </c>
      <c r="I40" s="6">
        <v>32</v>
      </c>
      <c r="J40" s="6">
        <v>19</v>
      </c>
      <c r="K40" s="6">
        <v>17</v>
      </c>
      <c r="L40" s="6">
        <v>30</v>
      </c>
      <c r="M40" s="6">
        <v>12</v>
      </c>
      <c r="N40" s="6">
        <v>16</v>
      </c>
      <c r="O40" s="6">
        <v>15</v>
      </c>
      <c r="P40" s="6">
        <v>7</v>
      </c>
    </row>
    <row r="41" spans="1:16" ht="12">
      <c r="A41" s="2" t="s">
        <v>143</v>
      </c>
      <c r="B41" s="70">
        <f t="shared" si="1"/>
        <v>3</v>
      </c>
      <c r="C41" s="88">
        <f t="shared" si="2"/>
        <v>2</v>
      </c>
      <c r="D41" s="70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3</v>
      </c>
      <c r="M41" s="6">
        <v>0</v>
      </c>
      <c r="N41" s="6">
        <v>0</v>
      </c>
      <c r="O41" s="6">
        <v>0</v>
      </c>
      <c r="P41" s="6">
        <v>0</v>
      </c>
    </row>
    <row r="42" spans="1:16" ht="12">
      <c r="A42" s="2" t="s">
        <v>141</v>
      </c>
      <c r="B42" s="70">
        <f>+SUM(E42:P42)</f>
        <v>1</v>
      </c>
      <c r="C42" s="88">
        <f>+SUM(E42:P42)-D42</f>
        <v>1</v>
      </c>
      <c r="D42" s="70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ht="12">
      <c r="A43" s="2" t="s">
        <v>74</v>
      </c>
      <c r="B43" s="70">
        <f>+SUM(E43:P43)</f>
        <v>1</v>
      </c>
      <c r="C43" s="88">
        <f>+SUM(E43:P43)-D43</f>
        <v>1</v>
      </c>
      <c r="D43" s="70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12">
      <c r="A44" s="2" t="s">
        <v>75</v>
      </c>
      <c r="B44" s="70">
        <f t="shared" si="1"/>
        <v>23</v>
      </c>
      <c r="C44" s="88">
        <f t="shared" si="2"/>
        <v>19</v>
      </c>
      <c r="D44" s="70">
        <f>2+2</f>
        <v>4</v>
      </c>
      <c r="E44" s="6">
        <v>5</v>
      </c>
      <c r="F44" s="6">
        <v>2</v>
      </c>
      <c r="G44" s="6">
        <v>1</v>
      </c>
      <c r="H44" s="6">
        <v>2</v>
      </c>
      <c r="I44" s="6">
        <v>6</v>
      </c>
      <c r="J44" s="6">
        <v>0</v>
      </c>
      <c r="K44" s="6">
        <v>0</v>
      </c>
      <c r="L44" s="6">
        <v>0</v>
      </c>
      <c r="M44" s="6">
        <v>4</v>
      </c>
      <c r="N44" s="6">
        <v>0</v>
      </c>
      <c r="O44" s="6">
        <v>2</v>
      </c>
      <c r="P44" s="6">
        <v>1</v>
      </c>
    </row>
    <row r="45" spans="1:16" ht="12">
      <c r="A45" s="2" t="s">
        <v>76</v>
      </c>
      <c r="B45" s="70">
        <f>+SUM(E45:P45)</f>
        <v>1</v>
      </c>
      <c r="C45" s="88">
        <f>+SUM(E45:P45)-D45</f>
        <v>1</v>
      </c>
      <c r="D45" s="70">
        <v>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12">
      <c r="A46" s="2" t="s">
        <v>138</v>
      </c>
      <c r="B46" s="70">
        <f>+SUM(E46:P46)</f>
        <v>1</v>
      </c>
      <c r="C46" s="88">
        <f>+SUM(E46:P46)-D46</f>
        <v>1</v>
      </c>
      <c r="D46" s="70">
        <v>0</v>
      </c>
      <c r="E46" s="6">
        <v>0</v>
      </c>
      <c r="F46" s="6">
        <v>0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12">
      <c r="A47" s="2" t="s">
        <v>77</v>
      </c>
      <c r="B47" s="70">
        <f>+SUM(E47:P47)</f>
        <v>3</v>
      </c>
      <c r="C47" s="88">
        <f>+SUM(E47:P47)-D47</f>
        <v>3</v>
      </c>
      <c r="D47" s="70">
        <v>0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  <c r="P47" s="6">
        <v>0</v>
      </c>
    </row>
    <row r="48" spans="1:16" ht="12">
      <c r="A48" s="2" t="s">
        <v>79</v>
      </c>
      <c r="B48" s="70">
        <f t="shared" si="1"/>
        <v>17</v>
      </c>
      <c r="C48" s="88">
        <f t="shared" si="2"/>
        <v>14</v>
      </c>
      <c r="D48" s="70">
        <f>1+1+1</f>
        <v>3</v>
      </c>
      <c r="E48" s="6">
        <v>0</v>
      </c>
      <c r="F48" s="6">
        <v>0</v>
      </c>
      <c r="G48" s="6">
        <v>1</v>
      </c>
      <c r="H48" s="6">
        <v>1</v>
      </c>
      <c r="I48" s="6">
        <v>0</v>
      </c>
      <c r="J48" s="6">
        <v>1</v>
      </c>
      <c r="K48" s="6">
        <v>4</v>
      </c>
      <c r="L48" s="6">
        <v>1</v>
      </c>
      <c r="M48" s="6">
        <v>4</v>
      </c>
      <c r="N48" s="6">
        <v>1</v>
      </c>
      <c r="O48" s="6">
        <v>2</v>
      </c>
      <c r="P48" s="6">
        <v>2</v>
      </c>
    </row>
    <row r="49" spans="1:16" ht="12">
      <c r="A49" s="2" t="s">
        <v>135</v>
      </c>
      <c r="B49" s="70">
        <f>+SUM(E49:P49)</f>
        <v>7</v>
      </c>
      <c r="C49" s="88">
        <f>+SUM(E49:P49)-D49</f>
        <v>7</v>
      </c>
      <c r="D49" s="70">
        <v>0</v>
      </c>
      <c r="E49" s="6">
        <v>0</v>
      </c>
      <c r="F49" s="6">
        <v>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3</v>
      </c>
    </row>
    <row r="50" spans="1:16" ht="12">
      <c r="A50" s="2" t="s">
        <v>102</v>
      </c>
      <c r="B50" s="70">
        <f t="shared" si="1"/>
        <v>3</v>
      </c>
      <c r="C50" s="88">
        <f t="shared" si="2"/>
        <v>3</v>
      </c>
      <c r="D50" s="70">
        <v>0</v>
      </c>
      <c r="E50" s="6">
        <v>0</v>
      </c>
      <c r="F50" s="6">
        <v>1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0</v>
      </c>
      <c r="P50" s="6">
        <v>0</v>
      </c>
    </row>
    <row r="51" spans="1:16" ht="12">
      <c r="A51" s="63" t="s">
        <v>172</v>
      </c>
      <c r="B51" s="70">
        <f t="shared" si="1"/>
        <v>35</v>
      </c>
      <c r="C51" s="88">
        <f t="shared" si="2"/>
        <v>29</v>
      </c>
      <c r="D51" s="70">
        <f>1+4+1</f>
        <v>6</v>
      </c>
      <c r="E51" s="6">
        <v>0</v>
      </c>
      <c r="F51" s="6">
        <v>12</v>
      </c>
      <c r="G51" s="6">
        <v>12</v>
      </c>
      <c r="H51" s="6">
        <v>0</v>
      </c>
      <c r="I51" s="6">
        <v>3</v>
      </c>
      <c r="J51" s="6">
        <v>0</v>
      </c>
      <c r="K51" s="6">
        <v>0</v>
      </c>
      <c r="L51" s="6">
        <v>0</v>
      </c>
      <c r="M51" s="6">
        <v>0</v>
      </c>
      <c r="N51" s="6">
        <v>7</v>
      </c>
      <c r="O51" s="6">
        <v>0</v>
      </c>
      <c r="P51" s="6">
        <v>1</v>
      </c>
    </row>
    <row r="52" spans="1:16" ht="12">
      <c r="A52" s="63" t="s">
        <v>103</v>
      </c>
      <c r="B52" s="70">
        <f t="shared" si="1"/>
        <v>4</v>
      </c>
      <c r="C52" s="88">
        <f t="shared" si="2"/>
        <v>4</v>
      </c>
      <c r="D52" s="70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2</v>
      </c>
      <c r="L52" s="6">
        <v>1</v>
      </c>
      <c r="M52" s="6">
        <v>0</v>
      </c>
      <c r="N52" s="6">
        <v>1</v>
      </c>
      <c r="O52" s="6">
        <v>0</v>
      </c>
      <c r="P52" s="6">
        <v>0</v>
      </c>
    </row>
    <row r="53" spans="1:16" ht="12">
      <c r="A53" s="2" t="s">
        <v>89</v>
      </c>
      <c r="B53" s="70">
        <f t="shared" si="1"/>
        <v>43</v>
      </c>
      <c r="C53" s="88">
        <f t="shared" si="2"/>
        <v>43</v>
      </c>
      <c r="D53" s="70">
        <v>0</v>
      </c>
      <c r="E53" s="6">
        <v>7</v>
      </c>
      <c r="F53" s="6">
        <v>0</v>
      </c>
      <c r="G53" s="6">
        <v>5</v>
      </c>
      <c r="H53" s="6">
        <v>3</v>
      </c>
      <c r="I53" s="6">
        <v>3</v>
      </c>
      <c r="J53" s="6">
        <v>1</v>
      </c>
      <c r="K53" s="6">
        <v>5</v>
      </c>
      <c r="L53" s="6">
        <v>2</v>
      </c>
      <c r="M53" s="6">
        <v>7</v>
      </c>
      <c r="N53" s="6">
        <v>4</v>
      </c>
      <c r="O53" s="6">
        <v>3</v>
      </c>
      <c r="P53" s="6">
        <v>3</v>
      </c>
    </row>
    <row r="54" spans="1:16" ht="12">
      <c r="A54" s="1" t="s">
        <v>91</v>
      </c>
      <c r="B54" s="70">
        <f t="shared" si="1"/>
        <v>3</v>
      </c>
      <c r="C54" s="88">
        <f t="shared" si="2"/>
        <v>1</v>
      </c>
      <c r="D54" s="70">
        <f>1+1</f>
        <v>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2</v>
      </c>
      <c r="P54" s="7">
        <v>0</v>
      </c>
    </row>
    <row r="55" spans="1:16" ht="12.75" thickBot="1">
      <c r="A55" s="8" t="s">
        <v>136</v>
      </c>
      <c r="B55" s="89">
        <f>+SUM(E55:P55)</f>
        <v>94</v>
      </c>
      <c r="C55" s="90">
        <f>+SUM(E55:P55)-D55</f>
        <v>94</v>
      </c>
      <c r="D55" s="89">
        <v>0</v>
      </c>
      <c r="E55" s="9">
        <v>8</v>
      </c>
      <c r="F55" s="9">
        <v>9</v>
      </c>
      <c r="G55" s="9">
        <v>10</v>
      </c>
      <c r="H55" s="9">
        <v>4</v>
      </c>
      <c r="I55" s="9">
        <v>4</v>
      </c>
      <c r="J55" s="9">
        <v>17</v>
      </c>
      <c r="K55" s="9">
        <v>18</v>
      </c>
      <c r="L55" s="9">
        <v>4</v>
      </c>
      <c r="M55" s="9">
        <v>2</v>
      </c>
      <c r="N55" s="9">
        <v>11</v>
      </c>
      <c r="O55" s="9">
        <v>4</v>
      </c>
      <c r="P55" s="9">
        <v>3</v>
      </c>
    </row>
  </sheetData>
  <mergeCells count="5">
    <mergeCell ref="A3:P3"/>
    <mergeCell ref="A4:P4"/>
    <mergeCell ref="B6:B7"/>
    <mergeCell ref="C6:D6"/>
    <mergeCell ref="E6:P6"/>
  </mergeCells>
  <printOptions/>
  <pageMargins left="0.96" right="0.75" top="1.56" bottom="1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msolanof</cp:lastModifiedBy>
  <cp:lastPrinted>2004-01-07T18:17:43Z</cp:lastPrinted>
  <dcterms:created xsi:type="dcterms:W3CDTF">2003-08-25T14:54:02Z</dcterms:created>
  <dcterms:modified xsi:type="dcterms:W3CDTF">2004-04-16T19:06:28Z</dcterms:modified>
  <cp:category/>
  <cp:version/>
  <cp:contentType/>
  <cp:contentStatus/>
</cp:coreProperties>
</file>