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5280" windowHeight="6315" tabRatio="813" firstSheet="14" activeTab="17"/>
  </bookViews>
  <sheets>
    <sheet name="194 (Casos-oficina)" sheetId="1" r:id="rId1"/>
    <sheet name="195 (Titulo-Casos)" sheetId="2" r:id="rId2"/>
    <sheet name="196 (fAMILIA-DEL-absoluto)" sheetId="3" r:id="rId3"/>
    <sheet name="197 (familia-del-%)" sheetId="4" r:id="rId4"/>
    <sheet name="198 (RMT)" sheetId="5" r:id="rId5"/>
    <sheet name="199 (Mensual)" sheetId="6" r:id="rId6"/>
    <sheet name="200 (ENTRADA-SJ)" sheetId="7" r:id="rId7"/>
    <sheet name="201 (HISTORICO)" sheetId="8" r:id="rId8"/>
    <sheet name="202 (delitos-resueltos)" sheetId="9" r:id="rId9"/>
    <sheet name="203 (RESUMEN)" sheetId="10" r:id="rId10"/>
    <sheet name="204 (11)" sheetId="11" r:id="rId11"/>
    <sheet name="205 (12)" sheetId="12" r:id="rId12"/>
    <sheet name="206 (13)" sheetId="13" r:id="rId13"/>
    <sheet name="207 (SALIDA-SJ)" sheetId="14" r:id="rId14"/>
    <sheet name="208 (terminado-general)" sheetId="15" r:id="rId15"/>
    <sheet name="209 (Terminado-titulo)" sheetId="16" r:id="rId16"/>
    <sheet name="210 (fam-terminado)" sheetId="17" r:id="rId17"/>
    <sheet name="211 (13-CALC OJO)" sheetId="18" r:id="rId18"/>
  </sheets>
  <definedNames>
    <definedName name="_xlnm.Print_Area" localSheetId="1">'195 (Titulo-Casos)'!$C$1:$AE$249</definedName>
    <definedName name="_xlnm.Print_Area" localSheetId="3">'197 (familia-del-%)'!$A$1:$J$46</definedName>
    <definedName name="_xlnm.Print_Area" localSheetId="5">'199 (Mensual)'!$A$1:$N$42</definedName>
    <definedName name="_xlnm.Print_Area" localSheetId="7">'201 (HISTORICO)'!$A$1:$K$43</definedName>
    <definedName name="_xlnm.Print_Area" localSheetId="9">'203 (RESUMEN)'!$A$1:$M$70</definedName>
    <definedName name="_xlnm.Print_Area" localSheetId="12">'206 (13)'!$A$1:$D$114</definedName>
    <definedName name="_xlnm.Print_Area" localSheetId="14">'208 (terminado-general)'!$A$1:$AB$164</definedName>
    <definedName name="_xlnm.Print_Area" localSheetId="17">'211 (13-CALC OJO)'!$A$1:$D$114</definedName>
  </definedNames>
  <calcPr fullCalcOnLoad="1"/>
</workbook>
</file>

<file path=xl/comments11.xml><?xml version="1.0" encoding="utf-8"?>
<comments xmlns="http://schemas.openxmlformats.org/spreadsheetml/2006/main">
  <authors>
    <author>pcampos</author>
  </authors>
  <commentList>
    <comment ref="AA54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A partir de julio
2003  inicio labores
</t>
        </r>
      </text>
    </comment>
    <comment ref="AC54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labores en agosto del 2003
</t>
        </r>
      </text>
    </comment>
    <comment ref="AA104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A partir de julio
2003  inicio labores
</t>
        </r>
      </text>
    </comment>
    <comment ref="AC104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labores en agosto del 2003
</t>
        </r>
      </text>
    </comment>
  </commentList>
</comments>
</file>

<file path=xl/comments13.xml><?xml version="1.0" encoding="utf-8"?>
<comments xmlns="http://schemas.openxmlformats.org/spreadsheetml/2006/main">
  <authors>
    <author>pcampos</author>
  </authors>
  <commentList>
    <comment ref="AV7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en julio del 2003</t>
        </r>
      </text>
    </comment>
  </commentList>
</comments>
</file>

<file path=xl/comments18.xml><?xml version="1.0" encoding="utf-8"?>
<comments xmlns="http://schemas.openxmlformats.org/spreadsheetml/2006/main">
  <authors>
    <author>pcampos</author>
  </authors>
  <commentList>
    <comment ref="N7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labores en agosto del 2003</t>
        </r>
      </text>
    </comment>
    <comment ref="AV7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en julio del 2003</t>
        </r>
      </text>
    </comment>
    <comment ref="N60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labores en agosto del 2003</t>
        </r>
      </text>
    </comment>
    <comment ref="AV60" authorId="0">
      <text>
        <r>
          <rPr>
            <b/>
            <sz val="8"/>
            <rFont val="Tahoma"/>
            <family val="0"/>
          </rPr>
          <t>pcampos:</t>
        </r>
        <r>
          <rPr>
            <sz val="8"/>
            <rFont val="Tahoma"/>
            <family val="0"/>
          </rPr>
          <t xml:space="preserve">
inicio en julio del 2003</t>
        </r>
      </text>
    </comment>
  </commentList>
</comments>
</file>

<file path=xl/sharedStrings.xml><?xml version="1.0" encoding="utf-8"?>
<sst xmlns="http://schemas.openxmlformats.org/spreadsheetml/2006/main" count="3188" uniqueCount="704">
  <si>
    <t xml:space="preserve"> </t>
  </si>
  <si>
    <t>San</t>
  </si>
  <si>
    <t>Alajue-</t>
  </si>
  <si>
    <t>Car-</t>
  </si>
  <si>
    <t>Here-</t>
  </si>
  <si>
    <t>Libe-</t>
  </si>
  <si>
    <t>Punta-</t>
  </si>
  <si>
    <t>Limón</t>
  </si>
  <si>
    <t>Pérez</t>
  </si>
  <si>
    <t>Poco-</t>
  </si>
  <si>
    <t>Turri-</t>
  </si>
  <si>
    <t>La</t>
  </si>
  <si>
    <t>Nico-</t>
  </si>
  <si>
    <t>Cañas</t>
  </si>
  <si>
    <t>Agui-</t>
  </si>
  <si>
    <t>Siqui-</t>
  </si>
  <si>
    <t xml:space="preserve"> Puris-</t>
  </si>
  <si>
    <t>Sara-</t>
  </si>
  <si>
    <t>Gre-</t>
  </si>
  <si>
    <t>Gara-</t>
  </si>
  <si>
    <t>Osa</t>
  </si>
  <si>
    <t>José</t>
  </si>
  <si>
    <t>la</t>
  </si>
  <si>
    <t>tago</t>
  </si>
  <si>
    <t>dia</t>
  </si>
  <si>
    <t>ria</t>
  </si>
  <si>
    <t>renas</t>
  </si>
  <si>
    <t>Zeledón</t>
  </si>
  <si>
    <t>Carlos</t>
  </si>
  <si>
    <t>cí</t>
  </si>
  <si>
    <t>Ramón</t>
  </si>
  <si>
    <t>alba</t>
  </si>
  <si>
    <t>Unión</t>
  </si>
  <si>
    <t>ya</t>
  </si>
  <si>
    <t>rre</t>
  </si>
  <si>
    <t>rres</t>
  </si>
  <si>
    <t>cal</t>
  </si>
  <si>
    <t>piquí</t>
  </si>
  <si>
    <t>cia</t>
  </si>
  <si>
    <t>bito</t>
  </si>
  <si>
    <t>Abandono de incapaz</t>
  </si>
  <si>
    <t>Aborto</t>
  </si>
  <si>
    <t>Abuso de autoridad</t>
  </si>
  <si>
    <t>Abuso de patria potestad</t>
  </si>
  <si>
    <t>Abuso sexual mayor</t>
  </si>
  <si>
    <t>Abuso sexual menor</t>
  </si>
  <si>
    <t>Administración fraudulenta</t>
  </si>
  <si>
    <t>Agresión</t>
  </si>
  <si>
    <t>Allanamiento ilegal</t>
  </si>
  <si>
    <t>Amenazas</t>
  </si>
  <si>
    <t>Apropiación irregular</t>
  </si>
  <si>
    <t>Apropiación y retención indebida</t>
  </si>
  <si>
    <t>Asociación ilícita</t>
  </si>
  <si>
    <t>Averiguar muerte</t>
  </si>
  <si>
    <t>Calumnias y difamación</t>
  </si>
  <si>
    <t>Captación indebida</t>
  </si>
  <si>
    <t>Coacción</t>
  </si>
  <si>
    <t>Cohecho</t>
  </si>
  <si>
    <t>Concusión</t>
  </si>
  <si>
    <t>Consumo de marihuana</t>
  </si>
  <si>
    <t>Corrupción de menores</t>
  </si>
  <si>
    <t>Cultivo de marihuana</t>
  </si>
  <si>
    <t>Daños</t>
  </si>
  <si>
    <t>Denuncia calumniosa</t>
  </si>
  <si>
    <t>Desacato a la autoridad</t>
  </si>
  <si>
    <t>Desaparición de persona</t>
  </si>
  <si>
    <t>Desobediencia a la autoridad</t>
  </si>
  <si>
    <t>Difusión de pornografía</t>
  </si>
  <si>
    <t>Ejercicio ilegal de la profesión</t>
  </si>
  <si>
    <t xml:space="preserve">Estafa  </t>
  </si>
  <si>
    <t>Estafa mediante cheque</t>
  </si>
  <si>
    <t>Estelionato</t>
  </si>
  <si>
    <t>Evasión</t>
  </si>
  <si>
    <t>Exación ilegal</t>
  </si>
  <si>
    <t>Extorsión</t>
  </si>
  <si>
    <t>Falsedad ideológica</t>
  </si>
  <si>
    <t>Falsificación de documento</t>
  </si>
  <si>
    <t>Falsificación de moneda</t>
  </si>
  <si>
    <t>Falsificación de sellos</t>
  </si>
  <si>
    <t>Falsificación de señas y marcas</t>
  </si>
  <si>
    <t>Falso testimonio</t>
  </si>
  <si>
    <t>Favorecimiento real</t>
  </si>
  <si>
    <t>Fraude de simulación</t>
  </si>
  <si>
    <t>Fuga del hogar</t>
  </si>
  <si>
    <t>Hallazgo de droga</t>
  </si>
  <si>
    <t>Hallazgo de explosivo</t>
  </si>
  <si>
    <t>Hallazgo de marihuana</t>
  </si>
  <si>
    <t>Homicidio culposo</t>
  </si>
  <si>
    <t xml:space="preserve">Hurto  </t>
  </si>
  <si>
    <t>Hurto de ganado</t>
  </si>
  <si>
    <t>Incendio</t>
  </si>
  <si>
    <t>Incumplimiento de deberes</t>
  </si>
  <si>
    <t>Infracción Código Fiscal</t>
  </si>
  <si>
    <t>Infracción Ley Caza y Pezca</t>
  </si>
  <si>
    <t>Infracción Ley de Armas</t>
  </si>
  <si>
    <t>Infracción Ley de Licores</t>
  </si>
  <si>
    <t>Infracción Ley de Loterías</t>
  </si>
  <si>
    <t>Infracción Ley de Minería</t>
  </si>
  <si>
    <t>Infracción Ley Derechos de Autor</t>
  </si>
  <si>
    <t>Infracción Ley Forestal</t>
  </si>
  <si>
    <t>Infracción Ley Marítimo Terrestre</t>
  </si>
  <si>
    <t>Infracción Ley Salud</t>
  </si>
  <si>
    <t>Lavado de dinero</t>
  </si>
  <si>
    <t xml:space="preserve">Lesiones  </t>
  </si>
  <si>
    <t>Lesiones accidentales</t>
  </si>
  <si>
    <t>Lesiones con arma blanca</t>
  </si>
  <si>
    <t>Lesiones con arma de fuego</t>
  </si>
  <si>
    <t>Lesiones culposas</t>
  </si>
  <si>
    <t>Libramiento de cheque sin fondos</t>
  </si>
  <si>
    <t>Localización de restos óseos</t>
  </si>
  <si>
    <t>Malversación de fondos</t>
  </si>
  <si>
    <t>Matrimonio ilegal</t>
  </si>
  <si>
    <t>Peculado</t>
  </si>
  <si>
    <t>Prevaricato</t>
  </si>
  <si>
    <t>Privación de libertad</t>
  </si>
  <si>
    <t>Proxenetismo</t>
  </si>
  <si>
    <t xml:space="preserve">Quiebra </t>
  </si>
  <si>
    <t>Rapto</t>
  </si>
  <si>
    <t>Receptación</t>
  </si>
  <si>
    <t>Relación sexual con menor</t>
  </si>
  <si>
    <t>Resistencia a la autoridad</t>
  </si>
  <si>
    <t>Robo con fuerza sobre las cosas</t>
  </si>
  <si>
    <t>Robo con violencia sobre personas</t>
  </si>
  <si>
    <t>Robo de medio de transporte</t>
  </si>
  <si>
    <t>Secuestro extorsivo</t>
  </si>
  <si>
    <t>Simulación de delito</t>
  </si>
  <si>
    <t>Suicidio</t>
  </si>
  <si>
    <t>Suministro de droga</t>
  </si>
  <si>
    <t>Sustracción de menor</t>
  </si>
  <si>
    <t>Tenencia de droga</t>
  </si>
  <si>
    <t>Tenencia de marihuana</t>
  </si>
  <si>
    <t>Tent robo con fuerza sobre cosas</t>
  </si>
  <si>
    <t>Tent robo violencia sobre personas</t>
  </si>
  <si>
    <t xml:space="preserve">Tentativa de estafa   </t>
  </si>
  <si>
    <t>Tentativa de homicidio</t>
  </si>
  <si>
    <t>Tentativa de hurto</t>
  </si>
  <si>
    <t>Tentativa de incendio</t>
  </si>
  <si>
    <t>Tentativa de rapto</t>
  </si>
  <si>
    <t>Tentativa de secuestro extorsivo</t>
  </si>
  <si>
    <t>Tentativa de suicidio</t>
  </si>
  <si>
    <t>Tentativa de violación</t>
  </si>
  <si>
    <t>Tentativa robo medio de transporte</t>
  </si>
  <si>
    <t>Tráfico de droga</t>
  </si>
  <si>
    <t>Tráfico de marihuana</t>
  </si>
  <si>
    <t>Transporte de droga</t>
  </si>
  <si>
    <t>Uso de documento falso</t>
  </si>
  <si>
    <t xml:space="preserve">Usurpación  </t>
  </si>
  <si>
    <t>Usurpación de aguas</t>
  </si>
  <si>
    <t>Usurpación de autoridad</t>
  </si>
  <si>
    <t>Usurpación de dominio público</t>
  </si>
  <si>
    <t>Venta de droga</t>
  </si>
  <si>
    <t>Venta de marihuana</t>
  </si>
  <si>
    <t>Violación de correspondencia</t>
  </si>
  <si>
    <t>Violación de domicilio</t>
  </si>
  <si>
    <t>Violación de sellos</t>
  </si>
  <si>
    <t>Contravención</t>
  </si>
  <si>
    <t>Abandono dañino de animal</t>
  </si>
  <si>
    <t>Divulgación de secretos</t>
  </si>
  <si>
    <t>Explotación de incapaces</t>
  </si>
  <si>
    <t>Fabricación o producción de pornografía</t>
  </si>
  <si>
    <t>Fraude informático</t>
  </si>
  <si>
    <t>Infracción Ley Proc.Observ.Derech.Pro.Intelec</t>
  </si>
  <si>
    <t>Infracción Ley Integral Adulto Mayor</t>
  </si>
  <si>
    <t>Legitimación de capitales</t>
  </si>
  <si>
    <t>Muerte accidental</t>
  </si>
  <si>
    <t>Muerte natural</t>
  </si>
  <si>
    <t>Penalidad del corruptor</t>
  </si>
  <si>
    <t>Perjurio</t>
  </si>
  <si>
    <t>Relaciones sexuales remuneradas c/menor</t>
  </si>
  <si>
    <t>Rufianería</t>
  </si>
  <si>
    <t>Tentativa de aborto</t>
  </si>
  <si>
    <t>Violación a mayor</t>
  </si>
  <si>
    <t>Violación a menor</t>
  </si>
  <si>
    <t>Atípico</t>
  </si>
  <si>
    <t>Infracción Ley de Archivo Nacional</t>
  </si>
  <si>
    <t>Injurias</t>
  </si>
  <si>
    <t>Negociaciones incompatibles</t>
  </si>
  <si>
    <t>Omisión de auxilio</t>
  </si>
  <si>
    <t>Propaganda desleal</t>
  </si>
  <si>
    <t>Tráfico de menores para adopción</t>
  </si>
  <si>
    <t>D e l e g a c i  ó n</t>
  </si>
  <si>
    <t>S u b d e  l e g a c i o n e s</t>
  </si>
  <si>
    <t>Oficinas Regionales</t>
  </si>
  <si>
    <t>Sección</t>
  </si>
  <si>
    <t>Título Penal y Delito</t>
  </si>
  <si>
    <t>Total</t>
  </si>
  <si>
    <t>de</t>
  </si>
  <si>
    <t>Corre</t>
  </si>
  <si>
    <t>Los</t>
  </si>
  <si>
    <t>Patología (*)</t>
  </si>
  <si>
    <t>dores</t>
  </si>
  <si>
    <t>Chiles</t>
  </si>
  <si>
    <t>Contra la Vida</t>
  </si>
  <si>
    <t>o</t>
  </si>
  <si>
    <t>Administración de justicia</t>
  </si>
  <si>
    <t>Contagio venéreo</t>
  </si>
  <si>
    <t>Descuido con animales</t>
  </si>
  <si>
    <t>Homicidio  doloso</t>
  </si>
  <si>
    <t>Lesiones</t>
  </si>
  <si>
    <t>Tentativa de homicidio doloso</t>
  </si>
  <si>
    <t>Contra el Honor</t>
  </si>
  <si>
    <t>Administración Pública</t>
  </si>
  <si>
    <t>Delitos Sexuales</t>
  </si>
  <si>
    <t>Autoridad pública</t>
  </si>
  <si>
    <t>Abuso sexual a mayor</t>
  </si>
  <si>
    <t>Abuso sexual a menor</t>
  </si>
  <si>
    <t>Relación sexual remunerada con menor</t>
  </si>
  <si>
    <t>Violación</t>
  </si>
  <si>
    <t>Contra la Familia</t>
  </si>
  <si>
    <t>Buena fé de los negocios</t>
  </si>
  <si>
    <t>Inobservancia de informalidad</t>
  </si>
  <si>
    <t>Ocultación del impedimento</t>
  </si>
  <si>
    <t>Tentativa de sustracción de menor</t>
  </si>
  <si>
    <t>Contra la Libertad</t>
  </si>
  <si>
    <t>Contra libertad</t>
  </si>
  <si>
    <t>Contra el ámbito de intimidad</t>
  </si>
  <si>
    <t>Deberes función pública</t>
  </si>
  <si>
    <t>Captación indebida manif verbales</t>
  </si>
  <si>
    <t>Profanación cadáveres y cementerios</t>
  </si>
  <si>
    <t>Sustracción desv/supre/correspondencia</t>
  </si>
  <si>
    <t>Contra la Propiedad</t>
  </si>
  <si>
    <t>Familia</t>
  </si>
  <si>
    <t>Abandono dañino de animales</t>
  </si>
  <si>
    <t>Estafa</t>
  </si>
  <si>
    <t>Hurto</t>
  </si>
  <si>
    <t>Tent. robo con fuerza sobre cosas</t>
  </si>
  <si>
    <t>Tentativa de estafa</t>
  </si>
  <si>
    <t>Tentativa de robo medio de transporte</t>
  </si>
  <si>
    <t>Tentativa de robo violencia s/personas</t>
  </si>
  <si>
    <t>Usurpación</t>
  </si>
  <si>
    <t>Contra la buena fe de los negocios</t>
  </si>
  <si>
    <t>Fé pública</t>
  </si>
  <si>
    <t>Explotación de incapaz</t>
  </si>
  <si>
    <t>Quiebra fraudulenta</t>
  </si>
  <si>
    <t>Contra la seguridad común</t>
  </si>
  <si>
    <t>Intimidad</t>
  </si>
  <si>
    <t>Contra la autoridad pública</t>
  </si>
  <si>
    <t>Atentato contra la autoridad</t>
  </si>
  <si>
    <t>Violación de la custodia de cosas</t>
  </si>
  <si>
    <t>Libertad sexual</t>
  </si>
  <si>
    <t>n</t>
  </si>
  <si>
    <t>No delito</t>
  </si>
  <si>
    <t>Contra los deberes de la función pública</t>
  </si>
  <si>
    <t>p</t>
  </si>
  <si>
    <t>Propiedad</t>
  </si>
  <si>
    <t>Contra la fe pública</t>
  </si>
  <si>
    <t>Salud pública</t>
  </si>
  <si>
    <t>Circulación de moneda falsa</t>
  </si>
  <si>
    <t>Infracción a la Ley de Sicotrópicos</t>
  </si>
  <si>
    <t>Suministro de marihuana</t>
  </si>
  <si>
    <t>Seguridad común</t>
  </si>
  <si>
    <t>Otras Leyes Especiales</t>
  </si>
  <si>
    <t>Infracción Ley Conservación Vida Silvestre</t>
  </si>
  <si>
    <t>s</t>
  </si>
  <si>
    <t>Sexual</t>
  </si>
  <si>
    <t>Infracción Ley de Migración y Extranjería</t>
  </si>
  <si>
    <t>Infracción Ley de Salud</t>
  </si>
  <si>
    <t>Infracción Ley de Tránsito</t>
  </si>
  <si>
    <t>Infracción Ley Integral del Adulto Mayor</t>
  </si>
  <si>
    <t>Infracción Ley Orgánica del Ambiente</t>
  </si>
  <si>
    <t>Infracción Ley Patrimonio Arqueológico</t>
  </si>
  <si>
    <t>Inf.Ley Proced.Observ.Derech.Prop Intelec</t>
  </si>
  <si>
    <t>No son delito</t>
  </si>
  <si>
    <t>v</t>
  </si>
  <si>
    <t>Vida</t>
  </si>
  <si>
    <t>Otros</t>
  </si>
  <si>
    <t>Atípicos y Contravenciones</t>
  </si>
  <si>
    <t>Contravenciones</t>
  </si>
  <si>
    <t>(*) Los datos anotados correponden a casos de muerte accidental y homicidio culposo que no fueron tramitados como tales por otras oficinas policiales</t>
  </si>
  <si>
    <t xml:space="preserve">       </t>
  </si>
  <si>
    <t>Delito o Causa de Detención</t>
  </si>
  <si>
    <t xml:space="preserve">D e l e g a c i o n e s </t>
  </si>
  <si>
    <t>S u b d e l e g a c i o n e s</t>
  </si>
  <si>
    <t>Li-</t>
  </si>
  <si>
    <t>Ca-</t>
  </si>
  <si>
    <t>O-</t>
  </si>
  <si>
    <t>Sta</t>
  </si>
  <si>
    <t>Cóba-</t>
  </si>
  <si>
    <t>món</t>
  </si>
  <si>
    <t>ñas</t>
  </si>
  <si>
    <t>sa</t>
  </si>
  <si>
    <t>Cruz</t>
  </si>
  <si>
    <t>no</t>
  </si>
  <si>
    <t>O-DFP</t>
  </si>
  <si>
    <t>sex</t>
  </si>
  <si>
    <t>Abuso sexual</t>
  </si>
  <si>
    <t>O-LIB</t>
  </si>
  <si>
    <t>O-TP</t>
  </si>
  <si>
    <t>Atentado a la autoridad</t>
  </si>
  <si>
    <t>O-FP</t>
  </si>
  <si>
    <t>ps</t>
  </si>
  <si>
    <t>Corrupción de menor</t>
  </si>
  <si>
    <t>O-AP</t>
  </si>
  <si>
    <t>Desobediencia a autoridad</t>
  </si>
  <si>
    <t>P</t>
  </si>
  <si>
    <t>O-AJ</t>
  </si>
  <si>
    <t>Extradición</t>
  </si>
  <si>
    <t>Homicidio doloso</t>
  </si>
  <si>
    <t>Injurias y difamación</t>
  </si>
  <si>
    <t>O-SC</t>
  </si>
  <si>
    <t>Incesto</t>
  </si>
  <si>
    <t>Indocumentado</t>
  </si>
  <si>
    <t>Infracción Ley Conserv Vida Silvestre</t>
  </si>
  <si>
    <t>Infracción Ley Armas</t>
  </si>
  <si>
    <t>Infracción Ley de Lotería</t>
  </si>
  <si>
    <t>O</t>
  </si>
  <si>
    <t>Infracción Ley Migración</t>
  </si>
  <si>
    <t>Infracción Ley Património Arqueológico</t>
  </si>
  <si>
    <t>Infracción Ley Sicotrópicos</t>
  </si>
  <si>
    <t>Infracción Ley Zona Marítimo Terrestre</t>
  </si>
  <si>
    <t>Libramiento de cheque sin fondo</t>
  </si>
  <si>
    <t>O-L</t>
  </si>
  <si>
    <t>Relación sexual menor</t>
  </si>
  <si>
    <t>Robo</t>
  </si>
  <si>
    <t>O-F</t>
  </si>
  <si>
    <t>Tentativa de abuso sexual</t>
  </si>
  <si>
    <t>Tentativa de agresión</t>
  </si>
  <si>
    <t>Tentativa de robo</t>
  </si>
  <si>
    <t>Tentativa de secuestro</t>
  </si>
  <si>
    <t>O-O-FP</t>
  </si>
  <si>
    <t>Usurpación de nombre</t>
  </si>
  <si>
    <t>O-AI</t>
  </si>
  <si>
    <t>Violencia doméstica</t>
  </si>
  <si>
    <t>Por existir orden de Captura</t>
  </si>
  <si>
    <t>zod</t>
  </si>
  <si>
    <t>Provincia y</t>
  </si>
  <si>
    <t>M  e  s</t>
  </si>
  <si>
    <t>Oficina Policial</t>
  </si>
  <si>
    <t>Mas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</si>
  <si>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</si>
  <si>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</si>
  <si>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</si>
  <si>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</si>
  <si>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</si>
  <si>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</si>
  <si>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</si>
  <si>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</si>
  <si>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</si>
  <si>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</si>
  <si>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</si>
  <si>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</si>
  <si>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</si>
  <si>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Provincia de San José</t>
  </si>
  <si>
    <t>Sección de Cárceles y Citaciones</t>
  </si>
  <si>
    <t>Delegación de Pérez Zeledón</t>
  </si>
  <si>
    <t>Oficina Regional de Puriscal</t>
  </si>
  <si>
    <t>Provincia de Alajuela</t>
  </si>
  <si>
    <t>Delegación de Alajuela</t>
  </si>
  <si>
    <t>Delegación de San Carlos</t>
  </si>
  <si>
    <t>Subdelegación de San Ramón</t>
  </si>
  <si>
    <t>Oficina Regional Grecia</t>
  </si>
  <si>
    <t>Oficina Regional Los Chiles</t>
  </si>
  <si>
    <t>Provincia de Cartago</t>
  </si>
  <si>
    <t>Delegación de Cartago</t>
  </si>
  <si>
    <t>Subdelegación de Turrialba</t>
  </si>
  <si>
    <t>Subdelegación de La Unión</t>
  </si>
  <si>
    <t>Provincia de Heredia</t>
  </si>
  <si>
    <t>Delegación de Heredia</t>
  </si>
  <si>
    <t>Oficina Regional de Sarapiquí</t>
  </si>
  <si>
    <t>Provincia de Guanacaste</t>
  </si>
  <si>
    <t>Delegación de Liberia</t>
  </si>
  <si>
    <t>Subdelegación de Nicoya</t>
  </si>
  <si>
    <t>Subdelegación de Cañas</t>
  </si>
  <si>
    <t>Oficina Regional de Santa Cruz</t>
  </si>
  <si>
    <t>Provincia de Puntarenas</t>
  </si>
  <si>
    <t>Delegación de Puntarenas</t>
  </si>
  <si>
    <t>Delegación de Corredores</t>
  </si>
  <si>
    <t>Subdelegacde Aguirre y Parrita</t>
  </si>
  <si>
    <t>Oficina Regional Garabito</t>
  </si>
  <si>
    <t>Oficina Regional Osa</t>
  </si>
  <si>
    <t>Oficina Regional de Cóbano</t>
  </si>
  <si>
    <t>Provincia de Limón</t>
  </si>
  <si>
    <t>Delegación de Limón</t>
  </si>
  <si>
    <t>Delegación de Pococí</t>
  </si>
  <si>
    <t>Subdelegación de Siquirres</t>
  </si>
  <si>
    <t>Delito o Causa</t>
  </si>
  <si>
    <t>de Detención</t>
  </si>
  <si>
    <t>Masculino</t>
  </si>
  <si>
    <t>Femenino</t>
  </si>
  <si>
    <t xml:space="preserve">Total  </t>
  </si>
  <si>
    <t>Aprop. y retención indebida</t>
  </si>
  <si>
    <t>Contageo venéreo</t>
  </si>
  <si>
    <t>Homicidio</t>
  </si>
  <si>
    <r>
      <t xml:space="preserve">Hurto </t>
    </r>
    <r>
      <rPr>
        <sz val="8"/>
        <color indexed="8"/>
        <rFont val="Batang"/>
        <family val="1"/>
      </rPr>
      <t>(1)</t>
    </r>
  </si>
  <si>
    <t>Injurias y Difamación</t>
  </si>
  <si>
    <t>Infrac. Ley Cons.Vida Silvetre</t>
  </si>
  <si>
    <t>Infrac. Ley Sicotrópicos</t>
  </si>
  <si>
    <t>Infracción Ley Derechos Autor</t>
  </si>
  <si>
    <t>Infracción Ley Loterías</t>
  </si>
  <si>
    <t>Infracción Ley Patr. Arqueológico</t>
  </si>
  <si>
    <t>Infracción Ley de Sicotrópicos</t>
  </si>
  <si>
    <t>Incracción Ley Zona Marit. Terrestre</t>
  </si>
  <si>
    <t>Libramiento cheque s/fondos</t>
  </si>
  <si>
    <t>Relaciones sexuales menor</t>
  </si>
  <si>
    <r>
      <t xml:space="preserve">Robo </t>
    </r>
    <r>
      <rPr>
        <sz val="8"/>
        <color indexed="8"/>
        <rFont val="Batang"/>
        <family val="1"/>
      </rPr>
      <t>(2)</t>
    </r>
  </si>
  <si>
    <t>Por existir orden de captura</t>
  </si>
  <si>
    <t>(1) Incluye las personas detenidas por hurtos de ganado.</t>
  </si>
  <si>
    <t xml:space="preserve">(2) Incluye las personas detenidas por robo de medio de transporte, </t>
  </si>
  <si>
    <t xml:space="preserve">    robo con fuerza sobre cosas y robo con violencia sobre personas.</t>
  </si>
  <si>
    <t>Aguirre</t>
  </si>
  <si>
    <t>Alajuela</t>
  </si>
  <si>
    <t>Cartago</t>
  </si>
  <si>
    <t>Cóbano</t>
  </si>
  <si>
    <t>Corredores</t>
  </si>
  <si>
    <t>Garabito</t>
  </si>
  <si>
    <t>Grecia</t>
  </si>
  <si>
    <t>Heredia</t>
  </si>
  <si>
    <t>La Unión</t>
  </si>
  <si>
    <t>Liberia</t>
  </si>
  <si>
    <t>Los Chiles</t>
  </si>
  <si>
    <t>Nicoya</t>
  </si>
  <si>
    <t>Pérez Zeledón</t>
  </si>
  <si>
    <t>Pococí</t>
  </si>
  <si>
    <t>Puntarenas</t>
  </si>
  <si>
    <t>Puriscal</t>
  </si>
  <si>
    <t>San Carlos</t>
  </si>
  <si>
    <t>San Ramón</t>
  </si>
  <si>
    <t>Santa Cruz</t>
  </si>
  <si>
    <t>Sarapiquí</t>
  </si>
  <si>
    <t>Siquirres</t>
  </si>
  <si>
    <t>Turrialba</t>
  </si>
  <si>
    <t>San José</t>
  </si>
  <si>
    <t>Consumo de droga</t>
  </si>
  <si>
    <t>Infracción Ley Archivo Nacional</t>
  </si>
  <si>
    <t xml:space="preserve">Legitimación de capitales </t>
  </si>
  <si>
    <t>Contra los Derechos Humanos</t>
  </si>
  <si>
    <t>Trata de personas</t>
  </si>
  <si>
    <t>Favorecimiento personal</t>
  </si>
  <si>
    <t>Tentativa de abuso sexual a menor</t>
  </si>
  <si>
    <t>Apropiación y/o retención indebida</t>
  </si>
  <si>
    <t>Infracción Ley de Aduanas</t>
  </si>
  <si>
    <t>Corre-</t>
  </si>
  <si>
    <t>Santa</t>
  </si>
  <si>
    <t>Exacción ilegal</t>
  </si>
  <si>
    <t>Supresión ocult/dest.documento público</t>
  </si>
  <si>
    <t>Cóba</t>
  </si>
  <si>
    <t>Entorpecimiento al servicio público</t>
  </si>
  <si>
    <t>Delitos</t>
  </si>
  <si>
    <t>Varios</t>
  </si>
  <si>
    <t>Fraudes</t>
  </si>
  <si>
    <t>Perez Zeledón</t>
  </si>
  <si>
    <t xml:space="preserve">San Carlos </t>
  </si>
  <si>
    <t xml:space="preserve">La Unión </t>
  </si>
  <si>
    <t xml:space="preserve">Nicoya </t>
  </si>
  <si>
    <t>Aguirre y Parrita</t>
  </si>
  <si>
    <t>Ocultación del Impedimento</t>
  </si>
  <si>
    <t>Relaciones sexuales con menor de edad</t>
  </si>
  <si>
    <t>Sup/Ocult/dest/documento público</t>
  </si>
  <si>
    <t>Tentativa de abuso sexual a menor de edad</t>
  </si>
  <si>
    <t>Violación de la custodia de las cosas</t>
  </si>
  <si>
    <t>Contra la Administración de Justicia</t>
  </si>
  <si>
    <t>Cóbano (1)</t>
  </si>
  <si>
    <t>Santa Cruz (2)</t>
  </si>
  <si>
    <t>Patología (3)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</si>
  <si>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</si>
  <si>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</si>
  <si>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</si>
  <si>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</si>
  <si>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</si>
  <si>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</si>
  <si>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</si>
  <si>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</si>
  <si>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</si>
  <si>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</si>
  <si>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</si>
  <si>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</si>
  <si>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SIORI</t>
  </si>
  <si>
    <t>HOMICIDIOS</t>
  </si>
  <si>
    <t>VARIOS</t>
  </si>
  <si>
    <t>DCLP</t>
  </si>
  <si>
    <t>FRAUDES</t>
  </si>
  <si>
    <t>PENAL JUVENIL</t>
  </si>
  <si>
    <t>DEL. ECONOMICOS</t>
  </si>
  <si>
    <t>ESTUPEFACIENTES</t>
  </si>
  <si>
    <t>SEX-FAM-VIDA</t>
  </si>
  <si>
    <t>O f i c i n a</t>
  </si>
  <si>
    <t>Unidad</t>
  </si>
  <si>
    <t>Tipo de</t>
  </si>
  <si>
    <t>D  e l e g a c i o n e s</t>
  </si>
  <si>
    <t>R e g i o n a l</t>
  </si>
  <si>
    <t>Regional</t>
  </si>
  <si>
    <t>Caso</t>
  </si>
  <si>
    <t>Patología</t>
  </si>
  <si>
    <t>Inobservancia de formalidades</t>
  </si>
  <si>
    <t>Tipo de Caso</t>
  </si>
  <si>
    <t>O f i c i n a s    d e    S a n   J o  s é</t>
  </si>
  <si>
    <t>Insp. Y</t>
  </si>
  <si>
    <t>Ho</t>
  </si>
  <si>
    <t>Penal</t>
  </si>
  <si>
    <t>Econó.</t>
  </si>
  <si>
    <t>Estupe-</t>
  </si>
  <si>
    <t>Recolecc.</t>
  </si>
  <si>
    <t>mici</t>
  </si>
  <si>
    <t>contra</t>
  </si>
  <si>
    <t>Juvenil</t>
  </si>
  <si>
    <t>y Finan-</t>
  </si>
  <si>
    <t>facien-</t>
  </si>
  <si>
    <t>Familia y</t>
  </si>
  <si>
    <t>de Indicios</t>
  </si>
  <si>
    <t>dios</t>
  </si>
  <si>
    <t>nil</t>
  </si>
  <si>
    <t>cieros</t>
  </si>
  <si>
    <t>tes</t>
  </si>
  <si>
    <t>Captación indebida manif. Verbales</t>
  </si>
  <si>
    <t>Descuido con animal</t>
  </si>
  <si>
    <t>Desobediencia a la autoridad.</t>
  </si>
  <si>
    <t>Ejercicio ilegal de profesión</t>
  </si>
  <si>
    <t>Hallazgo de arma o explosivos</t>
  </si>
  <si>
    <t>Inf.Ley Orgánica del Ambiente</t>
  </si>
  <si>
    <t>Lesiónes con arma blanca</t>
  </si>
  <si>
    <t>Lesiónes con arma de fuego</t>
  </si>
  <si>
    <t>Libramiento cheque sin fondos</t>
  </si>
  <si>
    <t>Profanación tumbas/cadáveres</t>
  </si>
  <si>
    <t>Relaciones sexuales con menor</t>
  </si>
  <si>
    <t>Robo con fuerza sobre cosas</t>
  </si>
  <si>
    <t>Robo violencia sobre personas</t>
  </si>
  <si>
    <t>Supre.Ocult.Destruc.Documentos</t>
  </si>
  <si>
    <t>Tent. robo medio de transporte</t>
  </si>
  <si>
    <t>Tent.robo fuerza sobre cosas</t>
  </si>
  <si>
    <t>Tent.robo violenc.sobre personas</t>
  </si>
  <si>
    <t>Violación de custodia de cosas</t>
  </si>
  <si>
    <t>Ciudad Neily</t>
  </si>
  <si>
    <t>Entorpecimiento del servicio público</t>
  </si>
  <si>
    <t>Familia del Delito</t>
  </si>
  <si>
    <t>No</t>
  </si>
  <si>
    <t xml:space="preserve">Contra </t>
  </si>
  <si>
    <t>Infracción</t>
  </si>
  <si>
    <t>son</t>
  </si>
  <si>
    <t>Contra-</t>
  </si>
  <si>
    <t>Sexuales</t>
  </si>
  <si>
    <t>Ley de</t>
  </si>
  <si>
    <t>Delito</t>
  </si>
  <si>
    <t>venciones</t>
  </si>
  <si>
    <t xml:space="preserve">Sicotrópicos </t>
  </si>
  <si>
    <t>Santa Cruz (1)</t>
  </si>
  <si>
    <t>Cóbano (2)</t>
  </si>
  <si>
    <t>Abuso patria potestad</t>
  </si>
  <si>
    <t>T i p o   d e    M e d i o    d e    T r a n s p o r t e</t>
  </si>
  <si>
    <t>Oficina</t>
  </si>
  <si>
    <t>Casos Entrados</t>
  </si>
  <si>
    <t>Casos Salidos</t>
  </si>
  <si>
    <t>Policial</t>
  </si>
  <si>
    <t>Auto</t>
  </si>
  <si>
    <t>Moto</t>
  </si>
  <si>
    <t>Bici</t>
  </si>
  <si>
    <t>Cuadra-</t>
  </si>
  <si>
    <t>Vago</t>
  </si>
  <si>
    <t>Lan-</t>
  </si>
  <si>
    <t>Trai</t>
  </si>
  <si>
    <t>móvil</t>
  </si>
  <si>
    <t>cicleta</t>
  </si>
  <si>
    <t>cleta</t>
  </si>
  <si>
    <t>ciclo</t>
  </si>
  <si>
    <t>ler</t>
  </si>
  <si>
    <t>neta</t>
  </si>
  <si>
    <t>Acuática</t>
  </si>
  <si>
    <t>cha</t>
  </si>
  <si>
    <t>Usura</t>
  </si>
  <si>
    <t>Ingreso de Casos</t>
  </si>
  <si>
    <t>Casos Salidos con informe</t>
  </si>
  <si>
    <t>Término de Casos</t>
  </si>
  <si>
    <t>Personal de Investigación</t>
  </si>
  <si>
    <t>Detenciones</t>
  </si>
  <si>
    <t>Casos</t>
  </si>
  <si>
    <t>Con</t>
  </si>
  <si>
    <t>Sin</t>
  </si>
  <si>
    <t>Promedio anual</t>
  </si>
  <si>
    <t>Según</t>
  </si>
  <si>
    <t>Personal</t>
  </si>
  <si>
    <t>Entrados</t>
  </si>
  <si>
    <r>
      <t>Delitos</t>
    </r>
    <r>
      <rPr>
        <sz val="8"/>
        <rFont val="Batang"/>
        <family val="1"/>
      </rPr>
      <t>(1)</t>
    </r>
  </si>
  <si>
    <t>Indicios</t>
  </si>
  <si>
    <t>delitos</t>
  </si>
  <si>
    <t>Presupuesto</t>
  </si>
  <si>
    <t>efectivo en</t>
  </si>
  <si>
    <t>por investigador</t>
  </si>
  <si>
    <t>del año</t>
  </si>
  <si>
    <t>el año</t>
  </si>
  <si>
    <t>Departamento de Investigaciones</t>
  </si>
  <si>
    <t>Criminales</t>
  </si>
  <si>
    <t>Homicidios</t>
  </si>
  <si>
    <t>Sexual, Vida y Familia</t>
  </si>
  <si>
    <t>Económicos y Financieros</t>
  </si>
  <si>
    <t>Inspección/recol Indicios</t>
  </si>
  <si>
    <t>Penal Juvenil</t>
  </si>
  <si>
    <t>Estupefacientes</t>
  </si>
  <si>
    <t>Cárceles</t>
  </si>
  <si>
    <t>-</t>
  </si>
  <si>
    <t>NA</t>
  </si>
  <si>
    <t>Delegaciones</t>
  </si>
  <si>
    <t>Subdelegaciones</t>
  </si>
  <si>
    <t>Terminados</t>
  </si>
  <si>
    <t>anteriores</t>
  </si>
  <si>
    <t>Porcentaje</t>
  </si>
  <si>
    <t>De años</t>
  </si>
  <si>
    <t>Del</t>
  </si>
  <si>
    <t>Salidos</t>
  </si>
  <si>
    <t>Delitos Terminados</t>
  </si>
  <si>
    <t>T ipo de</t>
  </si>
  <si>
    <t>Alajue</t>
  </si>
  <si>
    <t>Car</t>
  </si>
  <si>
    <t>Here</t>
  </si>
  <si>
    <t>Libe</t>
  </si>
  <si>
    <t>Punta</t>
  </si>
  <si>
    <t>Li</t>
  </si>
  <si>
    <t>Poco</t>
  </si>
  <si>
    <t>Turri</t>
  </si>
  <si>
    <t>Nico</t>
  </si>
  <si>
    <t>Ca</t>
  </si>
  <si>
    <t>Agui</t>
  </si>
  <si>
    <t>Siqui</t>
  </si>
  <si>
    <t xml:space="preserve"> Puris</t>
  </si>
  <si>
    <t>Sara</t>
  </si>
  <si>
    <t>Gre</t>
  </si>
  <si>
    <t>Gara</t>
  </si>
  <si>
    <t>Producción de pornografía</t>
  </si>
  <si>
    <t>Oficinas</t>
  </si>
  <si>
    <t>Regionales</t>
  </si>
  <si>
    <t>Unidades</t>
  </si>
  <si>
    <t>% Término</t>
  </si>
  <si>
    <t>Unidades Regionales</t>
  </si>
  <si>
    <t>Delitos terminados</t>
  </si>
  <si>
    <t>%</t>
  </si>
  <si>
    <t>Contra la administración de Justicia</t>
  </si>
  <si>
    <t>Santa Cruz(2)</t>
  </si>
  <si>
    <t>Santa Cruz(1)</t>
  </si>
  <si>
    <t>Coóbano(2)</t>
  </si>
  <si>
    <t>Casos entrados en las oficinas policiales del Organismo de Investigación Judicial</t>
  </si>
  <si>
    <t>según tipo de caso, durante el 2003</t>
  </si>
  <si>
    <t>(1) Inicia labores en Julio.</t>
  </si>
  <si>
    <t>(2) Inicia labores en Junio.</t>
  </si>
  <si>
    <t>(3) Los datos anotados correponden a casos de muerte accidental y homicidio culposo que no fueron tramitados como tales por otras oficinas policiales.</t>
  </si>
  <si>
    <t>Organismo de Investigación Judicial, según familia del delito, no delitos</t>
  </si>
  <si>
    <t>según familia del delito, no delitos y contravenciones, durante el 2003</t>
  </si>
  <si>
    <t>Clasificación porcentual de casos entrados en las oficinas policiales del</t>
  </si>
  <si>
    <t>Casos entrados y salidos en la diferentes oficinas policiales del Organismo de Investigación Judicial</t>
  </si>
  <si>
    <t>Cuadra</t>
  </si>
  <si>
    <t>Tri</t>
  </si>
  <si>
    <t>Lan</t>
  </si>
  <si>
    <t>(1) Inicia labores en Junio.</t>
  </si>
  <si>
    <t>(2) Inicia labores en Julio.</t>
  </si>
  <si>
    <t>Casos entrados en las oficinas policiales de San José, del Organismo</t>
  </si>
  <si>
    <t>Casos terminados en las oficinas policiales de San José, del Organismo</t>
  </si>
  <si>
    <t>Resumen del movimiento generado por las Oficinas del Organismo de Investigación Judicial</t>
  </si>
  <si>
    <t>según las principales variables, para el 2003</t>
  </si>
  <si>
    <t>(2) Inicia labores en Junio 2003.</t>
  </si>
  <si>
    <t xml:space="preserve">     </t>
  </si>
  <si>
    <t>(1) Inica labores en Junio del 2003.</t>
  </si>
  <si>
    <t>(2) Inicia labores en Julio del 2003.</t>
  </si>
  <si>
    <t>(3) Los datos anotados correponden a casos de Homicidio (doloso y culposo), Suicidio y Muerte accidental,que no fueron tramitados como tales por otras oficinas policiales.</t>
  </si>
  <si>
    <t>Casos terminados en las oficinas policiales del Organismo de Investigación Judicial</t>
  </si>
  <si>
    <t>según título penal y delito, para el 2003</t>
  </si>
  <si>
    <t>según familia del delito, no delitos y contravenciones, para el 2003</t>
  </si>
  <si>
    <t>Organismo de Investigación Judicial, para el 2003</t>
  </si>
  <si>
    <t>Personas detenidas por el Organismo de Investigación Judicial según</t>
  </si>
  <si>
    <t>delito o causa de detención y sexo, para el 2003</t>
  </si>
  <si>
    <t>Personas detenidas en la oficinas policiales del Organismo de Investigación Judicial según</t>
  </si>
  <si>
    <t>delito o causa de detención, para el 2003</t>
  </si>
  <si>
    <t>según título penal y delito, durante el 2003</t>
  </si>
  <si>
    <t>y contravenciones, para el 2003</t>
  </si>
  <si>
    <t>por robo o hurto de medio de transporte, para el 2003</t>
  </si>
  <si>
    <t>según mes de ocurriencia, para el 2003</t>
  </si>
  <si>
    <t>de Investigación Judicial, según tipo de caso, para el 2003</t>
  </si>
  <si>
    <t>(1) Inicia labores en Julio 2003.</t>
  </si>
  <si>
    <t xml:space="preserve">Denuncias recibidas por las oficinas policiales que integran el Organismo de </t>
  </si>
  <si>
    <t>Investigación Judicial, para el período 1994-2003</t>
  </si>
  <si>
    <t>(2) Inicia labores en Junio del 2003.</t>
  </si>
  <si>
    <t>Delitos entrados, terminados y casos salidos sin indicios en las oficinas policiales del</t>
  </si>
  <si>
    <t>(1) Inicia labores en Junio 2003.</t>
  </si>
  <si>
    <t>Personas detenidas mensualmente por el Organismo de Investigación Judicial</t>
  </si>
  <si>
    <t>según provincia, oficina policial y sexo, para el 2003</t>
  </si>
  <si>
    <t>Mes</t>
  </si>
  <si>
    <t>Año</t>
  </si>
  <si>
    <t>Sexo</t>
  </si>
  <si>
    <t>Cuadro No.194</t>
  </si>
  <si>
    <t>Continuación cuadro No.194</t>
  </si>
  <si>
    <t>Fuente: Sección de Estadística, Departamento de Planificación.</t>
  </si>
  <si>
    <t>Cuadro No.195</t>
  </si>
  <si>
    <t>Continuación cuadro No.195</t>
  </si>
  <si>
    <t>Cuadro No.196</t>
  </si>
  <si>
    <t>Cuadro No.197</t>
  </si>
  <si>
    <t xml:space="preserve">Cuadro No.198 </t>
  </si>
  <si>
    <t>Cuadro No.199</t>
  </si>
  <si>
    <t xml:space="preserve">Cuadro No.200 </t>
  </si>
  <si>
    <t>Continuación Cuadro No.200</t>
  </si>
  <si>
    <t>Cuadro No.201</t>
  </si>
  <si>
    <t>Fuente:  Sección de Estadística, Departamento de Planificación.</t>
  </si>
  <si>
    <t>Cuadro No.202</t>
  </si>
  <si>
    <t>Cuadro No.203</t>
  </si>
  <si>
    <t xml:space="preserve">Cuadro No.204 </t>
  </si>
  <si>
    <t>Continuación cuadro No.204</t>
  </si>
  <si>
    <t>Cuadro No.205</t>
  </si>
  <si>
    <t>Cuadro No.206</t>
  </si>
  <si>
    <t>Continuación cuadro No.206</t>
  </si>
  <si>
    <t xml:space="preserve">Cuadro No.207 </t>
  </si>
  <si>
    <t>Continuación cuadro No.207</t>
  </si>
  <si>
    <t>Cuadro No.208</t>
  </si>
  <si>
    <t>Continuación cuadro No.208</t>
  </si>
  <si>
    <t>Cuadro No.209</t>
  </si>
  <si>
    <t>Continuación Cuadro No.209</t>
  </si>
  <si>
    <t>Cuadro No.210</t>
  </si>
  <si>
    <t xml:space="preserve">Cuadro No.211 </t>
  </si>
  <si>
    <t xml:space="preserve">Continuación cuadro No.211 </t>
  </si>
  <si>
    <t>delito o causa de detención y sexo, durante el año 2003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</si>
</sst>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%"/>
    <numFmt numFmtId="165" formatCode="#,##0.0"/>
  </numFmts>
  <fonts count="26">
    <font>
      <sz val="10"/>
      <name val="Arial"/>
      <family val="0"/>
    </font>
    <font>
      <sz val="10"/>
      <color indexed="8"/>
      <name val="Batang"/>
      <family val="1"/>
    </font>
    <font>
      <b/>
      <sz val="10"/>
      <color indexed="8"/>
      <name val="Batang"/>
      <family val="1"/>
    </font>
    <font>
      <b/>
      <u val="single"/>
      <sz val="10"/>
      <color indexed="8"/>
      <name val="Batang"/>
      <family val="1"/>
    </font>
    <font>
      <b/>
      <i/>
      <u val="single"/>
      <sz val="10"/>
      <color indexed="8"/>
      <name val="Batang"/>
      <family val="1"/>
    </font>
    <font>
      <sz val="10"/>
      <color indexed="8"/>
      <name val="@Batang"/>
      <family val="1"/>
    </font>
    <font>
      <b/>
      <sz val="10"/>
      <color indexed="8"/>
      <name val="@Batang"/>
      <family val="1"/>
    </font>
    <font>
      <sz val="8"/>
      <name val="Batang"/>
      <family val="1"/>
    </font>
    <font>
      <b/>
      <sz val="10"/>
      <name val="Batang"/>
      <family val="1"/>
    </font>
    <font>
      <sz val="10"/>
      <color indexed="10"/>
      <name val="Batang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Batang"/>
      <family val="1"/>
    </font>
    <font>
      <b/>
      <u val="single"/>
      <sz val="10"/>
      <color indexed="8"/>
      <name val="@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u val="single"/>
      <sz val="10"/>
      <color indexed="8"/>
      <name val="Batang"/>
      <family val="1"/>
    </font>
    <font>
      <b/>
      <sz val="10"/>
      <color indexed="10"/>
      <name val="Batang"/>
      <family val="1"/>
    </font>
    <font>
      <b/>
      <sz val="12"/>
      <color indexed="8"/>
      <name val="Batang"/>
      <family val="1"/>
    </font>
    <font>
      <b/>
      <u val="double"/>
      <sz val="10"/>
      <name val="Batang"/>
      <family val="1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sz val="8"/>
      <color indexed="8"/>
      <name val="Batang"/>
      <family val="1"/>
    </font>
    <font>
      <b/>
      <u val="double"/>
      <sz val="10"/>
      <color indexed="8"/>
      <name val="Batang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fill"/>
      <protection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fill"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 applyProtection="1">
      <alignment horizontal="fill"/>
      <protection/>
    </xf>
    <xf numFmtId="0" fontId="1" fillId="0" borderId="10" xfId="0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 applyProtection="1">
      <alignment horizontal="center"/>
      <protection/>
    </xf>
    <xf numFmtId="1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3" fontId="1" fillId="0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1" fontId="3" fillId="0" borderId="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1" fillId="0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1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fill"/>
      <protection/>
    </xf>
    <xf numFmtId="0" fontId="1" fillId="0" borderId="1" xfId="0" applyFont="1" applyFill="1" applyBorder="1" applyAlignment="1" applyProtection="1">
      <alignment horizontal="fill"/>
      <protection/>
    </xf>
    <xf numFmtId="3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right"/>
      <protection/>
    </xf>
    <xf numFmtId="1" fontId="1" fillId="0" borderId="4" xfId="0" applyNumberFormat="1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left"/>
      <protection/>
    </xf>
    <xf numFmtId="1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left"/>
      <protection/>
    </xf>
    <xf numFmtId="1" fontId="1" fillId="0" borderId="8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13" fillId="0" borderId="7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14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horizontal="fill"/>
      <protection/>
    </xf>
    <xf numFmtId="1" fontId="2" fillId="0" borderId="0" xfId="0" applyNumberFormat="1" applyFont="1" applyFill="1" applyAlignment="1" applyProtection="1">
      <alignment horizontal="center"/>
      <protection/>
    </xf>
    <xf numFmtId="1" fontId="2" fillId="0" borderId="6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" fillId="0" borderId="6" xfId="0" applyNumberFormat="1" applyFont="1" applyFill="1" applyBorder="1" applyAlignment="1">
      <alignment/>
    </xf>
    <xf numFmtId="1" fontId="13" fillId="0" borderId="0" xfId="0" applyNumberFormat="1" applyFont="1" applyFill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 applyProtection="1">
      <alignment horizontal="center"/>
      <protection/>
    </xf>
    <xf numFmtId="1" fontId="13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centerContinuous"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4" fillId="0" borderId="4" xfId="0" applyNumberFormat="1" applyFont="1" applyFill="1" applyBorder="1" applyAlignment="1">
      <alignment horizontal="center"/>
    </xf>
    <xf numFmtId="0" fontId="14" fillId="0" borderId="6" xfId="0" applyFont="1" applyFill="1" applyBorder="1" applyAlignment="1" applyProtection="1">
      <alignment horizontal="fill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fill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>
      <alignment/>
    </xf>
    <xf numFmtId="0" fontId="14" fillId="2" borderId="6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left"/>
      <protection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7" fillId="0" borderId="6" xfId="0" applyFont="1" applyFill="1" applyBorder="1" applyAlignment="1" quotePrefix="1">
      <alignment horizontal="center"/>
    </xf>
    <xf numFmtId="0" fontId="14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3" fontId="14" fillId="0" borderId="18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18" xfId="0" applyNumberFormat="1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3" fontId="14" fillId="0" borderId="18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5" fillId="0" borderId="0" xfId="0" applyFont="1" applyFill="1" applyAlignment="1" applyProtection="1">
      <alignment horizontal="center"/>
      <protection/>
    </xf>
    <xf numFmtId="3" fontId="15" fillId="0" borderId="19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4" fillId="0" borderId="6" xfId="0" applyFont="1" applyFill="1" applyBorder="1" applyAlignment="1" applyProtection="1">
      <alignment horizontal="left"/>
      <protection/>
    </xf>
    <xf numFmtId="3" fontId="14" fillId="0" borderId="20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fill"/>
      <protection/>
    </xf>
    <xf numFmtId="0" fontId="14" fillId="0" borderId="8" xfId="0" applyFont="1" applyFill="1" applyBorder="1" applyAlignment="1" applyProtection="1">
      <alignment horizontal="fill"/>
      <protection/>
    </xf>
    <xf numFmtId="3" fontId="14" fillId="0" borderId="7" xfId="0" applyNumberFormat="1" applyFont="1" applyFill="1" applyBorder="1" applyAlignment="1">
      <alignment horizontal="center"/>
    </xf>
    <xf numFmtId="10" fontId="14" fillId="0" borderId="4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3" fontId="15" fillId="0" borderId="7" xfId="0" applyNumberFormat="1" applyFont="1" applyFill="1" applyBorder="1" applyAlignment="1">
      <alignment horizontal="center" vertical="center"/>
    </xf>
    <xf numFmtId="10" fontId="1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horizontal="fill"/>
      <protection/>
    </xf>
    <xf numFmtId="0" fontId="14" fillId="0" borderId="4" xfId="0" applyFont="1" applyFill="1" applyBorder="1" applyAlignment="1" applyProtection="1">
      <alignment horizontal="fill"/>
      <protection/>
    </xf>
    <xf numFmtId="0" fontId="14" fillId="0" borderId="0" xfId="0" applyFont="1" applyFill="1" applyAlignment="1" applyProtection="1">
      <alignment horizontal="fill"/>
      <protection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3" fontId="14" fillId="0" borderId="7" xfId="0" applyNumberFormat="1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3" fontId="14" fillId="0" borderId="7" xfId="0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1" fillId="0" borderId="24" xfId="0" applyFont="1" applyFill="1" applyBorder="1" applyAlignment="1" applyProtection="1">
      <alignment horizontal="fill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right"/>
      <protection/>
    </xf>
    <xf numFmtId="1" fontId="1" fillId="0" borderId="9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/>
      <protection/>
    </xf>
    <xf numFmtId="0" fontId="14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/>
    </xf>
    <xf numFmtId="164" fontId="15" fillId="0" borderId="4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165" fontId="1" fillId="0" borderId="0" xfId="0" applyNumberFormat="1" applyFont="1" applyFill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/>
    </xf>
    <xf numFmtId="0" fontId="23" fillId="0" borderId="7" xfId="0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6" xfId="0" applyFont="1" applyFill="1" applyBorder="1" applyAlignment="1" applyProtection="1">
      <alignment horizontal="center"/>
      <protection/>
    </xf>
    <xf numFmtId="0" fontId="23" fillId="0" borderId="6" xfId="0" applyFont="1" applyFill="1" applyBorder="1" applyAlignment="1">
      <alignment horizontal="center"/>
    </xf>
    <xf numFmtId="0" fontId="23" fillId="0" borderId="5" xfId="0" applyFont="1" applyFill="1" applyBorder="1" applyAlignment="1" applyProtection="1">
      <alignment horizontal="center"/>
      <protection/>
    </xf>
    <xf numFmtId="0" fontId="23" fillId="0" borderId="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" fontId="3" fillId="0" borderId="0" xfId="0" applyNumberFormat="1" applyFont="1" applyFill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5" fillId="0" borderId="6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 applyProtection="1">
      <alignment horizontal="center"/>
      <protection/>
    </xf>
    <xf numFmtId="1" fontId="5" fillId="0" borderId="6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1" fillId="0" borderId="24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5" xfId="0" applyFont="1" applyBorder="1" applyAlignment="1">
      <alignment/>
    </xf>
    <xf numFmtId="0" fontId="8" fillId="0" borderId="0" xfId="0" applyFont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8" xfId="0" applyFont="1" applyBorder="1" applyAlignment="1">
      <alignment/>
    </xf>
    <xf numFmtId="1" fontId="15" fillId="0" borderId="0" xfId="0" applyNumberFormat="1" applyFont="1" applyAlignment="1">
      <alignment horizontal="center"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Fill="1" applyBorder="1" applyAlignment="1">
      <alignment/>
    </xf>
    <xf numFmtId="1" fontId="24" fillId="0" borderId="4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9"/>
  <sheetViews>
    <sheetView workbookViewId="0" topLeftCell="A1">
      <selection activeCell="A18" sqref="A18"/>
    </sheetView>
  </sheetViews>
  <sheetFormatPr defaultColWidth="11.00390625" defaultRowHeight="12.75"/>
  <cols>
    <col min="1" max="1" width="41.8515625" style="1" customWidth="1"/>
    <col min="2" max="2" width="9.7109375" style="1" customWidth="1"/>
    <col min="3" max="3" width="8.57421875" style="1" customWidth="1"/>
    <col min="4" max="4" width="8.28125" style="1" customWidth="1"/>
    <col min="5" max="5" width="5.57421875" style="1" customWidth="1"/>
    <col min="6" max="7" width="6.140625" style="1" customWidth="1"/>
    <col min="8" max="8" width="7.57421875" style="1" customWidth="1"/>
    <col min="9" max="9" width="6.140625" style="1" customWidth="1"/>
    <col min="10" max="10" width="9.00390625" style="1" customWidth="1"/>
    <col min="11" max="11" width="7.140625" style="1" customWidth="1"/>
    <col min="12" max="12" width="7.8515625" style="1" customWidth="1"/>
    <col min="13" max="13" width="6.7109375" style="1" customWidth="1"/>
    <col min="14" max="14" width="6.140625" style="1" customWidth="1"/>
    <col min="15" max="15" width="6.7109375" style="1" customWidth="1"/>
    <col min="16" max="16" width="5.421875" style="1" customWidth="1"/>
    <col min="17" max="17" width="5.57421875" style="1" customWidth="1"/>
    <col min="18" max="18" width="6.140625" style="1" customWidth="1"/>
    <col min="19" max="19" width="6.421875" style="1" customWidth="1"/>
    <col min="20" max="21" width="7.421875" style="1" customWidth="1"/>
    <col min="22" max="22" width="6.7109375" style="1" customWidth="1"/>
    <col min="23" max="23" width="4.8515625" style="1" customWidth="1"/>
    <col min="24" max="24" width="6.00390625" style="1" customWidth="1"/>
    <col min="25" max="25" width="5.140625" style="1" customWidth="1"/>
    <col min="26" max="26" width="7.7109375" style="1" bestFit="1" customWidth="1"/>
    <col min="27" max="27" width="7.28125" style="1" bestFit="1" customWidth="1"/>
    <col min="28" max="28" width="6.140625" style="1" bestFit="1" customWidth="1"/>
    <col min="29" max="16384" width="11.00390625" style="1" customWidth="1"/>
  </cols>
  <sheetData>
    <row r="1" spans="1:30" ht="12">
      <c r="A1" s="99" t="s">
        <v>674</v>
      </c>
      <c r="F1" s="3"/>
      <c r="AC1" s="3"/>
      <c r="AD1" s="3"/>
    </row>
    <row r="3" spans="1:29" ht="14.25">
      <c r="A3" s="402" t="s">
        <v>627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</row>
    <row r="4" spans="1:29" ht="14.25">
      <c r="A4" s="402" t="s">
        <v>628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</row>
    <row r="5" spans="1:30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"/>
    </row>
    <row r="6" spans="1:22" ht="12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9" ht="12.7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/>
      <c r="O7" s="6"/>
      <c r="P7" s="6"/>
      <c r="Q7" s="6"/>
      <c r="R7" s="6"/>
      <c r="S7" s="6"/>
      <c r="T7" s="6"/>
      <c r="U7" s="396" t="s">
        <v>475</v>
      </c>
      <c r="V7" s="397"/>
      <c r="W7" s="397"/>
      <c r="X7" s="397"/>
      <c r="Y7" s="397"/>
      <c r="Z7" s="397"/>
      <c r="AA7" s="396" t="s">
        <v>476</v>
      </c>
      <c r="AB7" s="398"/>
      <c r="AC7" s="9"/>
    </row>
    <row r="8" spans="1:29" ht="13.5" customHeight="1" thickBot="1">
      <c r="A8" s="4" t="s">
        <v>477</v>
      </c>
      <c r="B8" s="10" t="s">
        <v>0</v>
      </c>
      <c r="C8" s="132" t="s">
        <v>478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 t="s">
        <v>272</v>
      </c>
      <c r="O8" s="132"/>
      <c r="P8" s="132"/>
      <c r="Q8" s="132"/>
      <c r="R8" s="132"/>
      <c r="S8" s="132"/>
      <c r="T8" s="132"/>
      <c r="U8" s="399" t="s">
        <v>479</v>
      </c>
      <c r="V8" s="400"/>
      <c r="W8" s="400"/>
      <c r="X8" s="400"/>
      <c r="Y8" s="400"/>
      <c r="Z8" s="401"/>
      <c r="AA8" s="399" t="s">
        <v>480</v>
      </c>
      <c r="AB8" s="401"/>
      <c r="AC8" s="13" t="s">
        <v>183</v>
      </c>
    </row>
    <row r="9" spans="1:29" ht="12">
      <c r="A9" s="4" t="s">
        <v>481</v>
      </c>
      <c r="B9" s="10" t="s">
        <v>185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5"/>
      <c r="P9" s="5"/>
      <c r="Q9" s="5"/>
      <c r="R9" s="5"/>
      <c r="S9" s="5"/>
      <c r="T9" s="5"/>
      <c r="U9" s="14"/>
      <c r="V9" s="5"/>
      <c r="AA9" s="43"/>
      <c r="AB9" s="26"/>
      <c r="AC9" s="13" t="s">
        <v>186</v>
      </c>
    </row>
    <row r="10" spans="1:29" ht="12">
      <c r="A10" s="31"/>
      <c r="B10" s="10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1</v>
      </c>
      <c r="L10" s="4" t="s">
        <v>187</v>
      </c>
      <c r="M10" s="4" t="s">
        <v>9</v>
      </c>
      <c r="N10" s="15" t="s">
        <v>1</v>
      </c>
      <c r="O10" s="4" t="s">
        <v>10</v>
      </c>
      <c r="P10" s="4" t="s">
        <v>11</v>
      </c>
      <c r="Q10" s="4" t="s">
        <v>12</v>
      </c>
      <c r="R10" s="4" t="s">
        <v>13</v>
      </c>
      <c r="S10" s="4" t="s">
        <v>14</v>
      </c>
      <c r="T10" s="4" t="s">
        <v>15</v>
      </c>
      <c r="U10" s="15" t="s">
        <v>16</v>
      </c>
      <c r="V10" s="4" t="s">
        <v>17</v>
      </c>
      <c r="W10" s="16" t="s">
        <v>18</v>
      </c>
      <c r="X10" s="16" t="s">
        <v>19</v>
      </c>
      <c r="Y10" s="16" t="s">
        <v>20</v>
      </c>
      <c r="Z10" s="16" t="s">
        <v>432</v>
      </c>
      <c r="AA10" s="13" t="s">
        <v>188</v>
      </c>
      <c r="AB10" s="172" t="s">
        <v>435</v>
      </c>
      <c r="AC10" s="13" t="s">
        <v>482</v>
      </c>
    </row>
    <row r="11" spans="1:29" ht="12.75" thickBot="1">
      <c r="A11" s="17"/>
      <c r="B11" s="18"/>
      <c r="C11" s="19" t="s">
        <v>21</v>
      </c>
      <c r="D11" s="19" t="s">
        <v>22</v>
      </c>
      <c r="E11" s="19" t="s">
        <v>23</v>
      </c>
      <c r="F11" s="19" t="s">
        <v>24</v>
      </c>
      <c r="G11" s="19" t="s">
        <v>25</v>
      </c>
      <c r="H11" s="19" t="s">
        <v>26</v>
      </c>
      <c r="I11" s="20"/>
      <c r="J11" s="19" t="s">
        <v>27</v>
      </c>
      <c r="K11" s="19" t="s">
        <v>28</v>
      </c>
      <c r="L11" s="19" t="s">
        <v>190</v>
      </c>
      <c r="M11" s="20" t="s">
        <v>29</v>
      </c>
      <c r="N11" s="21" t="s">
        <v>30</v>
      </c>
      <c r="O11" s="19" t="s">
        <v>31</v>
      </c>
      <c r="P11" s="19" t="s">
        <v>32</v>
      </c>
      <c r="Q11" s="20" t="s">
        <v>33</v>
      </c>
      <c r="R11" s="20"/>
      <c r="S11" s="20" t="s">
        <v>34</v>
      </c>
      <c r="T11" s="19" t="s">
        <v>35</v>
      </c>
      <c r="U11" s="22" t="s">
        <v>36</v>
      </c>
      <c r="V11" s="20" t="s">
        <v>37</v>
      </c>
      <c r="W11" s="20" t="s">
        <v>38</v>
      </c>
      <c r="X11" s="20" t="s">
        <v>39</v>
      </c>
      <c r="Y11" s="20"/>
      <c r="Z11" s="23" t="s">
        <v>281</v>
      </c>
      <c r="AA11" s="22" t="s">
        <v>191</v>
      </c>
      <c r="AB11" s="23" t="s">
        <v>282</v>
      </c>
      <c r="AC11" s="24"/>
    </row>
    <row r="12" spans="1:29" ht="12">
      <c r="A12" s="5"/>
      <c r="B12" s="7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5"/>
      <c r="O12" s="79"/>
      <c r="P12" s="79"/>
      <c r="Q12" s="79"/>
      <c r="R12" s="79"/>
      <c r="S12" s="79"/>
      <c r="T12" s="281"/>
      <c r="U12" s="5"/>
      <c r="V12" s="5"/>
      <c r="AC12" s="9"/>
    </row>
    <row r="13" spans="1:29" ht="12">
      <c r="A13" s="4" t="s">
        <v>185</v>
      </c>
      <c r="B13" s="116">
        <f aca="true" t="shared" si="0" ref="B13:AC13">SUM(B15:B200)</f>
        <v>50100</v>
      </c>
      <c r="C13" s="59">
        <f t="shared" si="0"/>
        <v>18434</v>
      </c>
      <c r="D13" s="59">
        <f t="shared" si="0"/>
        <v>2947</v>
      </c>
      <c r="E13" s="59">
        <f t="shared" si="0"/>
        <v>2882</v>
      </c>
      <c r="F13" s="59">
        <f t="shared" si="0"/>
        <v>3133</v>
      </c>
      <c r="G13" s="59">
        <f t="shared" si="0"/>
        <v>1582</v>
      </c>
      <c r="H13" s="59">
        <f t="shared" si="0"/>
        <v>1996</v>
      </c>
      <c r="I13" s="59">
        <f t="shared" si="0"/>
        <v>2181</v>
      </c>
      <c r="J13" s="59">
        <f t="shared" si="0"/>
        <v>1758</v>
      </c>
      <c r="K13" s="59">
        <f t="shared" si="0"/>
        <v>1726</v>
      </c>
      <c r="L13" s="59">
        <f t="shared" si="0"/>
        <v>887</v>
      </c>
      <c r="M13" s="59">
        <f t="shared" si="0"/>
        <v>1225</v>
      </c>
      <c r="N13" s="46">
        <f>SUM(N15:N200)</f>
        <v>1379</v>
      </c>
      <c r="O13" s="47">
        <f t="shared" si="0"/>
        <v>1003</v>
      </c>
      <c r="P13" s="47">
        <f t="shared" si="0"/>
        <v>1075</v>
      </c>
      <c r="Q13" s="47">
        <f t="shared" si="0"/>
        <v>1039</v>
      </c>
      <c r="R13" s="47">
        <f t="shared" si="0"/>
        <v>1469</v>
      </c>
      <c r="S13" s="47">
        <f t="shared" si="0"/>
        <v>960</v>
      </c>
      <c r="T13" s="117">
        <f t="shared" si="0"/>
        <v>1018</v>
      </c>
      <c r="U13" s="59">
        <f t="shared" si="0"/>
        <v>389</v>
      </c>
      <c r="V13" s="59">
        <f t="shared" si="0"/>
        <v>389</v>
      </c>
      <c r="W13" s="59">
        <f t="shared" si="0"/>
        <v>557</v>
      </c>
      <c r="X13" s="59">
        <f>SUM(X15:X200)</f>
        <v>467</v>
      </c>
      <c r="Y13" s="59">
        <f>SUM(Y15:Y200)</f>
        <v>423</v>
      </c>
      <c r="Z13" s="59">
        <f>SUM(Z15:Z200)</f>
        <v>536</v>
      </c>
      <c r="AA13" s="59">
        <f>SUM(AA15:AA200)</f>
        <v>233</v>
      </c>
      <c r="AB13" s="59">
        <f>SUM(AB15:AB200)</f>
        <v>142</v>
      </c>
      <c r="AC13" s="46">
        <f t="shared" si="0"/>
        <v>270</v>
      </c>
    </row>
    <row r="14" spans="2:29" ht="1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81"/>
      <c r="P14" s="81"/>
      <c r="Q14" s="81"/>
      <c r="R14" s="81"/>
      <c r="S14" s="81"/>
      <c r="T14" s="283"/>
      <c r="U14" s="33"/>
      <c r="V14" s="33"/>
      <c r="AC14" s="43"/>
    </row>
    <row r="15" spans="1:31" ht="12">
      <c r="A15" s="3" t="s">
        <v>156</v>
      </c>
      <c r="B15" s="82">
        <f aca="true" t="shared" si="1" ref="B15:B88">SUM(C15:AC15)</f>
        <v>63</v>
      </c>
      <c r="C15" s="53">
        <v>3</v>
      </c>
      <c r="D15" s="53">
        <v>1</v>
      </c>
      <c r="E15" s="53">
        <v>8</v>
      </c>
      <c r="F15" s="53">
        <v>1</v>
      </c>
      <c r="G15" s="53">
        <v>15</v>
      </c>
      <c r="H15" s="53">
        <v>1</v>
      </c>
      <c r="I15" s="53">
        <v>1</v>
      </c>
      <c r="J15" s="53">
        <v>2</v>
      </c>
      <c r="K15" s="53">
        <v>1</v>
      </c>
      <c r="L15" s="53">
        <v>1</v>
      </c>
      <c r="M15" s="53">
        <v>0</v>
      </c>
      <c r="N15" s="54">
        <v>0</v>
      </c>
      <c r="O15" s="55">
        <v>0</v>
      </c>
      <c r="P15" s="55">
        <v>1</v>
      </c>
      <c r="Q15" s="55">
        <v>1</v>
      </c>
      <c r="R15" s="55">
        <v>6</v>
      </c>
      <c r="S15" s="55">
        <v>10</v>
      </c>
      <c r="T15" s="119">
        <v>0</v>
      </c>
      <c r="U15" s="53">
        <v>1</v>
      </c>
      <c r="V15" s="53">
        <v>0</v>
      </c>
      <c r="W15" s="53">
        <v>0</v>
      </c>
      <c r="X15" s="53">
        <v>0</v>
      </c>
      <c r="Y15" s="53">
        <v>2</v>
      </c>
      <c r="Z15" s="53">
        <v>6</v>
      </c>
      <c r="AA15" s="53">
        <v>2</v>
      </c>
      <c r="AB15" s="53">
        <v>0</v>
      </c>
      <c r="AC15" s="54">
        <v>0</v>
      </c>
      <c r="AE15" s="3"/>
    </row>
    <row r="16" spans="1:31" ht="12">
      <c r="A16" s="3" t="s">
        <v>40</v>
      </c>
      <c r="B16" s="82">
        <f t="shared" si="1"/>
        <v>15</v>
      </c>
      <c r="C16" s="53">
        <v>5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2</v>
      </c>
      <c r="J16" s="53">
        <v>3</v>
      </c>
      <c r="K16" s="53">
        <v>1</v>
      </c>
      <c r="L16" s="53">
        <v>0</v>
      </c>
      <c r="M16" s="53">
        <v>0</v>
      </c>
      <c r="N16" s="54">
        <v>1</v>
      </c>
      <c r="O16" s="55">
        <v>1</v>
      </c>
      <c r="P16" s="55">
        <v>0</v>
      </c>
      <c r="Q16" s="55">
        <v>0</v>
      </c>
      <c r="R16" s="55">
        <v>1</v>
      </c>
      <c r="S16" s="55">
        <v>0</v>
      </c>
      <c r="T16" s="119">
        <v>0</v>
      </c>
      <c r="U16" s="53">
        <v>1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4">
        <v>0</v>
      </c>
      <c r="AE16" s="3"/>
    </row>
    <row r="17" spans="1:29" ht="12">
      <c r="A17" s="3" t="s">
        <v>41</v>
      </c>
      <c r="B17" s="82">
        <f t="shared" si="1"/>
        <v>22</v>
      </c>
      <c r="C17" s="53">
        <v>10</v>
      </c>
      <c r="D17" s="53">
        <v>0</v>
      </c>
      <c r="E17" s="53">
        <v>2</v>
      </c>
      <c r="F17" s="53">
        <v>0</v>
      </c>
      <c r="G17" s="53">
        <v>1</v>
      </c>
      <c r="H17" s="53">
        <v>4</v>
      </c>
      <c r="I17" s="53">
        <v>0</v>
      </c>
      <c r="J17" s="53">
        <v>2</v>
      </c>
      <c r="K17" s="53">
        <v>0</v>
      </c>
      <c r="L17" s="53">
        <v>1</v>
      </c>
      <c r="M17" s="53">
        <v>0</v>
      </c>
      <c r="N17" s="54">
        <v>0</v>
      </c>
      <c r="O17" s="55">
        <v>0</v>
      </c>
      <c r="P17" s="55">
        <v>1</v>
      </c>
      <c r="Q17" s="55">
        <v>1</v>
      </c>
      <c r="R17" s="55">
        <v>0</v>
      </c>
      <c r="S17" s="55">
        <v>0</v>
      </c>
      <c r="T17" s="119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4">
        <v>0</v>
      </c>
    </row>
    <row r="18" spans="1:29" ht="12">
      <c r="A18" s="3" t="s">
        <v>42</v>
      </c>
      <c r="B18" s="82">
        <f t="shared" si="1"/>
        <v>518</v>
      </c>
      <c r="C18" s="53">
        <v>258</v>
      </c>
      <c r="D18" s="53">
        <v>24</v>
      </c>
      <c r="E18" s="53">
        <v>10</v>
      </c>
      <c r="F18" s="53">
        <v>19</v>
      </c>
      <c r="G18" s="53">
        <v>21</v>
      </c>
      <c r="H18" s="53">
        <v>56</v>
      </c>
      <c r="I18" s="53">
        <v>9</v>
      </c>
      <c r="J18" s="53">
        <v>6</v>
      </c>
      <c r="K18" s="53">
        <v>4</v>
      </c>
      <c r="L18" s="53">
        <v>13</v>
      </c>
      <c r="M18" s="53">
        <v>5</v>
      </c>
      <c r="N18" s="54">
        <v>13</v>
      </c>
      <c r="O18" s="55">
        <v>7</v>
      </c>
      <c r="P18" s="55">
        <v>11</v>
      </c>
      <c r="Q18" s="55">
        <v>4</v>
      </c>
      <c r="R18" s="55">
        <v>11</v>
      </c>
      <c r="S18" s="55">
        <v>12</v>
      </c>
      <c r="T18" s="119">
        <v>6</v>
      </c>
      <c r="U18" s="53">
        <v>1</v>
      </c>
      <c r="V18" s="53">
        <v>1</v>
      </c>
      <c r="W18" s="53">
        <v>3</v>
      </c>
      <c r="X18" s="53">
        <v>15</v>
      </c>
      <c r="Y18" s="53">
        <v>2</v>
      </c>
      <c r="Z18" s="53">
        <v>0</v>
      </c>
      <c r="AA18" s="53">
        <v>4</v>
      </c>
      <c r="AB18" s="53">
        <v>3</v>
      </c>
      <c r="AC18" s="54">
        <v>0</v>
      </c>
    </row>
    <row r="19" spans="1:29" ht="12">
      <c r="A19" s="3" t="s">
        <v>43</v>
      </c>
      <c r="B19" s="82">
        <f t="shared" si="1"/>
        <v>1</v>
      </c>
      <c r="C19" s="53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119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4">
        <v>0</v>
      </c>
    </row>
    <row r="20" spans="1:29" ht="12">
      <c r="A20" s="3" t="s">
        <v>44</v>
      </c>
      <c r="B20" s="82">
        <f t="shared" si="1"/>
        <v>56</v>
      </c>
      <c r="C20" s="53">
        <v>15</v>
      </c>
      <c r="D20" s="53">
        <v>3</v>
      </c>
      <c r="E20" s="53">
        <v>2</v>
      </c>
      <c r="F20" s="53">
        <v>8</v>
      </c>
      <c r="G20" s="53">
        <v>0</v>
      </c>
      <c r="H20" s="53">
        <v>2</v>
      </c>
      <c r="I20" s="53">
        <v>1</v>
      </c>
      <c r="J20" s="53">
        <v>4</v>
      </c>
      <c r="K20" s="53">
        <v>1</v>
      </c>
      <c r="L20" s="53">
        <v>0</v>
      </c>
      <c r="M20" s="53">
        <v>2</v>
      </c>
      <c r="N20" s="54">
        <v>5</v>
      </c>
      <c r="O20" s="55">
        <v>3</v>
      </c>
      <c r="P20" s="55">
        <v>0</v>
      </c>
      <c r="Q20" s="55">
        <v>3</v>
      </c>
      <c r="R20" s="55">
        <v>3</v>
      </c>
      <c r="S20" s="55">
        <v>0</v>
      </c>
      <c r="T20" s="119">
        <v>1</v>
      </c>
      <c r="U20" s="53">
        <v>0</v>
      </c>
      <c r="V20" s="53">
        <v>0</v>
      </c>
      <c r="W20" s="53">
        <v>1</v>
      </c>
      <c r="X20" s="53">
        <v>0</v>
      </c>
      <c r="Y20" s="53">
        <v>0</v>
      </c>
      <c r="Z20" s="53">
        <v>0</v>
      </c>
      <c r="AA20" s="53">
        <v>2</v>
      </c>
      <c r="AB20" s="53">
        <v>0</v>
      </c>
      <c r="AC20" s="54">
        <v>0</v>
      </c>
    </row>
    <row r="21" spans="1:29" ht="12">
      <c r="A21" s="3" t="s">
        <v>45</v>
      </c>
      <c r="B21" s="82">
        <f t="shared" si="1"/>
        <v>491</v>
      </c>
      <c r="C21" s="53">
        <v>134</v>
      </c>
      <c r="D21" s="53">
        <v>17</v>
      </c>
      <c r="E21" s="53">
        <v>23</v>
      </c>
      <c r="F21" s="53">
        <v>33</v>
      </c>
      <c r="G21" s="53">
        <v>12</v>
      </c>
      <c r="H21" s="53">
        <v>49</v>
      </c>
      <c r="I21" s="53">
        <v>13</v>
      </c>
      <c r="J21" s="53">
        <v>49</v>
      </c>
      <c r="K21" s="53">
        <v>10</v>
      </c>
      <c r="L21" s="53">
        <v>27</v>
      </c>
      <c r="M21" s="53">
        <v>6</v>
      </c>
      <c r="N21" s="54">
        <v>9</v>
      </c>
      <c r="O21" s="55">
        <v>12</v>
      </c>
      <c r="P21" s="55">
        <v>10</v>
      </c>
      <c r="Q21" s="55">
        <v>9</v>
      </c>
      <c r="R21" s="55">
        <v>29</v>
      </c>
      <c r="S21" s="55">
        <v>7</v>
      </c>
      <c r="T21" s="119">
        <v>7</v>
      </c>
      <c r="U21" s="53">
        <v>8</v>
      </c>
      <c r="V21" s="53">
        <v>3</v>
      </c>
      <c r="W21" s="53">
        <v>3</v>
      </c>
      <c r="X21" s="53">
        <v>10</v>
      </c>
      <c r="Y21" s="53">
        <v>2</v>
      </c>
      <c r="Z21" s="53">
        <v>1</v>
      </c>
      <c r="AA21" s="53">
        <v>7</v>
      </c>
      <c r="AB21" s="53">
        <v>1</v>
      </c>
      <c r="AC21" s="54">
        <v>0</v>
      </c>
    </row>
    <row r="22" spans="1:29" ht="12">
      <c r="A22" s="3" t="s">
        <v>46</v>
      </c>
      <c r="B22" s="82">
        <f t="shared" si="1"/>
        <v>342</v>
      </c>
      <c r="C22" s="53">
        <v>323</v>
      </c>
      <c r="D22" s="53">
        <v>1</v>
      </c>
      <c r="E22" s="53">
        <v>0</v>
      </c>
      <c r="F22" s="53">
        <v>0</v>
      </c>
      <c r="G22" s="53">
        <v>1</v>
      </c>
      <c r="H22" s="53">
        <v>4</v>
      </c>
      <c r="I22" s="53">
        <v>0</v>
      </c>
      <c r="J22" s="53">
        <v>0</v>
      </c>
      <c r="K22" s="53">
        <v>1</v>
      </c>
      <c r="L22" s="53">
        <v>0</v>
      </c>
      <c r="M22" s="53">
        <v>1</v>
      </c>
      <c r="N22" s="54">
        <v>1</v>
      </c>
      <c r="O22" s="55">
        <v>0</v>
      </c>
      <c r="P22" s="55">
        <v>0</v>
      </c>
      <c r="Q22" s="55">
        <v>4</v>
      </c>
      <c r="R22" s="55">
        <v>3</v>
      </c>
      <c r="S22" s="55">
        <v>0</v>
      </c>
      <c r="T22" s="119">
        <v>0</v>
      </c>
      <c r="U22" s="53">
        <v>0</v>
      </c>
      <c r="V22" s="53">
        <v>0</v>
      </c>
      <c r="W22" s="53">
        <v>0</v>
      </c>
      <c r="X22" s="53">
        <v>1</v>
      </c>
      <c r="Y22" s="53">
        <v>1</v>
      </c>
      <c r="Z22" s="53">
        <v>1</v>
      </c>
      <c r="AA22" s="53">
        <v>0</v>
      </c>
      <c r="AB22" s="53">
        <v>0</v>
      </c>
      <c r="AC22" s="54">
        <v>0</v>
      </c>
    </row>
    <row r="23" spans="1:29" ht="12">
      <c r="A23" s="3" t="s">
        <v>47</v>
      </c>
      <c r="B23" s="82">
        <f t="shared" si="1"/>
        <v>1062</v>
      </c>
      <c r="C23" s="53">
        <v>317</v>
      </c>
      <c r="D23" s="53">
        <v>54</v>
      </c>
      <c r="E23" s="53">
        <v>39</v>
      </c>
      <c r="F23" s="53">
        <v>54</v>
      </c>
      <c r="G23" s="53">
        <v>27</v>
      </c>
      <c r="H23" s="53">
        <v>56</v>
      </c>
      <c r="I23" s="53">
        <v>74</v>
      </c>
      <c r="J23" s="53">
        <v>51</v>
      </c>
      <c r="K23" s="53">
        <v>12</v>
      </c>
      <c r="L23" s="53">
        <v>19</v>
      </c>
      <c r="M23" s="53">
        <v>37</v>
      </c>
      <c r="N23" s="54">
        <v>41</v>
      </c>
      <c r="O23" s="55">
        <v>45</v>
      </c>
      <c r="P23" s="55">
        <v>31</v>
      </c>
      <c r="Q23" s="55">
        <v>20</v>
      </c>
      <c r="R23" s="55">
        <v>52</v>
      </c>
      <c r="S23" s="55">
        <v>34</v>
      </c>
      <c r="T23" s="119">
        <v>58</v>
      </c>
      <c r="U23" s="53">
        <v>4</v>
      </c>
      <c r="V23" s="53">
        <v>7</v>
      </c>
      <c r="W23" s="53">
        <v>3</v>
      </c>
      <c r="X23" s="53">
        <v>8</v>
      </c>
      <c r="Y23" s="53">
        <v>7</v>
      </c>
      <c r="Z23" s="53">
        <v>7</v>
      </c>
      <c r="AA23" s="53">
        <v>1</v>
      </c>
      <c r="AB23" s="53">
        <v>4</v>
      </c>
      <c r="AC23" s="54">
        <v>0</v>
      </c>
    </row>
    <row r="24" spans="1:29" ht="12">
      <c r="A24" s="3" t="s">
        <v>48</v>
      </c>
      <c r="B24" s="82">
        <f t="shared" si="1"/>
        <v>10</v>
      </c>
      <c r="C24" s="53">
        <v>8</v>
      </c>
      <c r="D24" s="53">
        <v>1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119">
        <v>0</v>
      </c>
      <c r="U24" s="53">
        <v>0</v>
      </c>
      <c r="V24" s="53">
        <v>0</v>
      </c>
      <c r="W24" s="53">
        <v>1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4">
        <v>0</v>
      </c>
    </row>
    <row r="25" spans="1:29" ht="12">
      <c r="A25" s="3" t="s">
        <v>49</v>
      </c>
      <c r="B25" s="82">
        <f t="shared" si="1"/>
        <v>818</v>
      </c>
      <c r="C25" s="53">
        <v>537</v>
      </c>
      <c r="D25" s="53">
        <v>45</v>
      </c>
      <c r="E25" s="53">
        <v>13</v>
      </c>
      <c r="F25" s="53">
        <v>28</v>
      </c>
      <c r="G25" s="53">
        <v>3</v>
      </c>
      <c r="H25" s="53">
        <v>21</v>
      </c>
      <c r="I25" s="53">
        <v>20</v>
      </c>
      <c r="J25" s="53">
        <v>33</v>
      </c>
      <c r="K25" s="53">
        <v>15</v>
      </c>
      <c r="L25" s="53">
        <v>8</v>
      </c>
      <c r="M25" s="53">
        <v>20</v>
      </c>
      <c r="N25" s="54">
        <v>12</v>
      </c>
      <c r="O25" s="55">
        <v>8</v>
      </c>
      <c r="P25" s="55">
        <v>3</v>
      </c>
      <c r="Q25" s="55">
        <v>8</v>
      </c>
      <c r="R25" s="55">
        <v>10</v>
      </c>
      <c r="S25" s="55">
        <v>4</v>
      </c>
      <c r="T25" s="119">
        <v>17</v>
      </c>
      <c r="U25" s="53">
        <v>2</v>
      </c>
      <c r="V25" s="53">
        <v>3</v>
      </c>
      <c r="W25" s="53">
        <v>1</v>
      </c>
      <c r="X25" s="53">
        <v>2</v>
      </c>
      <c r="Y25" s="53">
        <v>4</v>
      </c>
      <c r="Z25" s="53">
        <v>0</v>
      </c>
      <c r="AA25" s="53">
        <v>0</v>
      </c>
      <c r="AB25" s="53">
        <v>1</v>
      </c>
      <c r="AC25" s="54">
        <v>0</v>
      </c>
    </row>
    <row r="26" spans="1:29" ht="12">
      <c r="A26" s="3" t="s">
        <v>50</v>
      </c>
      <c r="B26" s="82">
        <f t="shared" si="1"/>
        <v>1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119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4">
        <v>0</v>
      </c>
    </row>
    <row r="27" spans="1:29" ht="12">
      <c r="A27" s="3" t="s">
        <v>51</v>
      </c>
      <c r="B27" s="82">
        <f t="shared" si="1"/>
        <v>315</v>
      </c>
      <c r="C27" s="53">
        <v>228</v>
      </c>
      <c r="D27" s="53">
        <v>5</v>
      </c>
      <c r="E27" s="53">
        <v>7</v>
      </c>
      <c r="F27" s="53">
        <v>5</v>
      </c>
      <c r="G27" s="53">
        <v>5</v>
      </c>
      <c r="H27" s="53">
        <v>12</v>
      </c>
      <c r="I27" s="53">
        <v>7</v>
      </c>
      <c r="J27" s="53">
        <v>3</v>
      </c>
      <c r="K27" s="53">
        <v>6</v>
      </c>
      <c r="L27" s="53">
        <v>6</v>
      </c>
      <c r="M27" s="53">
        <v>2</v>
      </c>
      <c r="N27" s="54">
        <v>2</v>
      </c>
      <c r="O27" s="55">
        <v>2</v>
      </c>
      <c r="P27" s="55">
        <v>1</v>
      </c>
      <c r="Q27" s="55">
        <v>2</v>
      </c>
      <c r="R27" s="55">
        <v>3</v>
      </c>
      <c r="S27" s="55">
        <v>9</v>
      </c>
      <c r="T27" s="119">
        <v>4</v>
      </c>
      <c r="U27" s="53">
        <v>0</v>
      </c>
      <c r="V27" s="53">
        <v>0</v>
      </c>
      <c r="W27" s="53">
        <v>0</v>
      </c>
      <c r="X27" s="53">
        <v>2</v>
      </c>
      <c r="Y27" s="53">
        <v>0</v>
      </c>
      <c r="Z27" s="53">
        <v>3</v>
      </c>
      <c r="AA27" s="53">
        <v>0</v>
      </c>
      <c r="AB27" s="53">
        <v>1</v>
      </c>
      <c r="AC27" s="54">
        <v>0</v>
      </c>
    </row>
    <row r="28" spans="1:29" ht="12">
      <c r="A28" s="3" t="s">
        <v>53</v>
      </c>
      <c r="B28" s="82">
        <f t="shared" si="1"/>
        <v>72</v>
      </c>
      <c r="C28" s="53">
        <v>28</v>
      </c>
      <c r="D28" s="53">
        <v>0</v>
      </c>
      <c r="E28" s="53">
        <v>0</v>
      </c>
      <c r="F28" s="53">
        <v>1</v>
      </c>
      <c r="G28" s="53">
        <v>1</v>
      </c>
      <c r="H28" s="53">
        <v>0</v>
      </c>
      <c r="I28" s="53">
        <v>35</v>
      </c>
      <c r="J28" s="53">
        <v>1</v>
      </c>
      <c r="K28" s="53">
        <v>0</v>
      </c>
      <c r="L28" s="53">
        <v>0</v>
      </c>
      <c r="M28" s="53">
        <v>0</v>
      </c>
      <c r="N28" s="54">
        <v>0</v>
      </c>
      <c r="O28" s="55">
        <v>0</v>
      </c>
      <c r="P28" s="55">
        <v>2</v>
      </c>
      <c r="Q28" s="55">
        <v>0</v>
      </c>
      <c r="R28" s="55">
        <v>1</v>
      </c>
      <c r="S28" s="55">
        <v>0</v>
      </c>
      <c r="T28" s="119">
        <v>0</v>
      </c>
      <c r="U28" s="53">
        <v>0</v>
      </c>
      <c r="V28" s="53">
        <v>1</v>
      </c>
      <c r="W28" s="53">
        <v>0</v>
      </c>
      <c r="X28" s="53">
        <v>0</v>
      </c>
      <c r="Y28" s="53">
        <v>1</v>
      </c>
      <c r="Z28" s="53">
        <v>1</v>
      </c>
      <c r="AA28" s="53">
        <v>0</v>
      </c>
      <c r="AB28" s="53">
        <v>0</v>
      </c>
      <c r="AC28" s="54">
        <v>0</v>
      </c>
    </row>
    <row r="29" spans="1:29" ht="12">
      <c r="A29" s="3" t="s">
        <v>55</v>
      </c>
      <c r="B29" s="82">
        <f t="shared" si="1"/>
        <v>5</v>
      </c>
      <c r="C29" s="53">
        <v>5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4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119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4">
        <v>0</v>
      </c>
    </row>
    <row r="30" spans="1:29" ht="12">
      <c r="A30" s="3" t="s">
        <v>247</v>
      </c>
      <c r="B30" s="82">
        <f t="shared" si="1"/>
        <v>223</v>
      </c>
      <c r="C30" s="53">
        <v>50</v>
      </c>
      <c r="D30" s="53">
        <v>3</v>
      </c>
      <c r="E30" s="53">
        <v>18</v>
      </c>
      <c r="F30" s="53">
        <v>4</v>
      </c>
      <c r="G30" s="53">
        <v>17</v>
      </c>
      <c r="H30" s="53">
        <v>21</v>
      </c>
      <c r="I30" s="53">
        <v>3</v>
      </c>
      <c r="J30" s="53">
        <v>4</v>
      </c>
      <c r="K30" s="53">
        <v>3</v>
      </c>
      <c r="L30" s="53">
        <v>0</v>
      </c>
      <c r="M30" s="53">
        <v>1</v>
      </c>
      <c r="N30" s="54">
        <v>28</v>
      </c>
      <c r="O30" s="55">
        <v>11</v>
      </c>
      <c r="P30" s="55">
        <v>1</v>
      </c>
      <c r="Q30" s="55">
        <v>16</v>
      </c>
      <c r="R30" s="55">
        <v>24</v>
      </c>
      <c r="S30" s="55">
        <v>9</v>
      </c>
      <c r="T30" s="119">
        <v>2</v>
      </c>
      <c r="U30" s="53">
        <v>0</v>
      </c>
      <c r="V30" s="53">
        <v>1</v>
      </c>
      <c r="W30" s="53">
        <v>2</v>
      </c>
      <c r="X30" s="53">
        <v>0</v>
      </c>
      <c r="Y30" s="53">
        <v>2</v>
      </c>
      <c r="Z30" s="53">
        <v>3</v>
      </c>
      <c r="AA30" s="53">
        <v>0</v>
      </c>
      <c r="AB30" s="53">
        <v>0</v>
      </c>
      <c r="AC30" s="54">
        <v>0</v>
      </c>
    </row>
    <row r="31" spans="1:29" ht="12">
      <c r="A31" s="3" t="s">
        <v>56</v>
      </c>
      <c r="B31" s="82">
        <f t="shared" si="1"/>
        <v>23</v>
      </c>
      <c r="C31" s="53">
        <v>16</v>
      </c>
      <c r="D31" s="53">
        <v>1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2</v>
      </c>
      <c r="M31" s="53">
        <v>0</v>
      </c>
      <c r="N31" s="54">
        <v>1</v>
      </c>
      <c r="O31" s="55">
        <v>0</v>
      </c>
      <c r="P31" s="55">
        <v>0</v>
      </c>
      <c r="Q31" s="55">
        <v>0</v>
      </c>
      <c r="R31" s="55">
        <v>0</v>
      </c>
      <c r="S31" s="55">
        <v>1</v>
      </c>
      <c r="T31" s="119">
        <v>1</v>
      </c>
      <c r="U31" s="53">
        <v>0</v>
      </c>
      <c r="V31" s="53">
        <v>0</v>
      </c>
      <c r="W31" s="53">
        <v>0</v>
      </c>
      <c r="X31" s="53">
        <v>1</v>
      </c>
      <c r="Y31" s="53">
        <v>0</v>
      </c>
      <c r="Z31" s="53">
        <v>0</v>
      </c>
      <c r="AA31" s="53">
        <v>0</v>
      </c>
      <c r="AB31" s="53">
        <v>0</v>
      </c>
      <c r="AC31" s="54">
        <v>0</v>
      </c>
    </row>
    <row r="32" spans="1:29" ht="12">
      <c r="A32" s="3" t="s">
        <v>57</v>
      </c>
      <c r="B32" s="82">
        <f t="shared" si="1"/>
        <v>14</v>
      </c>
      <c r="C32" s="53">
        <v>10</v>
      </c>
      <c r="D32" s="53">
        <v>0</v>
      </c>
      <c r="E32" s="53">
        <v>0</v>
      </c>
      <c r="F32" s="53">
        <v>0</v>
      </c>
      <c r="G32" s="53">
        <v>0</v>
      </c>
      <c r="H32" s="53">
        <v>1</v>
      </c>
      <c r="I32" s="53">
        <v>0</v>
      </c>
      <c r="J32" s="53">
        <v>1</v>
      </c>
      <c r="K32" s="53">
        <v>0</v>
      </c>
      <c r="L32" s="53">
        <v>0</v>
      </c>
      <c r="M32" s="53">
        <v>0</v>
      </c>
      <c r="N32" s="54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119">
        <v>0</v>
      </c>
      <c r="U32" s="53">
        <v>0</v>
      </c>
      <c r="V32" s="53">
        <v>0</v>
      </c>
      <c r="W32" s="53">
        <v>1</v>
      </c>
      <c r="X32" s="53">
        <v>0</v>
      </c>
      <c r="Y32" s="53">
        <v>0</v>
      </c>
      <c r="Z32" s="53">
        <v>0</v>
      </c>
      <c r="AA32" s="53">
        <v>1</v>
      </c>
      <c r="AB32" s="53">
        <v>0</v>
      </c>
      <c r="AC32" s="54">
        <v>0</v>
      </c>
    </row>
    <row r="33" spans="1:29" ht="12">
      <c r="A33" s="3" t="s">
        <v>58</v>
      </c>
      <c r="B33" s="82">
        <f t="shared" si="1"/>
        <v>24</v>
      </c>
      <c r="C33" s="53">
        <v>18</v>
      </c>
      <c r="D33" s="53">
        <v>1</v>
      </c>
      <c r="E33" s="53">
        <v>0</v>
      </c>
      <c r="F33" s="53">
        <v>0</v>
      </c>
      <c r="G33" s="53">
        <v>0</v>
      </c>
      <c r="H33" s="53">
        <v>1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55">
        <v>0</v>
      </c>
      <c r="P33" s="55">
        <v>0</v>
      </c>
      <c r="Q33" s="55">
        <v>1</v>
      </c>
      <c r="R33" s="55">
        <v>0</v>
      </c>
      <c r="S33" s="55">
        <v>0</v>
      </c>
      <c r="T33" s="119">
        <v>2</v>
      </c>
      <c r="U33" s="53">
        <v>0</v>
      </c>
      <c r="V33" s="53">
        <v>0</v>
      </c>
      <c r="W33" s="53">
        <v>0</v>
      </c>
      <c r="X33" s="53">
        <v>0</v>
      </c>
      <c r="Y33" s="53">
        <v>1</v>
      </c>
      <c r="Z33" s="53">
        <v>0</v>
      </c>
      <c r="AA33" s="53">
        <v>0</v>
      </c>
      <c r="AB33" s="53">
        <v>0</v>
      </c>
      <c r="AC33" s="54">
        <v>0</v>
      </c>
    </row>
    <row r="34" spans="1:29" ht="12">
      <c r="A34" s="3" t="s">
        <v>422</v>
      </c>
      <c r="B34" s="82">
        <f t="shared" si="1"/>
        <v>7</v>
      </c>
      <c r="C34" s="53">
        <v>2</v>
      </c>
      <c r="D34" s="53">
        <v>2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0</v>
      </c>
      <c r="O34" s="55">
        <v>0</v>
      </c>
      <c r="P34" s="55">
        <v>0</v>
      </c>
      <c r="Q34" s="55">
        <v>0</v>
      </c>
      <c r="R34" s="55">
        <v>3</v>
      </c>
      <c r="S34" s="55">
        <v>0</v>
      </c>
      <c r="T34" s="119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4">
        <v>0</v>
      </c>
    </row>
    <row r="35" spans="1:29" ht="12">
      <c r="A35" s="3" t="s">
        <v>59</v>
      </c>
      <c r="B35" s="82">
        <f t="shared" si="1"/>
        <v>17</v>
      </c>
      <c r="C35" s="53">
        <v>0</v>
      </c>
      <c r="D35" s="53">
        <v>1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4">
        <v>0</v>
      </c>
      <c r="O35" s="55">
        <v>1</v>
      </c>
      <c r="P35" s="55">
        <v>0</v>
      </c>
      <c r="Q35" s="55">
        <v>0</v>
      </c>
      <c r="R35" s="55">
        <v>0</v>
      </c>
      <c r="S35" s="55">
        <v>14</v>
      </c>
      <c r="T35" s="119">
        <v>1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4">
        <v>0</v>
      </c>
    </row>
    <row r="36" spans="1:29" ht="12">
      <c r="A36" s="3" t="s">
        <v>195</v>
      </c>
      <c r="B36" s="82">
        <f t="shared" si="1"/>
        <v>1</v>
      </c>
      <c r="C36" s="53">
        <v>0</v>
      </c>
      <c r="D36" s="53">
        <v>0</v>
      </c>
      <c r="E36" s="53">
        <v>1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119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4">
        <v>0</v>
      </c>
    </row>
    <row r="37" spans="1:29" ht="12">
      <c r="A37" s="3" t="s">
        <v>60</v>
      </c>
      <c r="B37" s="82">
        <f t="shared" si="1"/>
        <v>81</v>
      </c>
      <c r="C37" s="53">
        <v>20</v>
      </c>
      <c r="D37" s="53">
        <v>9</v>
      </c>
      <c r="E37" s="53">
        <v>7</v>
      </c>
      <c r="F37" s="53">
        <v>7</v>
      </c>
      <c r="G37" s="53">
        <v>2</v>
      </c>
      <c r="H37" s="53">
        <v>5</v>
      </c>
      <c r="I37" s="53">
        <v>4</v>
      </c>
      <c r="J37" s="53">
        <v>6</v>
      </c>
      <c r="K37" s="53">
        <v>1</v>
      </c>
      <c r="L37" s="53">
        <v>1</v>
      </c>
      <c r="M37" s="53">
        <v>2</v>
      </c>
      <c r="N37" s="54">
        <v>0</v>
      </c>
      <c r="O37" s="55">
        <v>5</v>
      </c>
      <c r="P37" s="55">
        <v>0</v>
      </c>
      <c r="Q37" s="55">
        <v>0</v>
      </c>
      <c r="R37" s="55">
        <v>1</v>
      </c>
      <c r="S37" s="55">
        <v>1</v>
      </c>
      <c r="T37" s="119">
        <v>2</v>
      </c>
      <c r="U37" s="53">
        <v>4</v>
      </c>
      <c r="V37" s="53">
        <v>2</v>
      </c>
      <c r="W37" s="53">
        <v>1</v>
      </c>
      <c r="X37" s="53">
        <v>0</v>
      </c>
      <c r="Y37" s="53">
        <v>1</v>
      </c>
      <c r="Z37" s="53">
        <v>0</v>
      </c>
      <c r="AA37" s="53">
        <v>0</v>
      </c>
      <c r="AB37" s="53">
        <v>0</v>
      </c>
      <c r="AC37" s="54">
        <v>0</v>
      </c>
    </row>
    <row r="38" spans="1:29" ht="12">
      <c r="A38" s="3" t="s">
        <v>61</v>
      </c>
      <c r="B38" s="82">
        <f t="shared" si="1"/>
        <v>16</v>
      </c>
      <c r="C38" s="53">
        <v>0</v>
      </c>
      <c r="D38" s="53">
        <v>0</v>
      </c>
      <c r="E38" s="53">
        <v>0</v>
      </c>
      <c r="F38" s="53">
        <v>1</v>
      </c>
      <c r="G38" s="53">
        <v>2</v>
      </c>
      <c r="H38" s="53">
        <v>0</v>
      </c>
      <c r="I38" s="53">
        <v>2</v>
      </c>
      <c r="J38" s="53">
        <v>6</v>
      </c>
      <c r="K38" s="53">
        <v>0</v>
      </c>
      <c r="L38" s="53">
        <v>1</v>
      </c>
      <c r="M38" s="53">
        <v>0</v>
      </c>
      <c r="N38" s="54">
        <v>1</v>
      </c>
      <c r="O38" s="55">
        <v>1</v>
      </c>
      <c r="P38" s="55">
        <v>0</v>
      </c>
      <c r="Q38" s="55">
        <v>0</v>
      </c>
      <c r="R38" s="55">
        <v>0</v>
      </c>
      <c r="S38" s="55">
        <v>0</v>
      </c>
      <c r="T38" s="119">
        <v>0</v>
      </c>
      <c r="U38" s="53">
        <v>1</v>
      </c>
      <c r="V38" s="53">
        <v>0</v>
      </c>
      <c r="W38" s="53">
        <v>0</v>
      </c>
      <c r="X38" s="53">
        <v>0</v>
      </c>
      <c r="Y38" s="53">
        <v>1</v>
      </c>
      <c r="Z38" s="53">
        <v>0</v>
      </c>
      <c r="AA38" s="53">
        <v>0</v>
      </c>
      <c r="AB38" s="53">
        <v>0</v>
      </c>
      <c r="AC38" s="54">
        <v>0</v>
      </c>
    </row>
    <row r="39" spans="1:29" ht="12">
      <c r="A39" s="3" t="s">
        <v>62</v>
      </c>
      <c r="B39" s="82">
        <f t="shared" si="1"/>
        <v>920</v>
      </c>
      <c r="C39" s="53">
        <v>162</v>
      </c>
      <c r="D39" s="53">
        <v>50</v>
      </c>
      <c r="E39" s="53">
        <v>103</v>
      </c>
      <c r="F39" s="53">
        <v>43</v>
      </c>
      <c r="G39" s="53">
        <v>35</v>
      </c>
      <c r="H39" s="53">
        <v>46</v>
      </c>
      <c r="I39" s="53">
        <v>38</v>
      </c>
      <c r="J39" s="53">
        <v>51</v>
      </c>
      <c r="K39" s="53">
        <v>38</v>
      </c>
      <c r="L39" s="53">
        <v>21</v>
      </c>
      <c r="M39" s="53">
        <v>18</v>
      </c>
      <c r="N39" s="54">
        <v>22</v>
      </c>
      <c r="O39" s="55">
        <v>25</v>
      </c>
      <c r="P39" s="55">
        <v>44</v>
      </c>
      <c r="Q39" s="55">
        <v>32</v>
      </c>
      <c r="R39" s="55">
        <v>36</v>
      </c>
      <c r="S39" s="55">
        <v>24</v>
      </c>
      <c r="T39" s="119">
        <v>25</v>
      </c>
      <c r="U39" s="53">
        <v>13</v>
      </c>
      <c r="V39" s="53">
        <v>12</v>
      </c>
      <c r="W39" s="53">
        <v>14</v>
      </c>
      <c r="X39" s="53">
        <v>18</v>
      </c>
      <c r="Y39" s="53">
        <v>24</v>
      </c>
      <c r="Z39" s="53">
        <v>13</v>
      </c>
      <c r="AA39" s="53">
        <v>11</v>
      </c>
      <c r="AB39" s="53">
        <v>2</v>
      </c>
      <c r="AC39" s="54">
        <v>0</v>
      </c>
    </row>
    <row r="40" spans="1:29" ht="12">
      <c r="A40" s="3" t="s">
        <v>63</v>
      </c>
      <c r="B40" s="82">
        <f t="shared" si="1"/>
        <v>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1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119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4">
        <v>0</v>
      </c>
    </row>
    <row r="41" spans="1:29" ht="12">
      <c r="A41" s="3" t="s">
        <v>64</v>
      </c>
      <c r="B41" s="82">
        <f t="shared" si="1"/>
        <v>3</v>
      </c>
      <c r="C41" s="53">
        <v>0</v>
      </c>
      <c r="D41" s="53">
        <v>0</v>
      </c>
      <c r="E41" s="53">
        <v>0</v>
      </c>
      <c r="F41" s="53">
        <v>0</v>
      </c>
      <c r="G41" s="53">
        <v>1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55">
        <v>1</v>
      </c>
      <c r="P41" s="55">
        <v>0</v>
      </c>
      <c r="Q41" s="55">
        <v>0</v>
      </c>
      <c r="R41" s="55">
        <v>0</v>
      </c>
      <c r="S41" s="55">
        <v>0</v>
      </c>
      <c r="T41" s="119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4">
        <v>0</v>
      </c>
    </row>
    <row r="42" spans="1:29" ht="12">
      <c r="A42" s="3" t="s">
        <v>65</v>
      </c>
      <c r="B42" s="82">
        <f t="shared" si="1"/>
        <v>1692</v>
      </c>
      <c r="C42" s="53">
        <v>669</v>
      </c>
      <c r="D42" s="53">
        <v>116</v>
      </c>
      <c r="E42" s="53">
        <v>126</v>
      </c>
      <c r="F42" s="53">
        <v>193</v>
      </c>
      <c r="G42" s="53">
        <v>37</v>
      </c>
      <c r="H42" s="53">
        <v>47</v>
      </c>
      <c r="I42" s="53">
        <v>107</v>
      </c>
      <c r="J42" s="53">
        <v>56</v>
      </c>
      <c r="K42" s="53">
        <v>43</v>
      </c>
      <c r="L42" s="53">
        <v>24</v>
      </c>
      <c r="M42" s="53">
        <v>16</v>
      </c>
      <c r="N42" s="54">
        <v>38</v>
      </c>
      <c r="O42" s="55">
        <v>13</v>
      </c>
      <c r="P42" s="55">
        <v>47</v>
      </c>
      <c r="Q42" s="55">
        <v>13</v>
      </c>
      <c r="R42" s="55">
        <v>28</v>
      </c>
      <c r="S42" s="55">
        <v>20</v>
      </c>
      <c r="T42" s="119">
        <v>23</v>
      </c>
      <c r="U42" s="53">
        <v>9</v>
      </c>
      <c r="V42" s="53">
        <v>8</v>
      </c>
      <c r="W42" s="53">
        <v>20</v>
      </c>
      <c r="X42" s="53">
        <v>10</v>
      </c>
      <c r="Y42" s="53">
        <v>11</v>
      </c>
      <c r="Z42" s="53">
        <v>7</v>
      </c>
      <c r="AA42" s="53">
        <v>11</v>
      </c>
      <c r="AB42" s="53">
        <v>0</v>
      </c>
      <c r="AC42" s="54">
        <v>0</v>
      </c>
    </row>
    <row r="43" spans="1:29" ht="12">
      <c r="A43" s="3" t="s">
        <v>196</v>
      </c>
      <c r="B43" s="82">
        <f t="shared" si="1"/>
        <v>35</v>
      </c>
      <c r="C43" s="53">
        <v>12</v>
      </c>
      <c r="D43" s="53">
        <v>7</v>
      </c>
      <c r="E43" s="53">
        <v>4</v>
      </c>
      <c r="F43" s="53">
        <v>1</v>
      </c>
      <c r="G43" s="53">
        <v>0</v>
      </c>
      <c r="H43" s="53">
        <v>1</v>
      </c>
      <c r="I43" s="53">
        <v>0</v>
      </c>
      <c r="J43" s="53">
        <v>3</v>
      </c>
      <c r="K43" s="53">
        <v>0</v>
      </c>
      <c r="L43" s="53">
        <v>5</v>
      </c>
      <c r="M43" s="53">
        <v>0</v>
      </c>
      <c r="N43" s="54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119">
        <v>0</v>
      </c>
      <c r="U43" s="53">
        <v>0</v>
      </c>
      <c r="V43" s="53">
        <v>0</v>
      </c>
      <c r="W43" s="53">
        <v>0</v>
      </c>
      <c r="X43" s="53">
        <v>2</v>
      </c>
      <c r="Y43" s="53">
        <v>0</v>
      </c>
      <c r="Z43" s="53">
        <v>0</v>
      </c>
      <c r="AA43" s="53">
        <v>0</v>
      </c>
      <c r="AB43" s="53">
        <v>0</v>
      </c>
      <c r="AC43" s="54">
        <v>0</v>
      </c>
    </row>
    <row r="44" spans="1:29" ht="12">
      <c r="A44" s="3" t="s">
        <v>66</v>
      </c>
      <c r="B44" s="82">
        <f t="shared" si="1"/>
        <v>90</v>
      </c>
      <c r="C44" s="53">
        <v>7</v>
      </c>
      <c r="D44" s="53">
        <v>0</v>
      </c>
      <c r="E44" s="53">
        <v>0</v>
      </c>
      <c r="F44" s="53">
        <v>1</v>
      </c>
      <c r="G44" s="53">
        <v>0</v>
      </c>
      <c r="H44" s="53">
        <v>5</v>
      </c>
      <c r="I44" s="53">
        <v>0</v>
      </c>
      <c r="J44" s="53">
        <v>3</v>
      </c>
      <c r="K44" s="53">
        <v>0</v>
      </c>
      <c r="L44" s="53">
        <v>2</v>
      </c>
      <c r="M44" s="53">
        <v>0</v>
      </c>
      <c r="N44" s="54">
        <v>35</v>
      </c>
      <c r="O44" s="55">
        <v>3</v>
      </c>
      <c r="P44" s="55">
        <v>0</v>
      </c>
      <c r="Q44" s="55">
        <v>7</v>
      </c>
      <c r="R44" s="55">
        <v>16</v>
      </c>
      <c r="S44" s="55">
        <v>1</v>
      </c>
      <c r="T44" s="119">
        <v>1</v>
      </c>
      <c r="U44" s="53">
        <v>1</v>
      </c>
      <c r="V44" s="53">
        <v>0</v>
      </c>
      <c r="W44" s="53">
        <v>0</v>
      </c>
      <c r="X44" s="53">
        <v>3</v>
      </c>
      <c r="Y44" s="53">
        <v>1</v>
      </c>
      <c r="Z44" s="53">
        <v>2</v>
      </c>
      <c r="AA44" s="53">
        <v>0</v>
      </c>
      <c r="AB44" s="53">
        <v>2</v>
      </c>
      <c r="AC44" s="54">
        <v>0</v>
      </c>
    </row>
    <row r="45" spans="1:29" ht="12">
      <c r="A45" s="3" t="s">
        <v>67</v>
      </c>
      <c r="B45" s="82">
        <f t="shared" si="1"/>
        <v>11</v>
      </c>
      <c r="C45" s="53">
        <v>4</v>
      </c>
      <c r="D45" s="53">
        <v>2</v>
      </c>
      <c r="E45" s="53">
        <v>3</v>
      </c>
      <c r="F45" s="53">
        <v>0</v>
      </c>
      <c r="G45" s="53">
        <v>0</v>
      </c>
      <c r="H45" s="53">
        <v>0</v>
      </c>
      <c r="I45" s="53">
        <v>1</v>
      </c>
      <c r="J45" s="53">
        <v>1</v>
      </c>
      <c r="K45" s="53">
        <v>0</v>
      </c>
      <c r="L45" s="53">
        <v>0</v>
      </c>
      <c r="M45" s="53">
        <v>0</v>
      </c>
      <c r="N45" s="54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119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4">
        <v>0</v>
      </c>
    </row>
    <row r="46" spans="1:29" ht="12">
      <c r="A46" s="3" t="s">
        <v>157</v>
      </c>
      <c r="B46" s="82">
        <f t="shared" si="1"/>
        <v>1</v>
      </c>
      <c r="C46" s="53">
        <v>1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4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119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4">
        <v>0</v>
      </c>
    </row>
    <row r="47" spans="1:29" ht="12">
      <c r="A47" s="3" t="s">
        <v>68</v>
      </c>
      <c r="B47" s="82">
        <f t="shared" si="1"/>
        <v>37</v>
      </c>
      <c r="C47" s="53">
        <v>29</v>
      </c>
      <c r="D47" s="53">
        <v>2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2</v>
      </c>
      <c r="M47" s="53">
        <v>0</v>
      </c>
      <c r="N47" s="54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119">
        <v>1</v>
      </c>
      <c r="U47" s="53">
        <v>0</v>
      </c>
      <c r="V47" s="53">
        <v>0</v>
      </c>
      <c r="W47" s="53">
        <v>0</v>
      </c>
      <c r="X47" s="53">
        <v>1</v>
      </c>
      <c r="Y47" s="53">
        <v>0</v>
      </c>
      <c r="Z47" s="53">
        <v>0</v>
      </c>
      <c r="AA47" s="53">
        <v>0</v>
      </c>
      <c r="AB47" s="53">
        <v>0</v>
      </c>
      <c r="AC47" s="54">
        <v>0</v>
      </c>
    </row>
    <row r="48" spans="1:29" ht="12">
      <c r="A48" s="3" t="s">
        <v>522</v>
      </c>
      <c r="B48" s="82">
        <f t="shared" si="1"/>
        <v>1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1</v>
      </c>
      <c r="J48" s="53">
        <v>0</v>
      </c>
      <c r="K48" s="53">
        <v>0</v>
      </c>
      <c r="L48" s="53">
        <v>0</v>
      </c>
      <c r="M48" s="53">
        <v>0</v>
      </c>
      <c r="N48" s="54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119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4">
        <v>0</v>
      </c>
    </row>
    <row r="49" spans="1:29" ht="12">
      <c r="A49" s="3" t="s">
        <v>69</v>
      </c>
      <c r="B49" s="82">
        <f t="shared" si="1"/>
        <v>1982</v>
      </c>
      <c r="C49" s="53">
        <v>1351</v>
      </c>
      <c r="D49" s="53">
        <v>70</v>
      </c>
      <c r="E49" s="53">
        <v>53</v>
      </c>
      <c r="F49" s="53">
        <v>102</v>
      </c>
      <c r="G49" s="53">
        <v>31</v>
      </c>
      <c r="H49" s="53">
        <v>47</v>
      </c>
      <c r="I49" s="53">
        <v>9</v>
      </c>
      <c r="J49" s="53">
        <v>48</v>
      </c>
      <c r="K49" s="53">
        <v>35</v>
      </c>
      <c r="L49" s="53">
        <v>16</v>
      </c>
      <c r="M49" s="53">
        <v>20</v>
      </c>
      <c r="N49" s="54">
        <v>30</v>
      </c>
      <c r="O49" s="55">
        <v>15</v>
      </c>
      <c r="P49" s="55">
        <v>15</v>
      </c>
      <c r="Q49" s="55">
        <v>16</v>
      </c>
      <c r="R49" s="55">
        <v>24</v>
      </c>
      <c r="S49" s="55">
        <v>17</v>
      </c>
      <c r="T49" s="119">
        <v>18</v>
      </c>
      <c r="U49" s="53">
        <v>7</v>
      </c>
      <c r="V49" s="53">
        <v>9</v>
      </c>
      <c r="W49" s="53">
        <v>23</v>
      </c>
      <c r="X49" s="53">
        <v>6</v>
      </c>
      <c r="Y49" s="53">
        <v>6</v>
      </c>
      <c r="Z49" s="53">
        <v>10</v>
      </c>
      <c r="AA49" s="53">
        <v>2</v>
      </c>
      <c r="AB49" s="53">
        <v>2</v>
      </c>
      <c r="AC49" s="54">
        <v>0</v>
      </c>
    </row>
    <row r="50" spans="1:29" ht="12">
      <c r="A50" s="3" t="s">
        <v>70</v>
      </c>
      <c r="B50" s="82">
        <f t="shared" si="1"/>
        <v>82</v>
      </c>
      <c r="C50" s="53">
        <v>2</v>
      </c>
      <c r="D50" s="53">
        <v>9</v>
      </c>
      <c r="E50" s="53">
        <v>5</v>
      </c>
      <c r="F50" s="53">
        <v>7</v>
      </c>
      <c r="G50" s="53">
        <v>3</v>
      </c>
      <c r="H50" s="53">
        <v>1</v>
      </c>
      <c r="I50" s="53">
        <v>2</v>
      </c>
      <c r="J50" s="53">
        <v>6</v>
      </c>
      <c r="K50" s="53">
        <v>10</v>
      </c>
      <c r="L50" s="53">
        <v>1</v>
      </c>
      <c r="M50" s="53">
        <v>12</v>
      </c>
      <c r="N50" s="54">
        <v>11</v>
      </c>
      <c r="O50" s="55">
        <v>1</v>
      </c>
      <c r="P50" s="55">
        <v>1</v>
      </c>
      <c r="Q50" s="55">
        <v>0</v>
      </c>
      <c r="R50" s="55">
        <v>0</v>
      </c>
      <c r="S50" s="55">
        <v>1</v>
      </c>
      <c r="T50" s="119">
        <v>6</v>
      </c>
      <c r="U50" s="53">
        <v>0</v>
      </c>
      <c r="V50" s="53">
        <v>2</v>
      </c>
      <c r="W50" s="53">
        <v>1</v>
      </c>
      <c r="X50" s="53">
        <v>0</v>
      </c>
      <c r="Y50" s="53">
        <v>0</v>
      </c>
      <c r="Z50" s="53">
        <v>0</v>
      </c>
      <c r="AA50" s="53">
        <v>0</v>
      </c>
      <c r="AB50" s="53">
        <v>1</v>
      </c>
      <c r="AC50" s="54">
        <v>0</v>
      </c>
    </row>
    <row r="51" spans="1:29" ht="12">
      <c r="A51" s="3" t="s">
        <v>71</v>
      </c>
      <c r="B51" s="82">
        <f t="shared" si="1"/>
        <v>17</v>
      </c>
      <c r="C51" s="53">
        <v>5</v>
      </c>
      <c r="D51" s="53">
        <v>0</v>
      </c>
      <c r="E51" s="53">
        <v>1</v>
      </c>
      <c r="F51" s="53">
        <v>0</v>
      </c>
      <c r="G51" s="53">
        <v>0</v>
      </c>
      <c r="H51" s="53">
        <v>1</v>
      </c>
      <c r="I51" s="53">
        <v>1</v>
      </c>
      <c r="J51" s="53">
        <v>0</v>
      </c>
      <c r="K51" s="53">
        <v>0</v>
      </c>
      <c r="L51" s="53">
        <v>0</v>
      </c>
      <c r="M51" s="53">
        <v>0</v>
      </c>
      <c r="N51" s="54">
        <v>2</v>
      </c>
      <c r="O51" s="55">
        <v>0</v>
      </c>
      <c r="P51" s="55">
        <v>1</v>
      </c>
      <c r="Q51" s="55">
        <v>2</v>
      </c>
      <c r="R51" s="55">
        <v>1</v>
      </c>
      <c r="S51" s="55">
        <v>1</v>
      </c>
      <c r="T51" s="119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1</v>
      </c>
      <c r="AA51" s="53">
        <v>1</v>
      </c>
      <c r="AB51" s="53">
        <v>0</v>
      </c>
      <c r="AC51" s="54">
        <v>0</v>
      </c>
    </row>
    <row r="52" spans="1:29" ht="12">
      <c r="A52" s="3" t="s">
        <v>72</v>
      </c>
      <c r="B52" s="82">
        <f t="shared" si="1"/>
        <v>5</v>
      </c>
      <c r="C52" s="53">
        <v>0</v>
      </c>
      <c r="D52" s="53">
        <v>0</v>
      </c>
      <c r="E52" s="53">
        <v>0</v>
      </c>
      <c r="F52" s="53">
        <v>0</v>
      </c>
      <c r="G52" s="53">
        <v>1</v>
      </c>
      <c r="H52" s="53">
        <v>0</v>
      </c>
      <c r="I52" s="53">
        <v>1</v>
      </c>
      <c r="J52" s="53">
        <v>0</v>
      </c>
      <c r="K52" s="53">
        <v>0</v>
      </c>
      <c r="L52" s="53">
        <v>0</v>
      </c>
      <c r="M52" s="53">
        <v>1</v>
      </c>
      <c r="N52" s="54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119">
        <v>1</v>
      </c>
      <c r="U52" s="53">
        <v>0</v>
      </c>
      <c r="V52" s="53">
        <v>0</v>
      </c>
      <c r="W52" s="53">
        <v>1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4">
        <v>0</v>
      </c>
    </row>
    <row r="53" spans="1:29" ht="12">
      <c r="A53" s="3" t="s">
        <v>73</v>
      </c>
      <c r="B53" s="82">
        <f t="shared" si="1"/>
        <v>1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4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119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1</v>
      </c>
      <c r="AA53" s="53">
        <v>0</v>
      </c>
      <c r="AB53" s="53">
        <v>0</v>
      </c>
      <c r="AC53" s="54">
        <v>0</v>
      </c>
    </row>
    <row r="54" spans="1:29" ht="12">
      <c r="A54" s="3" t="s">
        <v>158</v>
      </c>
      <c r="B54" s="82">
        <f t="shared" si="1"/>
        <v>3</v>
      </c>
      <c r="C54" s="53">
        <v>3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4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119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4">
        <v>0</v>
      </c>
    </row>
    <row r="55" spans="1:29" ht="12">
      <c r="A55" s="3" t="s">
        <v>74</v>
      </c>
      <c r="B55" s="82">
        <f t="shared" si="1"/>
        <v>101</v>
      </c>
      <c r="C55" s="53">
        <v>82</v>
      </c>
      <c r="D55" s="53">
        <v>1</v>
      </c>
      <c r="E55" s="53">
        <v>3</v>
      </c>
      <c r="F55" s="53">
        <v>3</v>
      </c>
      <c r="G55" s="53">
        <v>0</v>
      </c>
      <c r="H55" s="53">
        <v>3</v>
      </c>
      <c r="I55" s="53">
        <v>1</v>
      </c>
      <c r="J55" s="53">
        <v>2</v>
      </c>
      <c r="K55" s="53">
        <v>0</v>
      </c>
      <c r="L55" s="53">
        <v>2</v>
      </c>
      <c r="M55" s="53">
        <v>0</v>
      </c>
      <c r="N55" s="54">
        <v>0</v>
      </c>
      <c r="O55" s="55">
        <v>1</v>
      </c>
      <c r="P55" s="55">
        <v>0</v>
      </c>
      <c r="Q55" s="55">
        <v>1</v>
      </c>
      <c r="R55" s="55">
        <v>0</v>
      </c>
      <c r="S55" s="55">
        <v>0</v>
      </c>
      <c r="T55" s="119">
        <v>0</v>
      </c>
      <c r="U55" s="53">
        <v>0</v>
      </c>
      <c r="V55" s="53">
        <v>0</v>
      </c>
      <c r="W55" s="53">
        <v>1</v>
      </c>
      <c r="X55" s="53">
        <v>0</v>
      </c>
      <c r="Y55" s="53">
        <v>1</v>
      </c>
      <c r="Z55" s="53">
        <v>0</v>
      </c>
      <c r="AA55" s="53">
        <v>0</v>
      </c>
      <c r="AB55" s="53">
        <v>0</v>
      </c>
      <c r="AC55" s="54">
        <v>0</v>
      </c>
    </row>
    <row r="56" spans="1:29" ht="12">
      <c r="A56" s="3" t="s">
        <v>159</v>
      </c>
      <c r="B56" s="82">
        <f t="shared" si="1"/>
        <v>3</v>
      </c>
      <c r="C56" s="53">
        <v>2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1</v>
      </c>
      <c r="J56" s="53">
        <v>0</v>
      </c>
      <c r="K56" s="53">
        <v>0</v>
      </c>
      <c r="L56" s="53">
        <v>0</v>
      </c>
      <c r="M56" s="53">
        <v>0</v>
      </c>
      <c r="N56" s="54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119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4">
        <v>0</v>
      </c>
    </row>
    <row r="57" spans="1:29" ht="12">
      <c r="A57" s="3" t="s">
        <v>75</v>
      </c>
      <c r="B57" s="82">
        <f t="shared" si="1"/>
        <v>118</v>
      </c>
      <c r="C57" s="53">
        <v>76</v>
      </c>
      <c r="D57" s="53">
        <v>0</v>
      </c>
      <c r="E57" s="53">
        <v>0</v>
      </c>
      <c r="F57" s="53">
        <v>6</v>
      </c>
      <c r="G57" s="53">
        <v>5</v>
      </c>
      <c r="H57" s="53">
        <v>6</v>
      </c>
      <c r="I57" s="53">
        <v>3</v>
      </c>
      <c r="J57" s="53">
        <v>2</v>
      </c>
      <c r="K57" s="53">
        <v>1</v>
      </c>
      <c r="L57" s="53">
        <v>3</v>
      </c>
      <c r="M57" s="53">
        <v>2</v>
      </c>
      <c r="N57" s="54">
        <v>1</v>
      </c>
      <c r="O57" s="55">
        <v>1</v>
      </c>
      <c r="P57" s="55">
        <v>0</v>
      </c>
      <c r="Q57" s="55">
        <v>3</v>
      </c>
      <c r="R57" s="55">
        <v>2</v>
      </c>
      <c r="S57" s="55">
        <v>1</v>
      </c>
      <c r="T57" s="119">
        <v>2</v>
      </c>
      <c r="U57" s="53">
        <v>0</v>
      </c>
      <c r="V57" s="53">
        <v>2</v>
      </c>
      <c r="W57" s="53">
        <v>0</v>
      </c>
      <c r="X57" s="53">
        <v>2</v>
      </c>
      <c r="Y57" s="53">
        <v>0</v>
      </c>
      <c r="Z57" s="53">
        <v>0</v>
      </c>
      <c r="AA57" s="53">
        <v>0</v>
      </c>
      <c r="AB57" s="53">
        <v>0</v>
      </c>
      <c r="AC57" s="54">
        <v>0</v>
      </c>
    </row>
    <row r="58" spans="1:29" ht="12">
      <c r="A58" s="3" t="s">
        <v>76</v>
      </c>
      <c r="B58" s="82">
        <f t="shared" si="1"/>
        <v>331</v>
      </c>
      <c r="C58" s="53">
        <v>202</v>
      </c>
      <c r="D58" s="53">
        <v>13</v>
      </c>
      <c r="E58" s="53">
        <v>21</v>
      </c>
      <c r="F58" s="53">
        <v>12</v>
      </c>
      <c r="G58" s="53">
        <v>12</v>
      </c>
      <c r="H58" s="53">
        <v>11</v>
      </c>
      <c r="I58" s="53">
        <v>7</v>
      </c>
      <c r="J58" s="53">
        <v>5</v>
      </c>
      <c r="K58" s="53">
        <v>11</v>
      </c>
      <c r="L58" s="53">
        <v>3</v>
      </c>
      <c r="M58" s="53">
        <v>3</v>
      </c>
      <c r="N58" s="54">
        <v>4</v>
      </c>
      <c r="O58" s="55">
        <v>4</v>
      </c>
      <c r="P58" s="55">
        <v>5</v>
      </c>
      <c r="Q58" s="55">
        <v>1</v>
      </c>
      <c r="R58" s="55">
        <v>4</v>
      </c>
      <c r="S58" s="55">
        <v>1</v>
      </c>
      <c r="T58" s="119">
        <v>4</v>
      </c>
      <c r="U58" s="53">
        <v>3</v>
      </c>
      <c r="V58" s="53">
        <v>0</v>
      </c>
      <c r="W58" s="53">
        <v>3</v>
      </c>
      <c r="X58" s="53">
        <v>1</v>
      </c>
      <c r="Y58" s="53">
        <v>0</v>
      </c>
      <c r="Z58" s="53">
        <v>1</v>
      </c>
      <c r="AA58" s="53">
        <v>0</v>
      </c>
      <c r="AB58" s="53">
        <v>0</v>
      </c>
      <c r="AC58" s="54">
        <v>0</v>
      </c>
    </row>
    <row r="59" spans="1:29" ht="12">
      <c r="A59" s="3" t="s">
        <v>77</v>
      </c>
      <c r="B59" s="82">
        <f t="shared" si="1"/>
        <v>7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4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119">
        <v>1</v>
      </c>
      <c r="U59" s="53">
        <v>4</v>
      </c>
      <c r="V59" s="53">
        <v>1</v>
      </c>
      <c r="W59" s="53">
        <v>1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4">
        <v>0</v>
      </c>
    </row>
    <row r="60" spans="1:29" ht="12">
      <c r="A60" s="3" t="s">
        <v>78</v>
      </c>
      <c r="B60" s="82">
        <f t="shared" si="1"/>
        <v>21</v>
      </c>
      <c r="C60" s="53">
        <v>4</v>
      </c>
      <c r="D60" s="53">
        <v>1</v>
      </c>
      <c r="E60" s="53">
        <v>1</v>
      </c>
      <c r="F60" s="53">
        <v>0</v>
      </c>
      <c r="G60" s="53">
        <v>1</v>
      </c>
      <c r="H60" s="53">
        <v>0</v>
      </c>
      <c r="I60" s="53">
        <v>13</v>
      </c>
      <c r="J60" s="53">
        <v>0</v>
      </c>
      <c r="K60" s="53">
        <v>0</v>
      </c>
      <c r="L60" s="53">
        <v>0</v>
      </c>
      <c r="M60" s="53">
        <v>0</v>
      </c>
      <c r="N60" s="54">
        <v>0</v>
      </c>
      <c r="O60" s="55">
        <v>0</v>
      </c>
      <c r="P60" s="55">
        <v>0</v>
      </c>
      <c r="Q60" s="55">
        <v>0</v>
      </c>
      <c r="R60" s="55">
        <v>0</v>
      </c>
      <c r="S60" s="55">
        <v>1</v>
      </c>
      <c r="T60" s="119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4">
        <v>0</v>
      </c>
    </row>
    <row r="61" spans="1:29" ht="12">
      <c r="A61" s="3" t="s">
        <v>79</v>
      </c>
      <c r="B61" s="82">
        <f t="shared" si="1"/>
        <v>1335</v>
      </c>
      <c r="C61" s="53">
        <v>199</v>
      </c>
      <c r="D61" s="53">
        <v>326</v>
      </c>
      <c r="E61" s="53">
        <v>83</v>
      </c>
      <c r="F61" s="53">
        <v>261</v>
      </c>
      <c r="G61" s="53">
        <v>16</v>
      </c>
      <c r="H61" s="53">
        <v>20</v>
      </c>
      <c r="I61" s="53">
        <v>27</v>
      </c>
      <c r="J61" s="53">
        <v>65</v>
      </c>
      <c r="K61" s="53">
        <v>45</v>
      </c>
      <c r="L61" s="53">
        <v>45</v>
      </c>
      <c r="M61" s="53">
        <v>87</v>
      </c>
      <c r="N61" s="54">
        <v>11</v>
      </c>
      <c r="O61" s="55">
        <v>9</v>
      </c>
      <c r="P61" s="55">
        <v>17</v>
      </c>
      <c r="Q61" s="55">
        <v>15</v>
      </c>
      <c r="R61" s="55">
        <v>38</v>
      </c>
      <c r="S61" s="55">
        <v>33</v>
      </c>
      <c r="T61" s="119">
        <v>1</v>
      </c>
      <c r="U61" s="53">
        <v>10</v>
      </c>
      <c r="V61" s="53">
        <v>1</v>
      </c>
      <c r="W61" s="53">
        <v>11</v>
      </c>
      <c r="X61" s="53">
        <v>6</v>
      </c>
      <c r="Y61" s="53">
        <v>3</v>
      </c>
      <c r="Z61" s="53">
        <v>3</v>
      </c>
      <c r="AA61" s="53">
        <v>1</v>
      </c>
      <c r="AB61" s="53">
        <v>2</v>
      </c>
      <c r="AC61" s="54">
        <v>0</v>
      </c>
    </row>
    <row r="62" spans="1:29" ht="12">
      <c r="A62" s="3" t="s">
        <v>80</v>
      </c>
      <c r="B62" s="82">
        <f t="shared" si="1"/>
        <v>1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1</v>
      </c>
      <c r="L62" s="53">
        <v>0</v>
      </c>
      <c r="M62" s="53">
        <v>0</v>
      </c>
      <c r="N62" s="54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119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4">
        <v>0</v>
      </c>
    </row>
    <row r="63" spans="1:29" ht="12">
      <c r="A63" s="3" t="s">
        <v>427</v>
      </c>
      <c r="B63" s="82">
        <f>SUM(C63:AC63)</f>
        <v>2</v>
      </c>
      <c r="C63" s="53">
        <v>0</v>
      </c>
      <c r="D63" s="53">
        <v>0</v>
      </c>
      <c r="E63" s="53">
        <v>0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4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119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4">
        <v>0</v>
      </c>
    </row>
    <row r="64" spans="1:29" ht="12">
      <c r="A64" s="3" t="s">
        <v>81</v>
      </c>
      <c r="B64" s="82">
        <f t="shared" si="1"/>
        <v>2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4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119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1</v>
      </c>
      <c r="AA64" s="53">
        <v>0</v>
      </c>
      <c r="AB64" s="53">
        <v>0</v>
      </c>
      <c r="AC64" s="54">
        <v>0</v>
      </c>
    </row>
    <row r="65" spans="1:29" ht="12">
      <c r="A65" s="3" t="s">
        <v>82</v>
      </c>
      <c r="B65" s="82">
        <f t="shared" si="1"/>
        <v>12</v>
      </c>
      <c r="C65" s="53">
        <v>8</v>
      </c>
      <c r="D65" s="53">
        <v>1</v>
      </c>
      <c r="E65" s="53">
        <v>1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0</v>
      </c>
      <c r="O65" s="55">
        <v>0</v>
      </c>
      <c r="P65" s="55">
        <v>0</v>
      </c>
      <c r="Q65" s="55">
        <v>0</v>
      </c>
      <c r="R65" s="55">
        <v>2</v>
      </c>
      <c r="S65" s="55">
        <v>0</v>
      </c>
      <c r="T65" s="119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4">
        <v>0</v>
      </c>
    </row>
    <row r="66" spans="1:29" ht="12">
      <c r="A66" s="3" t="s">
        <v>160</v>
      </c>
      <c r="B66" s="82">
        <f t="shared" si="1"/>
        <v>25</v>
      </c>
      <c r="C66" s="53">
        <v>20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119">
        <v>0</v>
      </c>
      <c r="U66" s="53">
        <v>0</v>
      </c>
      <c r="V66" s="53">
        <v>0</v>
      </c>
      <c r="W66" s="53">
        <v>0</v>
      </c>
      <c r="X66" s="53">
        <v>5</v>
      </c>
      <c r="Y66" s="53">
        <v>0</v>
      </c>
      <c r="Z66" s="53">
        <v>0</v>
      </c>
      <c r="AA66" s="53">
        <v>0</v>
      </c>
      <c r="AB66" s="53">
        <v>0</v>
      </c>
      <c r="AC66" s="54">
        <v>0</v>
      </c>
    </row>
    <row r="67" spans="1:29" ht="12">
      <c r="A67" s="3" t="s">
        <v>83</v>
      </c>
      <c r="B67" s="82">
        <f t="shared" si="1"/>
        <v>207</v>
      </c>
      <c r="C67" s="53">
        <v>174</v>
      </c>
      <c r="D67" s="53">
        <v>0</v>
      </c>
      <c r="E67" s="53">
        <v>0</v>
      </c>
      <c r="F67" s="53">
        <v>0</v>
      </c>
      <c r="G67" s="53">
        <v>0</v>
      </c>
      <c r="H67" s="53">
        <v>3</v>
      </c>
      <c r="I67" s="53">
        <v>0</v>
      </c>
      <c r="J67" s="53">
        <v>7</v>
      </c>
      <c r="K67" s="53">
        <v>0</v>
      </c>
      <c r="L67" s="53">
        <v>1</v>
      </c>
      <c r="M67" s="53">
        <v>0</v>
      </c>
      <c r="N67" s="54">
        <v>1</v>
      </c>
      <c r="O67" s="55">
        <v>0</v>
      </c>
      <c r="P67" s="55">
        <v>1</v>
      </c>
      <c r="Q67" s="55">
        <v>5</v>
      </c>
      <c r="R67" s="55">
        <v>1</v>
      </c>
      <c r="S67" s="55">
        <v>1</v>
      </c>
      <c r="T67" s="119">
        <v>6</v>
      </c>
      <c r="U67" s="53">
        <v>0</v>
      </c>
      <c r="V67" s="53">
        <v>0</v>
      </c>
      <c r="W67" s="53">
        <v>4</v>
      </c>
      <c r="X67" s="53">
        <v>0</v>
      </c>
      <c r="Y67" s="53">
        <v>0</v>
      </c>
      <c r="Z67" s="53">
        <v>3</v>
      </c>
      <c r="AA67" s="53">
        <v>0</v>
      </c>
      <c r="AB67" s="53">
        <v>0</v>
      </c>
      <c r="AC67" s="54">
        <v>0</v>
      </c>
    </row>
    <row r="68" spans="1:29" ht="12">
      <c r="A68" s="3" t="s">
        <v>84</v>
      </c>
      <c r="B68" s="82">
        <f t="shared" si="1"/>
        <v>35</v>
      </c>
      <c r="C68" s="53">
        <v>28</v>
      </c>
      <c r="D68" s="53">
        <v>0</v>
      </c>
      <c r="E68" s="53">
        <v>2</v>
      </c>
      <c r="F68" s="53">
        <v>1</v>
      </c>
      <c r="G68" s="53">
        <v>0</v>
      </c>
      <c r="H68" s="53">
        <v>2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4">
        <v>0</v>
      </c>
      <c r="O68" s="55">
        <v>1</v>
      </c>
      <c r="P68" s="55">
        <v>1</v>
      </c>
      <c r="Q68" s="55">
        <v>0</v>
      </c>
      <c r="R68" s="55">
        <v>0</v>
      </c>
      <c r="S68" s="55">
        <v>0</v>
      </c>
      <c r="T68" s="119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4">
        <v>0</v>
      </c>
    </row>
    <row r="69" spans="1:29" ht="12">
      <c r="A69" s="3" t="s">
        <v>85</v>
      </c>
      <c r="B69" s="82">
        <f t="shared" si="1"/>
        <v>2</v>
      </c>
      <c r="C69" s="53">
        <v>2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4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119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4">
        <v>0</v>
      </c>
    </row>
    <row r="70" spans="1:29" ht="12">
      <c r="A70" s="3" t="s">
        <v>86</v>
      </c>
      <c r="B70" s="82">
        <f t="shared" si="1"/>
        <v>30</v>
      </c>
      <c r="C70" s="53">
        <v>27</v>
      </c>
      <c r="D70" s="53">
        <v>0</v>
      </c>
      <c r="E70" s="53">
        <v>0</v>
      </c>
      <c r="F70" s="53">
        <v>1</v>
      </c>
      <c r="G70" s="53">
        <v>0</v>
      </c>
      <c r="H70" s="53">
        <v>0</v>
      </c>
      <c r="I70" s="53">
        <v>0</v>
      </c>
      <c r="J70" s="53">
        <v>2</v>
      </c>
      <c r="K70" s="53">
        <v>0</v>
      </c>
      <c r="L70" s="53">
        <v>0</v>
      </c>
      <c r="M70" s="53">
        <v>0</v>
      </c>
      <c r="N70" s="54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119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4">
        <v>0</v>
      </c>
    </row>
    <row r="71" spans="1:29" ht="12">
      <c r="A71" s="3" t="s">
        <v>87</v>
      </c>
      <c r="B71" s="82">
        <f>SUM(C71:AC71)</f>
        <v>506</v>
      </c>
      <c r="C71" s="53">
        <v>79</v>
      </c>
      <c r="D71" s="53">
        <v>32</v>
      </c>
      <c r="E71" s="53">
        <v>16</v>
      </c>
      <c r="F71" s="53">
        <v>18</v>
      </c>
      <c r="G71" s="53">
        <v>20</v>
      </c>
      <c r="H71" s="53">
        <v>27</v>
      </c>
      <c r="I71" s="53">
        <v>27</v>
      </c>
      <c r="J71" s="53">
        <v>11</v>
      </c>
      <c r="K71" s="53">
        <v>25</v>
      </c>
      <c r="L71" s="53">
        <v>14</v>
      </c>
      <c r="M71" s="53">
        <v>32</v>
      </c>
      <c r="N71" s="54">
        <v>20</v>
      </c>
      <c r="O71" s="55">
        <v>4</v>
      </c>
      <c r="P71" s="55">
        <v>5</v>
      </c>
      <c r="Q71" s="55">
        <v>17</v>
      </c>
      <c r="R71" s="55">
        <v>15</v>
      </c>
      <c r="S71" s="55">
        <v>9</v>
      </c>
      <c r="T71" s="119">
        <v>5</v>
      </c>
      <c r="U71" s="53">
        <v>3</v>
      </c>
      <c r="V71" s="53">
        <v>10</v>
      </c>
      <c r="W71" s="53">
        <v>4</v>
      </c>
      <c r="X71" s="53">
        <v>2</v>
      </c>
      <c r="Y71" s="53">
        <v>3</v>
      </c>
      <c r="Z71" s="53">
        <v>1</v>
      </c>
      <c r="AA71" s="53">
        <v>0</v>
      </c>
      <c r="AB71" s="53">
        <v>0</v>
      </c>
      <c r="AC71" s="54">
        <v>107</v>
      </c>
    </row>
    <row r="72" spans="1:29" ht="12">
      <c r="A72" s="3" t="s">
        <v>297</v>
      </c>
      <c r="B72" s="82">
        <f t="shared" si="1"/>
        <v>292</v>
      </c>
      <c r="C72" s="53">
        <v>130</v>
      </c>
      <c r="D72" s="53">
        <v>22</v>
      </c>
      <c r="E72" s="53">
        <v>12</v>
      </c>
      <c r="F72" s="53">
        <v>17</v>
      </c>
      <c r="G72" s="53">
        <v>8</v>
      </c>
      <c r="H72" s="53">
        <v>10</v>
      </c>
      <c r="I72" s="53">
        <v>24</v>
      </c>
      <c r="J72" s="53">
        <v>3</v>
      </c>
      <c r="K72" s="53">
        <v>8</v>
      </c>
      <c r="L72" s="53">
        <v>7</v>
      </c>
      <c r="M72" s="53">
        <v>9</v>
      </c>
      <c r="N72" s="54">
        <v>3</v>
      </c>
      <c r="O72" s="55">
        <v>1</v>
      </c>
      <c r="P72" s="55">
        <v>6</v>
      </c>
      <c r="Q72" s="55">
        <v>4</v>
      </c>
      <c r="R72" s="55">
        <v>8</v>
      </c>
      <c r="S72" s="55">
        <v>3</v>
      </c>
      <c r="T72" s="119">
        <v>1</v>
      </c>
      <c r="U72" s="53">
        <v>1</v>
      </c>
      <c r="V72" s="53">
        <v>4</v>
      </c>
      <c r="W72" s="53">
        <v>1</v>
      </c>
      <c r="X72" s="53">
        <v>3</v>
      </c>
      <c r="Y72" s="53">
        <v>5</v>
      </c>
      <c r="Z72" s="53">
        <v>2</v>
      </c>
      <c r="AA72" s="53">
        <v>0</v>
      </c>
      <c r="AB72" s="53">
        <v>0</v>
      </c>
      <c r="AC72" s="54">
        <v>0</v>
      </c>
    </row>
    <row r="73" spans="1:29" ht="12">
      <c r="A73" s="3" t="s">
        <v>88</v>
      </c>
      <c r="B73" s="82">
        <f t="shared" si="1"/>
        <v>5917</v>
      </c>
      <c r="C73" s="53">
        <v>1579</v>
      </c>
      <c r="D73" s="53">
        <v>281</v>
      </c>
      <c r="E73" s="53">
        <v>304</v>
      </c>
      <c r="F73" s="53">
        <v>289</v>
      </c>
      <c r="G73" s="53">
        <v>286</v>
      </c>
      <c r="H73" s="53">
        <v>447</v>
      </c>
      <c r="I73" s="53">
        <v>260</v>
      </c>
      <c r="J73" s="53">
        <v>239</v>
      </c>
      <c r="K73" s="53">
        <v>248</v>
      </c>
      <c r="L73" s="53">
        <v>140</v>
      </c>
      <c r="M73" s="53">
        <v>136</v>
      </c>
      <c r="N73" s="54">
        <v>147</v>
      </c>
      <c r="O73" s="55">
        <v>185</v>
      </c>
      <c r="P73" s="55">
        <v>87</v>
      </c>
      <c r="Q73" s="55">
        <v>139</v>
      </c>
      <c r="R73" s="55">
        <v>253</v>
      </c>
      <c r="S73" s="55">
        <v>178</v>
      </c>
      <c r="T73" s="119">
        <v>137</v>
      </c>
      <c r="U73" s="53">
        <v>43</v>
      </c>
      <c r="V73" s="53">
        <v>73</v>
      </c>
      <c r="W73" s="53">
        <v>73</v>
      </c>
      <c r="X73" s="53">
        <v>89</v>
      </c>
      <c r="Y73" s="53">
        <v>89</v>
      </c>
      <c r="Z73" s="53">
        <v>129</v>
      </c>
      <c r="AA73" s="53">
        <v>46</v>
      </c>
      <c r="AB73" s="53">
        <v>40</v>
      </c>
      <c r="AC73" s="54">
        <v>0</v>
      </c>
    </row>
    <row r="74" spans="1:29" ht="12">
      <c r="A74" s="3" t="s">
        <v>89</v>
      </c>
      <c r="B74" s="82">
        <f t="shared" si="1"/>
        <v>960</v>
      </c>
      <c r="C74" s="53">
        <v>62</v>
      </c>
      <c r="D74" s="53">
        <v>20</v>
      </c>
      <c r="E74" s="53">
        <v>58</v>
      </c>
      <c r="F74" s="53">
        <v>15</v>
      </c>
      <c r="G74" s="53">
        <v>88</v>
      </c>
      <c r="H74" s="53">
        <v>43</v>
      </c>
      <c r="I74" s="53">
        <v>29</v>
      </c>
      <c r="J74" s="53">
        <v>46</v>
      </c>
      <c r="K74" s="53">
        <v>98</v>
      </c>
      <c r="L74" s="53">
        <v>24</v>
      </c>
      <c r="M74" s="53">
        <v>97</v>
      </c>
      <c r="N74" s="54">
        <v>20</v>
      </c>
      <c r="O74" s="55">
        <v>33</v>
      </c>
      <c r="P74" s="55">
        <v>10</v>
      </c>
      <c r="Q74" s="55">
        <v>63</v>
      </c>
      <c r="R74" s="55">
        <v>64</v>
      </c>
      <c r="S74" s="55">
        <v>10</v>
      </c>
      <c r="T74" s="119">
        <v>24</v>
      </c>
      <c r="U74" s="53">
        <v>24</v>
      </c>
      <c r="V74" s="53">
        <v>29</v>
      </c>
      <c r="W74" s="53">
        <v>6</v>
      </c>
      <c r="X74" s="53">
        <v>4</v>
      </c>
      <c r="Y74" s="53">
        <v>30</v>
      </c>
      <c r="Z74" s="53">
        <v>29</v>
      </c>
      <c r="AA74" s="53">
        <v>33</v>
      </c>
      <c r="AB74" s="53">
        <v>1</v>
      </c>
      <c r="AC74" s="54">
        <v>0</v>
      </c>
    </row>
    <row r="75" spans="1:29" ht="12">
      <c r="A75" s="3"/>
      <c r="B75" s="4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</row>
    <row r="76" spans="1:29" ht="12">
      <c r="A76" s="3"/>
      <c r="B76" s="4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</row>
    <row r="77" spans="1:29" ht="12">
      <c r="A77" s="3"/>
      <c r="B77" s="4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</row>
    <row r="78" spans="1:29" ht="12">
      <c r="A78" s="3"/>
      <c r="B78" s="4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2">
      <c r="A79" s="3"/>
      <c r="B79" s="4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</row>
    <row r="80" spans="1:29" ht="12">
      <c r="A80" s="3"/>
      <c r="B80" s="49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</row>
    <row r="81" spans="1:29" ht="12.75" thickBot="1">
      <c r="A81" s="2" t="s">
        <v>675</v>
      </c>
      <c r="B81" s="49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</row>
    <row r="82" spans="1:29" ht="12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9"/>
      <c r="O82" s="6"/>
      <c r="P82" s="6"/>
      <c r="Q82" s="6"/>
      <c r="R82" s="6"/>
      <c r="S82" s="6"/>
      <c r="T82" s="6"/>
      <c r="U82" s="396" t="s">
        <v>475</v>
      </c>
      <c r="V82" s="397"/>
      <c r="W82" s="397"/>
      <c r="X82" s="397"/>
      <c r="Y82" s="397"/>
      <c r="Z82" s="397"/>
      <c r="AA82" s="396" t="s">
        <v>476</v>
      </c>
      <c r="AB82" s="398"/>
      <c r="AC82" s="9"/>
    </row>
    <row r="83" spans="1:29" ht="12.75" thickBot="1">
      <c r="A83" s="4" t="s">
        <v>477</v>
      </c>
      <c r="B83" s="10" t="s">
        <v>0</v>
      </c>
      <c r="C83" s="132" t="s">
        <v>478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3" t="s">
        <v>272</v>
      </c>
      <c r="O83" s="132"/>
      <c r="P83" s="132"/>
      <c r="Q83" s="132"/>
      <c r="R83" s="132"/>
      <c r="S83" s="132"/>
      <c r="T83" s="132"/>
      <c r="U83" s="399" t="s">
        <v>479</v>
      </c>
      <c r="V83" s="400"/>
      <c r="W83" s="400"/>
      <c r="X83" s="400"/>
      <c r="Y83" s="400"/>
      <c r="Z83" s="401"/>
      <c r="AA83" s="399" t="s">
        <v>480</v>
      </c>
      <c r="AB83" s="401"/>
      <c r="AC83" s="13" t="s">
        <v>183</v>
      </c>
    </row>
    <row r="84" spans="1:29" ht="12">
      <c r="A84" s="4" t="s">
        <v>481</v>
      </c>
      <c r="B84" s="10" t="s">
        <v>185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4"/>
      <c r="O84" s="5"/>
      <c r="P84" s="5"/>
      <c r="Q84" s="5"/>
      <c r="R84" s="5"/>
      <c r="S84" s="5"/>
      <c r="T84" s="5"/>
      <c r="U84" s="14"/>
      <c r="V84" s="5"/>
      <c r="AA84" s="43"/>
      <c r="AB84" s="26"/>
      <c r="AC84" s="13" t="s">
        <v>186</v>
      </c>
    </row>
    <row r="85" spans="1:29" ht="12">
      <c r="A85" s="31"/>
      <c r="B85" s="10" t="s">
        <v>0</v>
      </c>
      <c r="C85" s="4" t="s">
        <v>1</v>
      </c>
      <c r="D85" s="4" t="s">
        <v>2</v>
      </c>
      <c r="E85" s="4" t="s">
        <v>3</v>
      </c>
      <c r="F85" s="4" t="s">
        <v>4</v>
      </c>
      <c r="G85" s="4" t="s">
        <v>5</v>
      </c>
      <c r="H85" s="4" t="s">
        <v>6</v>
      </c>
      <c r="I85" s="4" t="s">
        <v>7</v>
      </c>
      <c r="J85" s="4" t="s">
        <v>8</v>
      </c>
      <c r="K85" s="4" t="s">
        <v>1</v>
      </c>
      <c r="L85" s="4" t="s">
        <v>187</v>
      </c>
      <c r="M85" s="4" t="s">
        <v>9</v>
      </c>
      <c r="N85" s="15" t="s">
        <v>1</v>
      </c>
      <c r="O85" s="4" t="s">
        <v>10</v>
      </c>
      <c r="P85" s="4" t="s">
        <v>11</v>
      </c>
      <c r="Q85" s="4" t="s">
        <v>12</v>
      </c>
      <c r="R85" s="4" t="s">
        <v>13</v>
      </c>
      <c r="S85" s="4" t="s">
        <v>14</v>
      </c>
      <c r="T85" s="4" t="s">
        <v>15</v>
      </c>
      <c r="U85" s="15" t="s">
        <v>16</v>
      </c>
      <c r="V85" s="4" t="s">
        <v>17</v>
      </c>
      <c r="W85" s="16" t="s">
        <v>18</v>
      </c>
      <c r="X85" s="16" t="s">
        <v>19</v>
      </c>
      <c r="Y85" s="16" t="s">
        <v>20</v>
      </c>
      <c r="Z85" s="16" t="s">
        <v>432</v>
      </c>
      <c r="AA85" s="13" t="s">
        <v>188</v>
      </c>
      <c r="AB85" s="172" t="s">
        <v>435</v>
      </c>
      <c r="AC85" s="13" t="s">
        <v>482</v>
      </c>
    </row>
    <row r="86" spans="1:29" ht="12.75" thickBot="1">
      <c r="A86" s="17"/>
      <c r="B86" s="18"/>
      <c r="C86" s="19" t="s">
        <v>21</v>
      </c>
      <c r="D86" s="19" t="s">
        <v>22</v>
      </c>
      <c r="E86" s="19" t="s">
        <v>23</v>
      </c>
      <c r="F86" s="19" t="s">
        <v>24</v>
      </c>
      <c r="G86" s="19" t="s">
        <v>25</v>
      </c>
      <c r="H86" s="19" t="s">
        <v>26</v>
      </c>
      <c r="I86" s="20"/>
      <c r="J86" s="19" t="s">
        <v>27</v>
      </c>
      <c r="K86" s="19" t="s">
        <v>28</v>
      </c>
      <c r="L86" s="19" t="s">
        <v>190</v>
      </c>
      <c r="M86" s="20" t="s">
        <v>29</v>
      </c>
      <c r="N86" s="21" t="s">
        <v>30</v>
      </c>
      <c r="O86" s="19" t="s">
        <v>31</v>
      </c>
      <c r="P86" s="19" t="s">
        <v>32</v>
      </c>
      <c r="Q86" s="20" t="s">
        <v>33</v>
      </c>
      <c r="R86" s="20"/>
      <c r="S86" s="20" t="s">
        <v>34</v>
      </c>
      <c r="T86" s="19" t="s">
        <v>35</v>
      </c>
      <c r="U86" s="22" t="s">
        <v>36</v>
      </c>
      <c r="V86" s="20" t="s">
        <v>37</v>
      </c>
      <c r="W86" s="20" t="s">
        <v>38</v>
      </c>
      <c r="X86" s="20" t="s">
        <v>39</v>
      </c>
      <c r="Y86" s="20"/>
      <c r="Z86" s="23" t="s">
        <v>281</v>
      </c>
      <c r="AA86" s="22" t="s">
        <v>191</v>
      </c>
      <c r="AB86" s="23" t="s">
        <v>282</v>
      </c>
      <c r="AC86" s="24"/>
    </row>
    <row r="87" spans="1:29" ht="12">
      <c r="A87" s="3" t="s">
        <v>90</v>
      </c>
      <c r="B87" s="82">
        <f t="shared" si="1"/>
        <v>136</v>
      </c>
      <c r="C87" s="53">
        <v>47</v>
      </c>
      <c r="D87" s="53">
        <v>4</v>
      </c>
      <c r="E87" s="53">
        <v>6</v>
      </c>
      <c r="F87" s="53">
        <v>2</v>
      </c>
      <c r="G87" s="53">
        <v>2</v>
      </c>
      <c r="H87" s="53">
        <v>5</v>
      </c>
      <c r="I87" s="53">
        <v>8</v>
      </c>
      <c r="J87" s="53">
        <v>8</v>
      </c>
      <c r="K87" s="53">
        <v>12</v>
      </c>
      <c r="L87" s="53">
        <v>10</v>
      </c>
      <c r="M87" s="53">
        <v>7</v>
      </c>
      <c r="N87" s="336">
        <v>1</v>
      </c>
      <c r="O87" s="334">
        <v>5</v>
      </c>
      <c r="P87" s="334">
        <v>0</v>
      </c>
      <c r="Q87" s="334">
        <v>1</v>
      </c>
      <c r="R87" s="334">
        <v>3</v>
      </c>
      <c r="S87" s="334">
        <v>2</v>
      </c>
      <c r="T87" s="335">
        <v>0</v>
      </c>
      <c r="U87" s="53">
        <v>3</v>
      </c>
      <c r="V87" s="53">
        <v>1</v>
      </c>
      <c r="W87" s="53">
        <v>0</v>
      </c>
      <c r="X87" s="53">
        <v>0</v>
      </c>
      <c r="Y87" s="53">
        <v>0</v>
      </c>
      <c r="Z87" s="53">
        <v>2</v>
      </c>
      <c r="AA87" s="53">
        <v>7</v>
      </c>
      <c r="AB87" s="53">
        <v>0</v>
      </c>
      <c r="AC87" s="336">
        <v>0</v>
      </c>
    </row>
    <row r="88" spans="1:29" ht="12">
      <c r="A88" s="3" t="s">
        <v>91</v>
      </c>
      <c r="B88" s="82">
        <f t="shared" si="1"/>
        <v>33</v>
      </c>
      <c r="C88" s="53">
        <v>10</v>
      </c>
      <c r="D88" s="53">
        <v>4</v>
      </c>
      <c r="E88" s="53">
        <v>0</v>
      </c>
      <c r="F88" s="53">
        <v>0</v>
      </c>
      <c r="G88" s="53">
        <v>2</v>
      </c>
      <c r="H88" s="53">
        <v>5</v>
      </c>
      <c r="I88" s="53">
        <v>0</v>
      </c>
      <c r="J88" s="53">
        <v>1</v>
      </c>
      <c r="K88" s="53">
        <v>1</v>
      </c>
      <c r="L88" s="53">
        <v>1</v>
      </c>
      <c r="M88" s="53">
        <v>0</v>
      </c>
      <c r="N88" s="54">
        <v>2</v>
      </c>
      <c r="O88" s="55">
        <v>0</v>
      </c>
      <c r="P88" s="55">
        <v>1</v>
      </c>
      <c r="Q88" s="55">
        <v>0</v>
      </c>
      <c r="R88" s="55">
        <v>2</v>
      </c>
      <c r="S88" s="55">
        <v>2</v>
      </c>
      <c r="T88" s="119">
        <v>1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1</v>
      </c>
      <c r="AA88" s="53">
        <v>0</v>
      </c>
      <c r="AB88" s="53">
        <v>0</v>
      </c>
      <c r="AC88" s="54">
        <v>0</v>
      </c>
    </row>
    <row r="89" spans="1:29" ht="12">
      <c r="A89" s="3" t="s">
        <v>92</v>
      </c>
      <c r="B89" s="82">
        <f aca="true" t="shared" si="2" ref="B89:B149">SUM(C89:AC89)</f>
        <v>61</v>
      </c>
      <c r="C89" s="53">
        <v>37</v>
      </c>
      <c r="D89" s="53">
        <v>4</v>
      </c>
      <c r="E89" s="53">
        <v>0</v>
      </c>
      <c r="F89" s="53">
        <v>0</v>
      </c>
      <c r="G89" s="53">
        <v>3</v>
      </c>
      <c r="H89" s="53">
        <v>0</v>
      </c>
      <c r="I89" s="53">
        <v>0</v>
      </c>
      <c r="J89" s="53">
        <v>0</v>
      </c>
      <c r="K89" s="53">
        <v>0</v>
      </c>
      <c r="L89" s="53">
        <v>1</v>
      </c>
      <c r="M89" s="53">
        <v>1</v>
      </c>
      <c r="N89" s="54">
        <v>0</v>
      </c>
      <c r="O89" s="55">
        <v>0</v>
      </c>
      <c r="P89" s="55">
        <v>0</v>
      </c>
      <c r="Q89" s="55">
        <v>0</v>
      </c>
      <c r="R89" s="55">
        <v>14</v>
      </c>
      <c r="S89" s="55">
        <v>0</v>
      </c>
      <c r="T89" s="119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1</v>
      </c>
      <c r="AB89" s="53">
        <v>0</v>
      </c>
      <c r="AC89" s="54">
        <v>0</v>
      </c>
    </row>
    <row r="90" spans="1:29" ht="12">
      <c r="A90" s="3" t="s">
        <v>252</v>
      </c>
      <c r="B90" s="82">
        <f t="shared" si="2"/>
        <v>16</v>
      </c>
      <c r="C90" s="53">
        <v>0</v>
      </c>
      <c r="D90" s="53">
        <v>1</v>
      </c>
      <c r="E90" s="53">
        <v>1</v>
      </c>
      <c r="F90" s="53">
        <v>0</v>
      </c>
      <c r="G90" s="53">
        <v>0</v>
      </c>
      <c r="H90" s="53">
        <v>2</v>
      </c>
      <c r="I90" s="53">
        <v>0</v>
      </c>
      <c r="J90" s="53">
        <v>1</v>
      </c>
      <c r="K90" s="53">
        <v>2</v>
      </c>
      <c r="L90" s="53">
        <v>0</v>
      </c>
      <c r="M90" s="53">
        <v>0</v>
      </c>
      <c r="N90" s="54">
        <v>0</v>
      </c>
      <c r="O90" s="55">
        <v>1</v>
      </c>
      <c r="P90" s="55">
        <v>0</v>
      </c>
      <c r="Q90" s="55">
        <v>1</v>
      </c>
      <c r="R90" s="55">
        <v>1</v>
      </c>
      <c r="S90" s="55">
        <v>0</v>
      </c>
      <c r="T90" s="119">
        <v>1</v>
      </c>
      <c r="U90" s="53">
        <v>0</v>
      </c>
      <c r="V90" s="53">
        <v>0</v>
      </c>
      <c r="W90" s="53">
        <v>0</v>
      </c>
      <c r="X90" s="53">
        <v>3</v>
      </c>
      <c r="Y90" s="53">
        <v>1</v>
      </c>
      <c r="Z90" s="53">
        <v>1</v>
      </c>
      <c r="AA90" s="53">
        <v>0</v>
      </c>
      <c r="AB90" s="53">
        <v>0</v>
      </c>
      <c r="AC90" s="54">
        <v>0</v>
      </c>
    </row>
    <row r="91" spans="1:29" ht="12">
      <c r="A91" s="3" t="s">
        <v>430</v>
      </c>
      <c r="B91" s="82">
        <f>SUM(C91:AC91)</f>
        <v>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2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4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119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4">
        <v>0</v>
      </c>
    </row>
    <row r="92" spans="1:29" ht="12">
      <c r="A92" s="3" t="s">
        <v>174</v>
      </c>
      <c r="B92" s="82">
        <f t="shared" si="2"/>
        <v>1</v>
      </c>
      <c r="C92" s="53">
        <v>1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4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119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4">
        <v>0</v>
      </c>
    </row>
    <row r="93" spans="1:29" ht="12">
      <c r="A93" s="3" t="s">
        <v>94</v>
      </c>
      <c r="B93" s="82">
        <f t="shared" si="2"/>
        <v>151</v>
      </c>
      <c r="C93" s="53">
        <v>16</v>
      </c>
      <c r="D93" s="53">
        <v>6</v>
      </c>
      <c r="E93" s="53">
        <v>6</v>
      </c>
      <c r="F93" s="53">
        <v>8</v>
      </c>
      <c r="G93" s="53">
        <v>11</v>
      </c>
      <c r="H93" s="53">
        <v>11</v>
      </c>
      <c r="I93" s="53">
        <v>21</v>
      </c>
      <c r="J93" s="53">
        <v>7</v>
      </c>
      <c r="K93" s="53">
        <v>7</v>
      </c>
      <c r="L93" s="53">
        <v>8</v>
      </c>
      <c r="M93" s="53">
        <v>6</v>
      </c>
      <c r="N93" s="54">
        <v>5</v>
      </c>
      <c r="O93" s="55">
        <v>5</v>
      </c>
      <c r="P93" s="55">
        <v>6</v>
      </c>
      <c r="Q93" s="55">
        <v>5</v>
      </c>
      <c r="R93" s="55">
        <v>9</v>
      </c>
      <c r="S93" s="55">
        <v>5</v>
      </c>
      <c r="T93" s="119">
        <v>5</v>
      </c>
      <c r="U93" s="53">
        <v>0</v>
      </c>
      <c r="V93" s="53">
        <v>0</v>
      </c>
      <c r="W93" s="53">
        <v>1</v>
      </c>
      <c r="X93" s="53">
        <v>1</v>
      </c>
      <c r="Y93" s="53">
        <v>2</v>
      </c>
      <c r="Z93" s="53">
        <v>0</v>
      </c>
      <c r="AA93" s="53">
        <v>0</v>
      </c>
      <c r="AB93" s="53">
        <v>0</v>
      </c>
      <c r="AC93" s="54">
        <v>0</v>
      </c>
    </row>
    <row r="94" spans="1:29" ht="12">
      <c r="A94" s="3" t="s">
        <v>95</v>
      </c>
      <c r="B94" s="82">
        <f t="shared" si="2"/>
        <v>23</v>
      </c>
      <c r="C94" s="53">
        <v>1</v>
      </c>
      <c r="D94" s="53">
        <v>0</v>
      </c>
      <c r="E94" s="53">
        <v>0</v>
      </c>
      <c r="F94" s="53">
        <v>0</v>
      </c>
      <c r="G94" s="53">
        <v>0</v>
      </c>
      <c r="H94" s="53">
        <v>1</v>
      </c>
      <c r="I94" s="53">
        <v>0</v>
      </c>
      <c r="J94" s="53">
        <v>4</v>
      </c>
      <c r="K94" s="53">
        <v>0</v>
      </c>
      <c r="L94" s="53">
        <v>3</v>
      </c>
      <c r="M94" s="53">
        <v>0</v>
      </c>
      <c r="N94" s="54">
        <v>5</v>
      </c>
      <c r="O94" s="55">
        <v>1</v>
      </c>
      <c r="P94" s="55">
        <v>0</v>
      </c>
      <c r="Q94" s="55">
        <v>2</v>
      </c>
      <c r="R94" s="55">
        <v>0</v>
      </c>
      <c r="S94" s="55">
        <v>0</v>
      </c>
      <c r="T94" s="119">
        <v>0</v>
      </c>
      <c r="U94" s="53">
        <v>0</v>
      </c>
      <c r="V94" s="53">
        <v>0</v>
      </c>
      <c r="W94" s="53">
        <v>2</v>
      </c>
      <c r="X94" s="53">
        <v>1</v>
      </c>
      <c r="Y94" s="53">
        <v>0</v>
      </c>
      <c r="Z94" s="53">
        <v>2</v>
      </c>
      <c r="AA94" s="53">
        <v>0</v>
      </c>
      <c r="AB94" s="53">
        <v>1</v>
      </c>
      <c r="AC94" s="54">
        <v>0</v>
      </c>
    </row>
    <row r="95" spans="1:29" ht="12">
      <c r="A95" s="3" t="s">
        <v>96</v>
      </c>
      <c r="B95" s="82">
        <f t="shared" si="2"/>
        <v>8</v>
      </c>
      <c r="C95" s="53">
        <v>6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4">
        <v>0</v>
      </c>
      <c r="O95" s="55">
        <v>0</v>
      </c>
      <c r="P95" s="55">
        <v>0</v>
      </c>
      <c r="Q95" s="55">
        <v>0</v>
      </c>
      <c r="R95" s="55">
        <v>1</v>
      </c>
      <c r="S95" s="55">
        <v>0</v>
      </c>
      <c r="T95" s="119">
        <v>0</v>
      </c>
      <c r="U95" s="53">
        <v>0</v>
      </c>
      <c r="V95" s="53">
        <v>0</v>
      </c>
      <c r="W95" s="53">
        <v>1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4">
        <v>0</v>
      </c>
    </row>
    <row r="96" spans="1:29" ht="12">
      <c r="A96" s="3" t="s">
        <v>255</v>
      </c>
      <c r="B96" s="82">
        <f t="shared" si="2"/>
        <v>1</v>
      </c>
      <c r="C96" s="53">
        <v>0</v>
      </c>
      <c r="D96" s="53">
        <v>0</v>
      </c>
      <c r="E96" s="53">
        <v>0</v>
      </c>
      <c r="F96" s="53">
        <v>0</v>
      </c>
      <c r="G96" s="53">
        <v>1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4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119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4">
        <v>0</v>
      </c>
    </row>
    <row r="97" spans="1:29" ht="12">
      <c r="A97" s="3" t="s">
        <v>97</v>
      </c>
      <c r="B97" s="82">
        <f t="shared" si="2"/>
        <v>30</v>
      </c>
      <c r="C97" s="53">
        <v>1</v>
      </c>
      <c r="D97" s="53">
        <v>0</v>
      </c>
      <c r="E97" s="53">
        <v>1</v>
      </c>
      <c r="F97" s="53">
        <v>0</v>
      </c>
      <c r="G97" s="53">
        <v>0</v>
      </c>
      <c r="H97" s="53">
        <v>1</v>
      </c>
      <c r="I97" s="53">
        <v>1</v>
      </c>
      <c r="J97" s="53">
        <v>1</v>
      </c>
      <c r="K97" s="53">
        <v>1</v>
      </c>
      <c r="L97" s="53">
        <v>1</v>
      </c>
      <c r="M97" s="53">
        <v>0</v>
      </c>
      <c r="N97" s="54">
        <v>2</v>
      </c>
      <c r="O97" s="55">
        <v>0</v>
      </c>
      <c r="P97" s="55">
        <v>0</v>
      </c>
      <c r="Q97" s="55">
        <v>0</v>
      </c>
      <c r="R97" s="55">
        <v>1</v>
      </c>
      <c r="S97" s="55">
        <v>2</v>
      </c>
      <c r="T97" s="119">
        <v>1</v>
      </c>
      <c r="U97" s="53">
        <v>7</v>
      </c>
      <c r="V97" s="53">
        <v>0</v>
      </c>
      <c r="W97" s="53">
        <v>0</v>
      </c>
      <c r="X97" s="53">
        <v>7</v>
      </c>
      <c r="Y97" s="53">
        <v>2</v>
      </c>
      <c r="Z97" s="53">
        <v>1</v>
      </c>
      <c r="AA97" s="53">
        <v>0</v>
      </c>
      <c r="AB97" s="53">
        <v>0</v>
      </c>
      <c r="AC97" s="54">
        <v>0</v>
      </c>
    </row>
    <row r="98" spans="1:29" ht="12">
      <c r="A98" s="3" t="s">
        <v>257</v>
      </c>
      <c r="B98" s="82">
        <f t="shared" si="2"/>
        <v>2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4">
        <v>0</v>
      </c>
      <c r="O98" s="55">
        <v>0</v>
      </c>
      <c r="P98" s="55">
        <v>0</v>
      </c>
      <c r="Q98" s="55">
        <v>0</v>
      </c>
      <c r="R98" s="55">
        <v>1</v>
      </c>
      <c r="S98" s="55">
        <v>0</v>
      </c>
      <c r="T98" s="119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4">
        <v>0</v>
      </c>
    </row>
    <row r="99" spans="1:29" ht="12">
      <c r="A99" s="3" t="s">
        <v>98</v>
      </c>
      <c r="B99" s="82">
        <f t="shared" si="2"/>
        <v>100</v>
      </c>
      <c r="C99" s="53">
        <v>32</v>
      </c>
      <c r="D99" s="53">
        <v>2</v>
      </c>
      <c r="E99" s="53">
        <v>3</v>
      </c>
      <c r="F99" s="53">
        <v>2</v>
      </c>
      <c r="G99" s="53">
        <v>30</v>
      </c>
      <c r="H99" s="53">
        <v>1</v>
      </c>
      <c r="I99" s="53">
        <v>0</v>
      </c>
      <c r="J99" s="53">
        <v>1</v>
      </c>
      <c r="K99" s="53">
        <v>1</v>
      </c>
      <c r="L99" s="53">
        <v>1</v>
      </c>
      <c r="M99" s="53">
        <v>0</v>
      </c>
      <c r="N99" s="54">
        <v>3</v>
      </c>
      <c r="O99" s="55">
        <v>6</v>
      </c>
      <c r="P99" s="55">
        <v>2</v>
      </c>
      <c r="Q99" s="55">
        <v>1</v>
      </c>
      <c r="R99" s="55">
        <v>9</v>
      </c>
      <c r="S99" s="55">
        <v>1</v>
      </c>
      <c r="T99" s="119">
        <v>2</v>
      </c>
      <c r="U99" s="53">
        <v>2</v>
      </c>
      <c r="V99" s="53">
        <v>0</v>
      </c>
      <c r="W99" s="53">
        <v>0</v>
      </c>
      <c r="X99" s="53">
        <v>0</v>
      </c>
      <c r="Y99" s="53">
        <v>1</v>
      </c>
      <c r="Z99" s="53">
        <v>0</v>
      </c>
      <c r="AA99" s="53">
        <v>0</v>
      </c>
      <c r="AB99" s="53">
        <v>0</v>
      </c>
      <c r="AC99" s="54">
        <v>0</v>
      </c>
    </row>
    <row r="100" spans="1:29" ht="12">
      <c r="A100" s="3" t="s">
        <v>99</v>
      </c>
      <c r="B100" s="82">
        <f t="shared" si="2"/>
        <v>219</v>
      </c>
      <c r="C100" s="53">
        <v>1</v>
      </c>
      <c r="D100" s="53">
        <v>0</v>
      </c>
      <c r="E100" s="53">
        <v>7</v>
      </c>
      <c r="F100" s="53">
        <v>0</v>
      </c>
      <c r="G100" s="53">
        <v>5</v>
      </c>
      <c r="H100" s="53">
        <v>64</v>
      </c>
      <c r="I100" s="53">
        <v>4</v>
      </c>
      <c r="J100" s="53">
        <v>4</v>
      </c>
      <c r="K100" s="53">
        <v>16</v>
      </c>
      <c r="L100" s="53">
        <v>19</v>
      </c>
      <c r="M100" s="53">
        <v>2</v>
      </c>
      <c r="N100" s="54">
        <v>19</v>
      </c>
      <c r="O100" s="55">
        <v>2</v>
      </c>
      <c r="P100" s="55">
        <v>0</v>
      </c>
      <c r="Q100" s="55">
        <v>20</v>
      </c>
      <c r="R100" s="55">
        <v>4</v>
      </c>
      <c r="S100" s="55">
        <v>3</v>
      </c>
      <c r="T100" s="119">
        <v>7</v>
      </c>
      <c r="U100" s="53">
        <v>6</v>
      </c>
      <c r="V100" s="53">
        <v>8</v>
      </c>
      <c r="W100" s="53">
        <v>2</v>
      </c>
      <c r="X100" s="53">
        <v>2</v>
      </c>
      <c r="Y100" s="53">
        <v>10</v>
      </c>
      <c r="Z100" s="53">
        <v>3</v>
      </c>
      <c r="AA100" s="53">
        <v>8</v>
      </c>
      <c r="AB100" s="53">
        <v>3</v>
      </c>
      <c r="AC100" s="54">
        <v>0</v>
      </c>
    </row>
    <row r="101" spans="1:29" ht="12">
      <c r="A101" s="3" t="s">
        <v>162</v>
      </c>
      <c r="B101" s="82">
        <f t="shared" si="2"/>
        <v>3</v>
      </c>
      <c r="C101" s="53">
        <v>1</v>
      </c>
      <c r="D101" s="53">
        <v>0</v>
      </c>
      <c r="E101" s="53">
        <v>0</v>
      </c>
      <c r="F101" s="53">
        <v>0</v>
      </c>
      <c r="G101" s="53">
        <v>0</v>
      </c>
      <c r="H101" s="53">
        <v>2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4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119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4">
        <v>0</v>
      </c>
    </row>
    <row r="102" spans="1:29" ht="12">
      <c r="A102" s="3" t="s">
        <v>100</v>
      </c>
      <c r="B102" s="82">
        <f t="shared" si="2"/>
        <v>24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12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4">
        <v>0</v>
      </c>
      <c r="O102" s="55">
        <v>0</v>
      </c>
      <c r="P102" s="55">
        <v>0</v>
      </c>
      <c r="Q102" s="55">
        <v>3</v>
      </c>
      <c r="R102" s="55">
        <v>0</v>
      </c>
      <c r="S102" s="55">
        <v>1</v>
      </c>
      <c r="T102" s="119">
        <v>0</v>
      </c>
      <c r="U102" s="53">
        <v>0</v>
      </c>
      <c r="V102" s="53">
        <v>0</v>
      </c>
      <c r="W102" s="53">
        <v>0</v>
      </c>
      <c r="X102" s="53">
        <v>1</v>
      </c>
      <c r="Y102" s="53">
        <v>2</v>
      </c>
      <c r="Z102" s="53">
        <v>3</v>
      </c>
      <c r="AA102" s="53">
        <v>0</v>
      </c>
      <c r="AB102" s="53">
        <v>2</v>
      </c>
      <c r="AC102" s="54">
        <v>0</v>
      </c>
    </row>
    <row r="103" spans="1:29" ht="12">
      <c r="A103" s="3" t="s">
        <v>259</v>
      </c>
      <c r="B103" s="82">
        <f t="shared" si="2"/>
        <v>16</v>
      </c>
      <c r="C103" s="53">
        <v>1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1</v>
      </c>
      <c r="L103" s="53">
        <v>0</v>
      </c>
      <c r="M103" s="53">
        <v>0</v>
      </c>
      <c r="N103" s="54">
        <v>0</v>
      </c>
      <c r="O103" s="55">
        <v>7</v>
      </c>
      <c r="P103" s="55">
        <v>1</v>
      </c>
      <c r="Q103" s="55">
        <v>0</v>
      </c>
      <c r="R103" s="55">
        <v>1</v>
      </c>
      <c r="S103" s="55">
        <v>0</v>
      </c>
      <c r="T103" s="119">
        <v>3</v>
      </c>
      <c r="U103" s="53">
        <v>0</v>
      </c>
      <c r="V103" s="53">
        <v>1</v>
      </c>
      <c r="W103" s="53">
        <v>0</v>
      </c>
      <c r="X103" s="53">
        <v>1</v>
      </c>
      <c r="Y103" s="53">
        <v>0</v>
      </c>
      <c r="Z103" s="53">
        <v>0</v>
      </c>
      <c r="AA103" s="53">
        <v>0</v>
      </c>
      <c r="AB103" s="53">
        <v>0</v>
      </c>
      <c r="AC103" s="54">
        <v>0</v>
      </c>
    </row>
    <row r="104" spans="1:29" ht="12">
      <c r="A104" s="3" t="s">
        <v>260</v>
      </c>
      <c r="B104" s="82">
        <f t="shared" si="2"/>
        <v>2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1</v>
      </c>
      <c r="K104" s="53">
        <v>0</v>
      </c>
      <c r="L104" s="53">
        <v>0</v>
      </c>
      <c r="M104" s="53">
        <v>0</v>
      </c>
      <c r="N104" s="54">
        <v>0</v>
      </c>
      <c r="O104" s="55">
        <v>1</v>
      </c>
      <c r="P104" s="55">
        <v>0</v>
      </c>
      <c r="Q104" s="55">
        <v>0</v>
      </c>
      <c r="R104" s="55">
        <v>0</v>
      </c>
      <c r="S104" s="55">
        <v>0</v>
      </c>
      <c r="T104" s="119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4">
        <v>0</v>
      </c>
    </row>
    <row r="105" spans="1:29" ht="12">
      <c r="A105" s="3" t="s">
        <v>161</v>
      </c>
      <c r="B105" s="82">
        <f t="shared" si="2"/>
        <v>3</v>
      </c>
      <c r="C105" s="53">
        <v>3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4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119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4">
        <v>0</v>
      </c>
    </row>
    <row r="106" spans="1:29" ht="12">
      <c r="A106" s="3" t="s">
        <v>101</v>
      </c>
      <c r="B106" s="82">
        <f t="shared" si="2"/>
        <v>18</v>
      </c>
      <c r="C106" s="53">
        <v>3</v>
      </c>
      <c r="D106" s="53">
        <v>0</v>
      </c>
      <c r="E106" s="53">
        <v>0</v>
      </c>
      <c r="F106" s="53">
        <v>1</v>
      </c>
      <c r="G106" s="53">
        <v>7</v>
      </c>
      <c r="H106" s="53">
        <v>0</v>
      </c>
      <c r="I106" s="53">
        <v>0</v>
      </c>
      <c r="J106" s="53">
        <v>2</v>
      </c>
      <c r="K106" s="53">
        <v>0</v>
      </c>
      <c r="L106" s="53">
        <v>0</v>
      </c>
      <c r="M106" s="53">
        <v>0</v>
      </c>
      <c r="N106" s="54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119">
        <v>0</v>
      </c>
      <c r="U106" s="53">
        <v>2</v>
      </c>
      <c r="V106" s="53">
        <v>0</v>
      </c>
      <c r="W106" s="53">
        <v>0</v>
      </c>
      <c r="X106" s="53">
        <v>2</v>
      </c>
      <c r="Y106" s="53">
        <v>0</v>
      </c>
      <c r="Z106" s="53">
        <v>0</v>
      </c>
      <c r="AA106" s="53">
        <v>0</v>
      </c>
      <c r="AB106" s="53">
        <v>1</v>
      </c>
      <c r="AC106" s="54">
        <v>0</v>
      </c>
    </row>
    <row r="107" spans="1:29" ht="12">
      <c r="A107" s="3" t="s">
        <v>175</v>
      </c>
      <c r="B107" s="82">
        <f>SUM(C107:AC107)</f>
        <v>2</v>
      </c>
      <c r="C107" s="53">
        <v>1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4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119">
        <v>0</v>
      </c>
      <c r="U107" s="53">
        <v>0</v>
      </c>
      <c r="V107" s="53">
        <v>0</v>
      </c>
      <c r="W107" s="53">
        <v>1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4">
        <v>0</v>
      </c>
    </row>
    <row r="108" spans="1:29" ht="12">
      <c r="A108" s="3" t="s">
        <v>483</v>
      </c>
      <c r="B108" s="82">
        <f t="shared" si="2"/>
        <v>1</v>
      </c>
      <c r="C108" s="53">
        <v>1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4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119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4">
        <v>0</v>
      </c>
    </row>
    <row r="109" spans="1:29" ht="12">
      <c r="A109" s="3" t="s">
        <v>102</v>
      </c>
      <c r="B109" s="82">
        <f t="shared" si="2"/>
        <v>37</v>
      </c>
      <c r="C109" s="53">
        <v>37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4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119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4">
        <v>0</v>
      </c>
    </row>
    <row r="110" spans="1:29" ht="12">
      <c r="A110" s="3" t="s">
        <v>163</v>
      </c>
      <c r="B110" s="82">
        <f t="shared" si="2"/>
        <v>2</v>
      </c>
      <c r="C110" s="53">
        <v>2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4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119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4">
        <v>0</v>
      </c>
    </row>
    <row r="111" spans="1:29" ht="12">
      <c r="A111" s="3" t="s">
        <v>103</v>
      </c>
      <c r="B111" s="82">
        <f t="shared" si="2"/>
        <v>295</v>
      </c>
      <c r="C111" s="53">
        <v>52</v>
      </c>
      <c r="D111" s="53">
        <v>3</v>
      </c>
      <c r="E111" s="53">
        <v>34</v>
      </c>
      <c r="F111" s="53">
        <v>19</v>
      </c>
      <c r="G111" s="53">
        <v>19</v>
      </c>
      <c r="H111" s="53">
        <v>21</v>
      </c>
      <c r="I111" s="53">
        <v>17</v>
      </c>
      <c r="J111" s="53">
        <v>15</v>
      </c>
      <c r="K111" s="53">
        <v>7</v>
      </c>
      <c r="L111" s="53">
        <v>7</v>
      </c>
      <c r="M111" s="53">
        <v>6</v>
      </c>
      <c r="N111" s="54">
        <v>3</v>
      </c>
      <c r="O111" s="55">
        <v>11</v>
      </c>
      <c r="P111" s="55">
        <v>32</v>
      </c>
      <c r="Q111" s="55">
        <v>15</v>
      </c>
      <c r="R111" s="55">
        <v>8</v>
      </c>
      <c r="S111" s="55">
        <v>10</v>
      </c>
      <c r="T111" s="119">
        <v>7</v>
      </c>
      <c r="U111" s="53">
        <v>2</v>
      </c>
      <c r="V111" s="53">
        <v>2</v>
      </c>
      <c r="W111" s="53">
        <v>2</v>
      </c>
      <c r="X111" s="53">
        <v>0</v>
      </c>
      <c r="Y111" s="53">
        <v>0</v>
      </c>
      <c r="Z111" s="53">
        <v>2</v>
      </c>
      <c r="AA111" s="53">
        <v>1</v>
      </c>
      <c r="AB111" s="53">
        <v>0</v>
      </c>
      <c r="AC111" s="54">
        <v>0</v>
      </c>
    </row>
    <row r="112" spans="1:29" ht="12">
      <c r="A112" s="3" t="s">
        <v>104</v>
      </c>
      <c r="B112" s="82">
        <f t="shared" si="2"/>
        <v>7</v>
      </c>
      <c r="C112" s="53">
        <v>4</v>
      </c>
      <c r="D112" s="53">
        <v>0</v>
      </c>
      <c r="E112" s="53">
        <v>0</v>
      </c>
      <c r="F112" s="53">
        <v>0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4">
        <v>0</v>
      </c>
      <c r="O112" s="55">
        <v>1</v>
      </c>
      <c r="P112" s="55">
        <v>0</v>
      </c>
      <c r="Q112" s="55">
        <v>1</v>
      </c>
      <c r="R112" s="55">
        <v>0</v>
      </c>
      <c r="S112" s="55">
        <v>0</v>
      </c>
      <c r="T112" s="119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4">
        <v>0</v>
      </c>
    </row>
    <row r="113" spans="1:29" ht="12">
      <c r="A113" s="3" t="s">
        <v>105</v>
      </c>
      <c r="B113" s="82">
        <f t="shared" si="2"/>
        <v>272</v>
      </c>
      <c r="C113" s="53">
        <v>130</v>
      </c>
      <c r="D113" s="53">
        <v>12</v>
      </c>
      <c r="E113" s="53">
        <v>8</v>
      </c>
      <c r="F113" s="53">
        <v>7</v>
      </c>
      <c r="G113" s="53">
        <v>12</v>
      </c>
      <c r="H113" s="53">
        <v>9</v>
      </c>
      <c r="I113" s="53">
        <v>15</v>
      </c>
      <c r="J113" s="53">
        <v>5</v>
      </c>
      <c r="K113" s="53">
        <v>3</v>
      </c>
      <c r="L113" s="53">
        <v>1</v>
      </c>
      <c r="M113" s="53">
        <v>12</v>
      </c>
      <c r="N113" s="54">
        <v>3</v>
      </c>
      <c r="O113" s="55">
        <v>8</v>
      </c>
      <c r="P113" s="55">
        <v>3</v>
      </c>
      <c r="Q113" s="55">
        <v>7</v>
      </c>
      <c r="R113" s="55">
        <v>1</v>
      </c>
      <c r="S113" s="55">
        <v>3</v>
      </c>
      <c r="T113" s="119">
        <v>25</v>
      </c>
      <c r="U113" s="53">
        <v>1</v>
      </c>
      <c r="V113" s="53">
        <v>1</v>
      </c>
      <c r="W113" s="53">
        <v>0</v>
      </c>
      <c r="X113" s="53">
        <v>1</v>
      </c>
      <c r="Y113" s="53">
        <v>1</v>
      </c>
      <c r="Z113" s="53">
        <v>1</v>
      </c>
      <c r="AA113" s="53">
        <v>2</v>
      </c>
      <c r="AB113" s="53">
        <v>1</v>
      </c>
      <c r="AC113" s="54">
        <v>0</v>
      </c>
    </row>
    <row r="114" spans="1:29" ht="12">
      <c r="A114" s="3" t="s">
        <v>106</v>
      </c>
      <c r="B114" s="82">
        <f t="shared" si="2"/>
        <v>384</v>
      </c>
      <c r="C114" s="53">
        <v>266</v>
      </c>
      <c r="D114" s="53">
        <v>8</v>
      </c>
      <c r="E114" s="53">
        <v>10</v>
      </c>
      <c r="F114" s="53">
        <v>18</v>
      </c>
      <c r="G114" s="53">
        <v>4</v>
      </c>
      <c r="H114" s="53">
        <v>10</v>
      </c>
      <c r="I114" s="53">
        <v>31</v>
      </c>
      <c r="J114" s="53">
        <v>2</v>
      </c>
      <c r="K114" s="53">
        <v>1</v>
      </c>
      <c r="L114" s="53">
        <v>2</v>
      </c>
      <c r="M114" s="53">
        <v>8</v>
      </c>
      <c r="N114" s="54">
        <v>4</v>
      </c>
      <c r="O114" s="55">
        <v>2</v>
      </c>
      <c r="P114" s="55">
        <v>1</v>
      </c>
      <c r="Q114" s="55">
        <v>3</v>
      </c>
      <c r="R114" s="55">
        <v>2</v>
      </c>
      <c r="S114" s="55">
        <v>2</v>
      </c>
      <c r="T114" s="119">
        <v>9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1</v>
      </c>
      <c r="AA114" s="53">
        <v>0</v>
      </c>
      <c r="AB114" s="53">
        <v>0</v>
      </c>
      <c r="AC114" s="54">
        <v>0</v>
      </c>
    </row>
    <row r="115" spans="1:29" ht="12">
      <c r="A115" s="3" t="s">
        <v>107</v>
      </c>
      <c r="B115" s="82">
        <f t="shared" si="2"/>
        <v>596</v>
      </c>
      <c r="C115" s="53">
        <v>142</v>
      </c>
      <c r="D115" s="53">
        <v>34</v>
      </c>
      <c r="E115" s="53">
        <v>82</v>
      </c>
      <c r="F115" s="53">
        <v>37</v>
      </c>
      <c r="G115" s="53">
        <v>36</v>
      </c>
      <c r="H115" s="53">
        <v>15</v>
      </c>
      <c r="I115" s="53">
        <v>11</v>
      </c>
      <c r="J115" s="53">
        <v>23</v>
      </c>
      <c r="K115" s="53">
        <v>17</v>
      </c>
      <c r="L115" s="53">
        <v>18</v>
      </c>
      <c r="M115" s="53">
        <v>17</v>
      </c>
      <c r="N115" s="54">
        <v>47</v>
      </c>
      <c r="O115" s="55">
        <v>11</v>
      </c>
      <c r="P115" s="55">
        <v>10</v>
      </c>
      <c r="Q115" s="55">
        <v>22</v>
      </c>
      <c r="R115" s="55">
        <v>25</v>
      </c>
      <c r="S115" s="55">
        <v>7</v>
      </c>
      <c r="T115" s="119">
        <v>6</v>
      </c>
      <c r="U115" s="53">
        <v>5</v>
      </c>
      <c r="V115" s="53">
        <v>10</v>
      </c>
      <c r="W115" s="53">
        <v>7</v>
      </c>
      <c r="X115" s="53">
        <v>5</v>
      </c>
      <c r="Y115" s="53">
        <v>5</v>
      </c>
      <c r="Z115" s="53">
        <v>2</v>
      </c>
      <c r="AA115" s="53">
        <v>2</v>
      </c>
      <c r="AB115" s="53">
        <v>0</v>
      </c>
      <c r="AC115" s="54">
        <v>0</v>
      </c>
    </row>
    <row r="116" spans="1:29" ht="12">
      <c r="A116" s="3" t="s">
        <v>108</v>
      </c>
      <c r="B116" s="82">
        <f t="shared" si="2"/>
        <v>8</v>
      </c>
      <c r="C116" s="53">
        <v>6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1</v>
      </c>
      <c r="M116" s="53">
        <v>0</v>
      </c>
      <c r="N116" s="54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119">
        <v>0</v>
      </c>
      <c r="U116" s="53">
        <v>0</v>
      </c>
      <c r="V116" s="53">
        <v>1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4">
        <v>0</v>
      </c>
    </row>
    <row r="117" spans="1:29" ht="12">
      <c r="A117" s="3" t="s">
        <v>109</v>
      </c>
      <c r="B117" s="82">
        <f t="shared" si="2"/>
        <v>7</v>
      </c>
      <c r="C117" s="53">
        <v>0</v>
      </c>
      <c r="D117" s="53">
        <v>1</v>
      </c>
      <c r="E117" s="53">
        <v>0</v>
      </c>
      <c r="F117" s="53">
        <v>1</v>
      </c>
      <c r="G117" s="53">
        <v>0</v>
      </c>
      <c r="H117" s="53">
        <v>1</v>
      </c>
      <c r="I117" s="53">
        <v>1</v>
      </c>
      <c r="J117" s="53">
        <v>0</v>
      </c>
      <c r="K117" s="53">
        <v>0</v>
      </c>
      <c r="L117" s="53">
        <v>1</v>
      </c>
      <c r="M117" s="53">
        <v>1</v>
      </c>
      <c r="N117" s="54">
        <v>0</v>
      </c>
      <c r="O117" s="55">
        <v>0</v>
      </c>
      <c r="P117" s="55">
        <v>1</v>
      </c>
      <c r="Q117" s="55">
        <v>0</v>
      </c>
      <c r="R117" s="55">
        <v>0</v>
      </c>
      <c r="S117" s="55">
        <v>0</v>
      </c>
      <c r="T117" s="119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4">
        <v>0</v>
      </c>
    </row>
    <row r="118" spans="1:29" ht="12">
      <c r="A118" s="3" t="s">
        <v>110</v>
      </c>
      <c r="B118" s="82">
        <f t="shared" si="2"/>
        <v>13</v>
      </c>
      <c r="C118" s="53">
        <v>10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4">
        <v>0</v>
      </c>
      <c r="O118" s="55">
        <v>0</v>
      </c>
      <c r="P118" s="55">
        <v>0</v>
      </c>
      <c r="Q118" s="55">
        <v>0</v>
      </c>
      <c r="R118" s="55">
        <v>2</v>
      </c>
      <c r="S118" s="55">
        <v>0</v>
      </c>
      <c r="T118" s="119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1</v>
      </c>
      <c r="Z118" s="53">
        <v>0</v>
      </c>
      <c r="AA118" s="53">
        <v>0</v>
      </c>
      <c r="AB118" s="53">
        <v>0</v>
      </c>
      <c r="AC118" s="54">
        <v>0</v>
      </c>
    </row>
    <row r="119" spans="1:29" ht="12">
      <c r="A119" s="3" t="s">
        <v>111</v>
      </c>
      <c r="B119" s="82">
        <f t="shared" si="2"/>
        <v>2</v>
      </c>
      <c r="C119" s="53">
        <v>2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4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119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4">
        <v>0</v>
      </c>
    </row>
    <row r="120" spans="1:29" ht="12">
      <c r="A120" s="3" t="s">
        <v>164</v>
      </c>
      <c r="B120" s="82">
        <f t="shared" si="2"/>
        <v>537</v>
      </c>
      <c r="C120" s="53">
        <v>57</v>
      </c>
      <c r="D120" s="53">
        <v>26</v>
      </c>
      <c r="E120" s="53">
        <v>16</v>
      </c>
      <c r="F120" s="53">
        <v>17</v>
      </c>
      <c r="G120" s="53">
        <v>16</v>
      </c>
      <c r="H120" s="53">
        <v>23</v>
      </c>
      <c r="I120" s="53">
        <v>27</v>
      </c>
      <c r="J120" s="53">
        <v>24</v>
      </c>
      <c r="K120" s="53">
        <v>11</v>
      </c>
      <c r="L120" s="53">
        <v>22</v>
      </c>
      <c r="M120" s="53">
        <v>14</v>
      </c>
      <c r="N120" s="54">
        <v>10</v>
      </c>
      <c r="O120" s="55">
        <v>4</v>
      </c>
      <c r="P120" s="55">
        <v>8</v>
      </c>
      <c r="Q120" s="55">
        <v>27</v>
      </c>
      <c r="R120" s="55">
        <v>23</v>
      </c>
      <c r="S120" s="55">
        <v>18</v>
      </c>
      <c r="T120" s="119">
        <v>8</v>
      </c>
      <c r="U120" s="53">
        <v>4</v>
      </c>
      <c r="V120" s="53">
        <v>8</v>
      </c>
      <c r="W120" s="53">
        <v>3</v>
      </c>
      <c r="X120" s="53">
        <v>12</v>
      </c>
      <c r="Y120" s="53">
        <v>7</v>
      </c>
      <c r="Z120" s="53">
        <v>4</v>
      </c>
      <c r="AA120" s="53">
        <v>1</v>
      </c>
      <c r="AB120" s="53">
        <v>0</v>
      </c>
      <c r="AC120" s="54">
        <v>147</v>
      </c>
    </row>
    <row r="121" spans="1:29" ht="12">
      <c r="A121" s="3" t="s">
        <v>165</v>
      </c>
      <c r="B121" s="82">
        <f t="shared" si="2"/>
        <v>678</v>
      </c>
      <c r="C121" s="53">
        <v>171</v>
      </c>
      <c r="D121" s="53">
        <v>59</v>
      </c>
      <c r="E121" s="53">
        <v>20</v>
      </c>
      <c r="F121" s="53">
        <v>55</v>
      </c>
      <c r="G121" s="53">
        <v>34</v>
      </c>
      <c r="H121" s="53">
        <v>33</v>
      </c>
      <c r="I121" s="53">
        <v>36</v>
      </c>
      <c r="J121" s="53">
        <v>45</v>
      </c>
      <c r="K121" s="53">
        <v>13</v>
      </c>
      <c r="L121" s="53">
        <v>36</v>
      </c>
      <c r="M121" s="53">
        <v>32</v>
      </c>
      <c r="N121" s="54">
        <v>19</v>
      </c>
      <c r="O121" s="55">
        <v>14</v>
      </c>
      <c r="P121" s="55">
        <v>9</v>
      </c>
      <c r="Q121" s="55">
        <v>24</v>
      </c>
      <c r="R121" s="55">
        <v>16</v>
      </c>
      <c r="S121" s="55">
        <v>8</v>
      </c>
      <c r="T121" s="119">
        <v>11</v>
      </c>
      <c r="U121" s="53">
        <v>5</v>
      </c>
      <c r="V121" s="53">
        <v>16</v>
      </c>
      <c r="W121" s="53">
        <v>5</v>
      </c>
      <c r="X121" s="53">
        <v>2</v>
      </c>
      <c r="Y121" s="53">
        <v>7</v>
      </c>
      <c r="Z121" s="53">
        <v>6</v>
      </c>
      <c r="AA121" s="53">
        <v>2</v>
      </c>
      <c r="AB121" s="53">
        <v>0</v>
      </c>
      <c r="AC121" s="54">
        <v>0</v>
      </c>
    </row>
    <row r="122" spans="1:29" ht="12">
      <c r="A122" s="3" t="s">
        <v>176</v>
      </c>
      <c r="B122" s="82">
        <f t="shared" si="2"/>
        <v>2</v>
      </c>
      <c r="C122" s="53">
        <v>2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4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119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4">
        <v>0</v>
      </c>
    </row>
    <row r="123" spans="1:29" ht="12">
      <c r="A123" s="3" t="s">
        <v>445</v>
      </c>
      <c r="B123" s="82">
        <f t="shared" si="2"/>
        <v>1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4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119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4">
        <v>0</v>
      </c>
    </row>
    <row r="124" spans="1:29" ht="12">
      <c r="A124" s="3" t="s">
        <v>177</v>
      </c>
      <c r="B124" s="82">
        <f t="shared" si="2"/>
        <v>1</v>
      </c>
      <c r="C124" s="53">
        <v>1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4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119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4">
        <v>0</v>
      </c>
    </row>
    <row r="125" spans="1:29" ht="12">
      <c r="A125" s="3" t="s">
        <v>112</v>
      </c>
      <c r="B125" s="82">
        <f t="shared" si="2"/>
        <v>113</v>
      </c>
      <c r="C125" s="53">
        <v>93</v>
      </c>
      <c r="D125" s="53">
        <v>2</v>
      </c>
      <c r="E125" s="53">
        <v>4</v>
      </c>
      <c r="F125" s="53">
        <v>0</v>
      </c>
      <c r="G125" s="53">
        <v>0</v>
      </c>
      <c r="H125" s="53">
        <v>3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4">
        <v>0</v>
      </c>
      <c r="O125" s="55">
        <v>0</v>
      </c>
      <c r="P125" s="55">
        <v>1</v>
      </c>
      <c r="Q125" s="55">
        <v>1</v>
      </c>
      <c r="R125" s="55">
        <v>0</v>
      </c>
      <c r="S125" s="55">
        <v>1</v>
      </c>
      <c r="T125" s="119">
        <v>0</v>
      </c>
      <c r="U125" s="53">
        <v>1</v>
      </c>
      <c r="V125" s="53">
        <v>0</v>
      </c>
      <c r="W125" s="53">
        <v>3</v>
      </c>
      <c r="X125" s="53">
        <v>0</v>
      </c>
      <c r="Y125" s="53">
        <v>2</v>
      </c>
      <c r="Z125" s="53">
        <v>1</v>
      </c>
      <c r="AA125" s="53">
        <v>0</v>
      </c>
      <c r="AB125" s="53">
        <v>0</v>
      </c>
      <c r="AC125" s="54">
        <v>0</v>
      </c>
    </row>
    <row r="126" spans="1:29" ht="12">
      <c r="A126" s="3" t="s">
        <v>166</v>
      </c>
      <c r="B126" s="82">
        <f t="shared" si="2"/>
        <v>2</v>
      </c>
      <c r="C126" s="53">
        <v>2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4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119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4">
        <v>0</v>
      </c>
    </row>
    <row r="127" spans="1:29" ht="12">
      <c r="A127" s="3" t="s">
        <v>167</v>
      </c>
      <c r="B127" s="82">
        <f t="shared" si="2"/>
        <v>6</v>
      </c>
      <c r="C127" s="53">
        <v>5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4">
        <v>0</v>
      </c>
      <c r="O127" s="55">
        <v>0</v>
      </c>
      <c r="P127" s="55">
        <v>0</v>
      </c>
      <c r="Q127" s="55">
        <v>0</v>
      </c>
      <c r="R127" s="55">
        <v>1</v>
      </c>
      <c r="S127" s="55">
        <v>0</v>
      </c>
      <c r="T127" s="119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4">
        <v>0</v>
      </c>
    </row>
    <row r="128" spans="1:29" ht="12">
      <c r="A128" s="3" t="s">
        <v>113</v>
      </c>
      <c r="B128" s="82">
        <f t="shared" si="2"/>
        <v>5</v>
      </c>
      <c r="C128" s="53">
        <v>1</v>
      </c>
      <c r="D128" s="53">
        <v>1</v>
      </c>
      <c r="E128" s="53">
        <v>0</v>
      </c>
      <c r="F128" s="53">
        <v>0</v>
      </c>
      <c r="G128" s="53">
        <v>0</v>
      </c>
      <c r="H128" s="53">
        <v>2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4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1</v>
      </c>
      <c r="T128" s="119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4">
        <v>0</v>
      </c>
    </row>
    <row r="129" spans="1:29" ht="12">
      <c r="A129" s="3" t="s">
        <v>114</v>
      </c>
      <c r="B129" s="82">
        <f t="shared" si="2"/>
        <v>147</v>
      </c>
      <c r="C129" s="53">
        <v>97</v>
      </c>
      <c r="D129" s="53">
        <v>4</v>
      </c>
      <c r="E129" s="53">
        <v>5</v>
      </c>
      <c r="F129" s="53">
        <v>11</v>
      </c>
      <c r="G129" s="53">
        <v>1</v>
      </c>
      <c r="H129" s="53">
        <v>4</v>
      </c>
      <c r="I129" s="53">
        <v>6</v>
      </c>
      <c r="J129" s="53">
        <v>0</v>
      </c>
      <c r="K129" s="53">
        <v>0</v>
      </c>
      <c r="L129" s="53">
        <v>1</v>
      </c>
      <c r="M129" s="53">
        <v>0</v>
      </c>
      <c r="N129" s="54">
        <v>0</v>
      </c>
      <c r="O129" s="55">
        <v>1</v>
      </c>
      <c r="P129" s="55">
        <v>1</v>
      </c>
      <c r="Q129" s="55">
        <v>3</v>
      </c>
      <c r="R129" s="55">
        <v>4</v>
      </c>
      <c r="S129" s="55">
        <v>3</v>
      </c>
      <c r="T129" s="119">
        <v>3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3</v>
      </c>
      <c r="AA129" s="53">
        <v>0</v>
      </c>
      <c r="AB129" s="53">
        <v>0</v>
      </c>
      <c r="AC129" s="54">
        <v>0</v>
      </c>
    </row>
    <row r="130" spans="1:29" ht="12">
      <c r="A130" s="3" t="s">
        <v>218</v>
      </c>
      <c r="B130" s="82">
        <f t="shared" si="2"/>
        <v>4</v>
      </c>
      <c r="C130" s="53">
        <v>2</v>
      </c>
      <c r="D130" s="53">
        <v>0</v>
      </c>
      <c r="E130" s="53">
        <v>0</v>
      </c>
      <c r="F130" s="53">
        <v>1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4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119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1</v>
      </c>
      <c r="Z130" s="53">
        <v>0</v>
      </c>
      <c r="AA130" s="53">
        <v>0</v>
      </c>
      <c r="AB130" s="53">
        <v>0</v>
      </c>
      <c r="AC130" s="54">
        <v>0</v>
      </c>
    </row>
    <row r="131" spans="1:29" ht="12">
      <c r="A131" s="3" t="s">
        <v>178</v>
      </c>
      <c r="B131" s="82">
        <f t="shared" si="2"/>
        <v>1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4">
        <v>0</v>
      </c>
      <c r="O131" s="55">
        <v>0</v>
      </c>
      <c r="P131" s="55">
        <v>0</v>
      </c>
      <c r="Q131" s="55">
        <v>0</v>
      </c>
      <c r="R131" s="55">
        <v>1</v>
      </c>
      <c r="S131" s="55">
        <v>0</v>
      </c>
      <c r="T131" s="119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4">
        <v>0</v>
      </c>
    </row>
    <row r="132" spans="1:29" ht="12">
      <c r="A132" s="3" t="s">
        <v>115</v>
      </c>
      <c r="B132" s="82">
        <f t="shared" si="2"/>
        <v>133</v>
      </c>
      <c r="C132" s="53">
        <v>85</v>
      </c>
      <c r="D132" s="53">
        <v>7</v>
      </c>
      <c r="E132" s="53">
        <v>4</v>
      </c>
      <c r="F132" s="53">
        <v>7</v>
      </c>
      <c r="G132" s="53">
        <v>2</v>
      </c>
      <c r="H132" s="53">
        <v>6</v>
      </c>
      <c r="I132" s="53">
        <v>6</v>
      </c>
      <c r="J132" s="53">
        <v>0</v>
      </c>
      <c r="K132" s="53">
        <v>5</v>
      </c>
      <c r="L132" s="53">
        <v>0</v>
      </c>
      <c r="M132" s="53">
        <v>1</v>
      </c>
      <c r="N132" s="54">
        <v>2</v>
      </c>
      <c r="O132" s="55">
        <v>0</v>
      </c>
      <c r="P132" s="55">
        <v>0</v>
      </c>
      <c r="Q132" s="55">
        <v>0</v>
      </c>
      <c r="R132" s="55">
        <v>1</v>
      </c>
      <c r="S132" s="55">
        <v>0</v>
      </c>
      <c r="T132" s="119">
        <v>0</v>
      </c>
      <c r="U132" s="53">
        <v>0</v>
      </c>
      <c r="V132" s="53">
        <v>2</v>
      </c>
      <c r="W132" s="53">
        <v>1</v>
      </c>
      <c r="X132" s="53">
        <v>1</v>
      </c>
      <c r="Y132" s="53">
        <v>1</v>
      </c>
      <c r="Z132" s="53">
        <v>1</v>
      </c>
      <c r="AA132" s="53">
        <v>1</v>
      </c>
      <c r="AB132" s="53">
        <v>0</v>
      </c>
      <c r="AC132" s="54">
        <v>0</v>
      </c>
    </row>
    <row r="133" spans="1:29" ht="12">
      <c r="A133" s="3" t="s">
        <v>116</v>
      </c>
      <c r="B133" s="82">
        <f t="shared" si="2"/>
        <v>10</v>
      </c>
      <c r="C133" s="53">
        <v>10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4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119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4">
        <v>0</v>
      </c>
    </row>
    <row r="134" spans="1:29" ht="12">
      <c r="A134" s="3" t="s">
        <v>117</v>
      </c>
      <c r="B134" s="82">
        <f t="shared" si="2"/>
        <v>21</v>
      </c>
      <c r="C134" s="53">
        <v>0</v>
      </c>
      <c r="D134" s="53">
        <v>1</v>
      </c>
      <c r="E134" s="53">
        <v>1</v>
      </c>
      <c r="F134" s="53">
        <v>3</v>
      </c>
      <c r="G134" s="53">
        <v>1</v>
      </c>
      <c r="H134" s="53">
        <v>0</v>
      </c>
      <c r="I134" s="53">
        <v>0</v>
      </c>
      <c r="J134" s="53">
        <v>0</v>
      </c>
      <c r="K134" s="53">
        <v>2</v>
      </c>
      <c r="L134" s="53">
        <v>0</v>
      </c>
      <c r="M134" s="53">
        <v>1</v>
      </c>
      <c r="N134" s="54">
        <v>0</v>
      </c>
      <c r="O134" s="55">
        <v>0</v>
      </c>
      <c r="P134" s="55">
        <v>0</v>
      </c>
      <c r="Q134" s="55">
        <v>0</v>
      </c>
      <c r="R134" s="55">
        <v>3</v>
      </c>
      <c r="S134" s="55">
        <v>0</v>
      </c>
      <c r="T134" s="119">
        <v>3</v>
      </c>
      <c r="U134" s="53">
        <v>0</v>
      </c>
      <c r="V134" s="53">
        <v>0</v>
      </c>
      <c r="W134" s="53">
        <v>1</v>
      </c>
      <c r="X134" s="53">
        <v>2</v>
      </c>
      <c r="Y134" s="53">
        <v>0</v>
      </c>
      <c r="Z134" s="53">
        <v>2</v>
      </c>
      <c r="AA134" s="53">
        <v>1</v>
      </c>
      <c r="AB134" s="53">
        <v>0</v>
      </c>
      <c r="AC134" s="54">
        <v>0</v>
      </c>
    </row>
    <row r="135" spans="1:29" ht="12">
      <c r="A135" s="3" t="s">
        <v>118</v>
      </c>
      <c r="B135" s="82">
        <f t="shared" si="2"/>
        <v>106</v>
      </c>
      <c r="C135" s="53">
        <v>0</v>
      </c>
      <c r="D135" s="53">
        <v>8</v>
      </c>
      <c r="E135" s="53">
        <v>4</v>
      </c>
      <c r="F135" s="53">
        <v>1</v>
      </c>
      <c r="G135" s="53">
        <v>0</v>
      </c>
      <c r="H135" s="53">
        <v>9</v>
      </c>
      <c r="I135" s="53">
        <v>5</v>
      </c>
      <c r="J135" s="53">
        <v>21</v>
      </c>
      <c r="K135" s="53">
        <v>10</v>
      </c>
      <c r="L135" s="53">
        <v>3</v>
      </c>
      <c r="M135" s="53">
        <v>7</v>
      </c>
      <c r="N135" s="54">
        <v>11</v>
      </c>
      <c r="O135" s="55">
        <v>2</v>
      </c>
      <c r="P135" s="55">
        <v>2</v>
      </c>
      <c r="Q135" s="55">
        <v>6</v>
      </c>
      <c r="R135" s="55">
        <v>5</v>
      </c>
      <c r="S135" s="55">
        <v>6</v>
      </c>
      <c r="T135" s="119">
        <v>1</v>
      </c>
      <c r="U135" s="53">
        <v>0</v>
      </c>
      <c r="V135" s="53">
        <v>0</v>
      </c>
      <c r="W135" s="53">
        <v>2</v>
      </c>
      <c r="X135" s="53">
        <v>1</v>
      </c>
      <c r="Y135" s="53">
        <v>1</v>
      </c>
      <c r="Z135" s="53">
        <v>0</v>
      </c>
      <c r="AA135" s="53">
        <v>1</v>
      </c>
      <c r="AB135" s="53">
        <v>0</v>
      </c>
      <c r="AC135" s="54">
        <v>0</v>
      </c>
    </row>
    <row r="136" spans="1:29" ht="12">
      <c r="A136" s="3" t="s">
        <v>446</v>
      </c>
      <c r="B136" s="82">
        <f t="shared" si="2"/>
        <v>89</v>
      </c>
      <c r="C136" s="53">
        <v>29</v>
      </c>
      <c r="D136" s="53">
        <v>4</v>
      </c>
      <c r="E136" s="53">
        <v>3</v>
      </c>
      <c r="F136" s="53">
        <v>2</v>
      </c>
      <c r="G136" s="53">
        <v>6</v>
      </c>
      <c r="H136" s="53">
        <v>11</v>
      </c>
      <c r="I136" s="53">
        <v>5</v>
      </c>
      <c r="J136" s="53">
        <v>13</v>
      </c>
      <c r="K136" s="53">
        <v>0</v>
      </c>
      <c r="L136" s="53">
        <v>2</v>
      </c>
      <c r="M136" s="53">
        <v>1</v>
      </c>
      <c r="N136" s="54">
        <v>3</v>
      </c>
      <c r="O136" s="55">
        <v>1</v>
      </c>
      <c r="P136" s="55">
        <v>2</v>
      </c>
      <c r="Q136" s="55">
        <v>1</v>
      </c>
      <c r="R136" s="55">
        <v>3</v>
      </c>
      <c r="S136" s="55">
        <v>0</v>
      </c>
      <c r="T136" s="119">
        <v>3</v>
      </c>
      <c r="U136" s="53">
        <v>0</v>
      </c>
      <c r="V136" s="53">
        <v>0</v>
      </c>
      <c r="W136" s="53">
        <v>0</v>
      </c>
      <c r="X136" s="53">
        <v>0</v>
      </c>
      <c r="Y136" s="53">
        <v>0</v>
      </c>
      <c r="Z136" s="53">
        <v>0</v>
      </c>
      <c r="AA136" s="53">
        <v>0</v>
      </c>
      <c r="AB136" s="53">
        <v>0</v>
      </c>
      <c r="AC136" s="54">
        <v>0</v>
      </c>
    </row>
    <row r="137" spans="1:29" ht="12">
      <c r="A137" s="3" t="s">
        <v>168</v>
      </c>
      <c r="B137" s="82">
        <f t="shared" si="2"/>
        <v>11</v>
      </c>
      <c r="C137" s="53">
        <v>10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4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119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1</v>
      </c>
      <c r="AB137" s="53">
        <v>0</v>
      </c>
      <c r="AC137" s="54">
        <v>0</v>
      </c>
    </row>
    <row r="138" spans="1:29" ht="12">
      <c r="A138" s="3" t="s">
        <v>120</v>
      </c>
      <c r="B138" s="82">
        <f t="shared" si="2"/>
        <v>31</v>
      </c>
      <c r="C138" s="53">
        <v>6</v>
      </c>
      <c r="D138" s="53">
        <v>1</v>
      </c>
      <c r="E138" s="53">
        <v>1</v>
      </c>
      <c r="F138" s="53">
        <v>0</v>
      </c>
      <c r="G138" s="53">
        <v>0</v>
      </c>
      <c r="H138" s="53">
        <v>2</v>
      </c>
      <c r="I138" s="53">
        <v>1</v>
      </c>
      <c r="J138" s="53">
        <v>1</v>
      </c>
      <c r="K138" s="53">
        <v>1</v>
      </c>
      <c r="L138" s="53">
        <v>0</v>
      </c>
      <c r="M138" s="53">
        <v>1</v>
      </c>
      <c r="N138" s="54">
        <v>2</v>
      </c>
      <c r="O138" s="55">
        <v>0</v>
      </c>
      <c r="P138" s="55">
        <v>2</v>
      </c>
      <c r="Q138" s="55">
        <v>1</v>
      </c>
      <c r="R138" s="55">
        <v>9</v>
      </c>
      <c r="S138" s="55">
        <v>2</v>
      </c>
      <c r="T138" s="119">
        <v>0</v>
      </c>
      <c r="U138" s="53">
        <v>0</v>
      </c>
      <c r="V138" s="53">
        <v>0</v>
      </c>
      <c r="W138" s="53">
        <v>0</v>
      </c>
      <c r="X138" s="53">
        <v>0</v>
      </c>
      <c r="Y138" s="53">
        <v>1</v>
      </c>
      <c r="Z138" s="53">
        <v>0</v>
      </c>
      <c r="AA138" s="53">
        <v>0</v>
      </c>
      <c r="AB138" s="53">
        <v>0</v>
      </c>
      <c r="AC138" s="54">
        <v>0</v>
      </c>
    </row>
    <row r="139" spans="1:29" ht="12">
      <c r="A139" s="3" t="s">
        <v>121</v>
      </c>
      <c r="B139" s="82">
        <f t="shared" si="2"/>
        <v>11550</v>
      </c>
      <c r="C139" s="53">
        <v>2696</v>
      </c>
      <c r="D139" s="53">
        <v>564</v>
      </c>
      <c r="E139" s="53">
        <v>1067</v>
      </c>
      <c r="F139" s="53">
        <v>457</v>
      </c>
      <c r="G139" s="53">
        <v>495</v>
      </c>
      <c r="H139" s="53">
        <v>484</v>
      </c>
      <c r="I139" s="53">
        <v>619</v>
      </c>
      <c r="J139" s="53">
        <v>550</v>
      </c>
      <c r="K139" s="53">
        <v>668</v>
      </c>
      <c r="L139" s="53">
        <v>215</v>
      </c>
      <c r="M139" s="53">
        <v>258</v>
      </c>
      <c r="N139" s="54">
        <v>443</v>
      </c>
      <c r="O139" s="55">
        <v>339</v>
      </c>
      <c r="P139" s="55">
        <v>356</v>
      </c>
      <c r="Q139" s="55">
        <v>291</v>
      </c>
      <c r="R139" s="55">
        <v>440</v>
      </c>
      <c r="S139" s="55">
        <v>243</v>
      </c>
      <c r="T139" s="119">
        <v>335</v>
      </c>
      <c r="U139" s="53">
        <v>140</v>
      </c>
      <c r="V139" s="53">
        <v>122</v>
      </c>
      <c r="W139" s="53">
        <v>194</v>
      </c>
      <c r="X139" s="53">
        <v>153</v>
      </c>
      <c r="Y139" s="53">
        <v>117</v>
      </c>
      <c r="Z139" s="53">
        <v>201</v>
      </c>
      <c r="AA139" s="53">
        <v>59</v>
      </c>
      <c r="AB139" s="53">
        <v>44</v>
      </c>
      <c r="AC139" s="54">
        <v>0</v>
      </c>
    </row>
    <row r="140" spans="1:29" ht="12">
      <c r="A140" s="3" t="s">
        <v>122</v>
      </c>
      <c r="B140" s="82">
        <f t="shared" si="2"/>
        <v>5907</v>
      </c>
      <c r="C140" s="53">
        <v>3133</v>
      </c>
      <c r="D140" s="53">
        <v>372</v>
      </c>
      <c r="E140" s="53">
        <v>336</v>
      </c>
      <c r="F140" s="53">
        <v>456</v>
      </c>
      <c r="G140" s="53">
        <v>68</v>
      </c>
      <c r="H140" s="53">
        <v>130</v>
      </c>
      <c r="I140" s="53">
        <v>451</v>
      </c>
      <c r="J140" s="53">
        <v>72</v>
      </c>
      <c r="K140" s="53">
        <v>99</v>
      </c>
      <c r="L140" s="53">
        <v>25</v>
      </c>
      <c r="M140" s="53">
        <v>148</v>
      </c>
      <c r="N140" s="54">
        <v>68</v>
      </c>
      <c r="O140" s="55">
        <v>42</v>
      </c>
      <c r="P140" s="55">
        <v>133</v>
      </c>
      <c r="Q140" s="55">
        <v>41</v>
      </c>
      <c r="R140" s="55">
        <v>75</v>
      </c>
      <c r="S140" s="55">
        <v>37</v>
      </c>
      <c r="T140" s="119">
        <v>107</v>
      </c>
      <c r="U140" s="53">
        <v>12</v>
      </c>
      <c r="V140" s="53">
        <v>14</v>
      </c>
      <c r="W140" s="53">
        <v>24</v>
      </c>
      <c r="X140" s="53">
        <v>18</v>
      </c>
      <c r="Y140" s="53">
        <v>13</v>
      </c>
      <c r="Z140" s="53">
        <v>26</v>
      </c>
      <c r="AA140" s="53">
        <v>5</v>
      </c>
      <c r="AB140" s="53">
        <v>2</v>
      </c>
      <c r="AC140" s="54">
        <v>0</v>
      </c>
    </row>
    <row r="141" spans="1:29" ht="12">
      <c r="A141" s="3" t="s">
        <v>123</v>
      </c>
      <c r="B141" s="82">
        <f t="shared" si="2"/>
        <v>5304</v>
      </c>
      <c r="C141" s="53">
        <v>2939</v>
      </c>
      <c r="D141" s="53">
        <v>553</v>
      </c>
      <c r="E141" s="53">
        <v>203</v>
      </c>
      <c r="F141" s="53">
        <v>721</v>
      </c>
      <c r="G141" s="53">
        <v>35</v>
      </c>
      <c r="H141" s="53">
        <v>33</v>
      </c>
      <c r="I141" s="53">
        <v>38</v>
      </c>
      <c r="J141" s="53">
        <v>53</v>
      </c>
      <c r="K141" s="53">
        <v>70</v>
      </c>
      <c r="L141" s="53">
        <v>28</v>
      </c>
      <c r="M141" s="53">
        <v>73</v>
      </c>
      <c r="N141" s="54">
        <v>124</v>
      </c>
      <c r="O141" s="55">
        <v>33</v>
      </c>
      <c r="P141" s="55">
        <v>80</v>
      </c>
      <c r="Q141" s="55">
        <v>52</v>
      </c>
      <c r="R141" s="55">
        <v>19</v>
      </c>
      <c r="S141" s="55">
        <v>28</v>
      </c>
      <c r="T141" s="119">
        <v>50</v>
      </c>
      <c r="U141" s="53">
        <v>25</v>
      </c>
      <c r="V141" s="53">
        <v>13</v>
      </c>
      <c r="W141" s="53">
        <v>94</v>
      </c>
      <c r="X141" s="53">
        <v>16</v>
      </c>
      <c r="Y141" s="53">
        <v>7</v>
      </c>
      <c r="Z141" s="53">
        <v>9</v>
      </c>
      <c r="AA141" s="53">
        <v>7</v>
      </c>
      <c r="AB141" s="53">
        <v>1</v>
      </c>
      <c r="AC141" s="54">
        <v>0</v>
      </c>
    </row>
    <row r="142" spans="1:29" ht="12">
      <c r="A142" s="3" t="s">
        <v>169</v>
      </c>
      <c r="B142" s="82">
        <f t="shared" si="2"/>
        <v>5</v>
      </c>
      <c r="C142" s="53">
        <v>5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4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119">
        <v>0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4">
        <v>0</v>
      </c>
    </row>
    <row r="143" spans="1:29" ht="12">
      <c r="A143" s="3" t="s">
        <v>124</v>
      </c>
      <c r="B143" s="82">
        <f t="shared" si="2"/>
        <v>14</v>
      </c>
      <c r="C143" s="53">
        <v>2</v>
      </c>
      <c r="D143" s="53">
        <v>1</v>
      </c>
      <c r="E143" s="53">
        <v>1</v>
      </c>
      <c r="F143" s="53">
        <v>4</v>
      </c>
      <c r="G143" s="53">
        <v>0</v>
      </c>
      <c r="H143" s="53">
        <v>0</v>
      </c>
      <c r="I143" s="53">
        <v>2</v>
      </c>
      <c r="J143" s="53">
        <v>0</v>
      </c>
      <c r="K143" s="53">
        <v>1</v>
      </c>
      <c r="L143" s="53">
        <v>0</v>
      </c>
      <c r="M143" s="53">
        <v>0</v>
      </c>
      <c r="N143" s="54">
        <v>0</v>
      </c>
      <c r="O143" s="55">
        <v>0</v>
      </c>
      <c r="P143" s="55">
        <v>1</v>
      </c>
      <c r="Q143" s="55">
        <v>0</v>
      </c>
      <c r="R143" s="55">
        <v>0</v>
      </c>
      <c r="S143" s="55">
        <v>1</v>
      </c>
      <c r="T143" s="119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1</v>
      </c>
      <c r="Z143" s="53">
        <v>0</v>
      </c>
      <c r="AA143" s="53">
        <v>0</v>
      </c>
      <c r="AB143" s="53">
        <v>0</v>
      </c>
      <c r="AC143" s="54">
        <v>0</v>
      </c>
    </row>
    <row r="144" spans="1:29" ht="12">
      <c r="A144" s="3" t="s">
        <v>125</v>
      </c>
      <c r="B144" s="82">
        <f t="shared" si="2"/>
        <v>12</v>
      </c>
      <c r="C144" s="53">
        <v>1</v>
      </c>
      <c r="D144" s="53">
        <v>3</v>
      </c>
      <c r="E144" s="53">
        <v>0</v>
      </c>
      <c r="F144" s="53">
        <v>0</v>
      </c>
      <c r="G144" s="53">
        <v>0</v>
      </c>
      <c r="H144" s="53">
        <v>0</v>
      </c>
      <c r="I144" s="53">
        <v>1</v>
      </c>
      <c r="J144" s="53">
        <v>1</v>
      </c>
      <c r="K144" s="53">
        <v>1</v>
      </c>
      <c r="L144" s="53">
        <v>0</v>
      </c>
      <c r="M144" s="53">
        <v>2</v>
      </c>
      <c r="N144" s="54">
        <v>3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119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4">
        <v>0</v>
      </c>
    </row>
    <row r="145" spans="1:29" ht="12">
      <c r="A145" s="3" t="s">
        <v>126</v>
      </c>
      <c r="B145" s="82">
        <f t="shared" si="2"/>
        <v>329</v>
      </c>
      <c r="C145" s="53">
        <v>89</v>
      </c>
      <c r="D145" s="53">
        <v>27</v>
      </c>
      <c r="E145" s="53">
        <v>25</v>
      </c>
      <c r="F145" s="53">
        <v>18</v>
      </c>
      <c r="G145" s="53">
        <v>13</v>
      </c>
      <c r="H145" s="53">
        <v>22</v>
      </c>
      <c r="I145" s="53">
        <v>13</v>
      </c>
      <c r="J145" s="53">
        <v>12</v>
      </c>
      <c r="K145" s="53">
        <v>12</v>
      </c>
      <c r="L145" s="53">
        <v>12</v>
      </c>
      <c r="M145" s="53">
        <v>11</v>
      </c>
      <c r="N145" s="54">
        <v>16</v>
      </c>
      <c r="O145" s="55">
        <v>2</v>
      </c>
      <c r="P145" s="55">
        <v>3</v>
      </c>
      <c r="Q145" s="55">
        <v>10</v>
      </c>
      <c r="R145" s="55">
        <v>9</v>
      </c>
      <c r="S145" s="55">
        <v>5</v>
      </c>
      <c r="T145" s="119">
        <v>3</v>
      </c>
      <c r="U145" s="53">
        <v>3</v>
      </c>
      <c r="V145" s="53">
        <v>1</v>
      </c>
      <c r="W145" s="53">
        <v>1</v>
      </c>
      <c r="X145" s="53">
        <v>0</v>
      </c>
      <c r="Y145" s="53">
        <v>3</v>
      </c>
      <c r="Z145" s="53">
        <v>3</v>
      </c>
      <c r="AA145" s="53">
        <v>0</v>
      </c>
      <c r="AB145" s="53">
        <v>0</v>
      </c>
      <c r="AC145" s="54">
        <v>16</v>
      </c>
    </row>
    <row r="146" spans="1:29" ht="12">
      <c r="A146" s="3" t="s">
        <v>127</v>
      </c>
      <c r="B146" s="82">
        <f t="shared" si="2"/>
        <v>9</v>
      </c>
      <c r="C146" s="53">
        <v>1</v>
      </c>
      <c r="D146" s="53">
        <v>0</v>
      </c>
      <c r="E146" s="53">
        <v>0</v>
      </c>
      <c r="F146" s="53">
        <v>0</v>
      </c>
      <c r="G146" s="53">
        <v>1</v>
      </c>
      <c r="H146" s="53">
        <v>1</v>
      </c>
      <c r="I146" s="53">
        <v>2</v>
      </c>
      <c r="J146" s="53">
        <v>0</v>
      </c>
      <c r="K146" s="53">
        <v>0</v>
      </c>
      <c r="L146" s="53">
        <v>0</v>
      </c>
      <c r="M146" s="53">
        <v>0</v>
      </c>
      <c r="N146" s="54">
        <v>4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119">
        <v>0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4">
        <v>0</v>
      </c>
    </row>
    <row r="147" spans="1:29" ht="12">
      <c r="A147" s="3" t="s">
        <v>249</v>
      </c>
      <c r="B147" s="82">
        <f t="shared" si="2"/>
        <v>16</v>
      </c>
      <c r="C147" s="53">
        <v>0</v>
      </c>
      <c r="D147" s="53">
        <v>1</v>
      </c>
      <c r="E147" s="53">
        <v>0</v>
      </c>
      <c r="F147" s="53">
        <v>0</v>
      </c>
      <c r="G147" s="53">
        <v>5</v>
      </c>
      <c r="H147" s="53">
        <v>0</v>
      </c>
      <c r="I147" s="53">
        <v>4</v>
      </c>
      <c r="J147" s="53">
        <v>6</v>
      </c>
      <c r="K147" s="53">
        <v>0</v>
      </c>
      <c r="L147" s="53">
        <v>0</v>
      </c>
      <c r="M147" s="53">
        <v>0</v>
      </c>
      <c r="N147" s="54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119">
        <v>0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53">
        <v>0</v>
      </c>
      <c r="AB147" s="53">
        <v>0</v>
      </c>
      <c r="AC147" s="54">
        <v>0</v>
      </c>
    </row>
    <row r="148" spans="1:29" ht="12">
      <c r="A148" s="3" t="s">
        <v>447</v>
      </c>
      <c r="B148" s="82">
        <f t="shared" si="2"/>
        <v>6</v>
      </c>
      <c r="C148" s="53">
        <v>5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4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119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1</v>
      </c>
      <c r="AA148" s="53">
        <v>0</v>
      </c>
      <c r="AB148" s="53">
        <v>0</v>
      </c>
      <c r="AC148" s="54">
        <v>0</v>
      </c>
    </row>
    <row r="149" spans="1:29" ht="12">
      <c r="A149" s="3" t="s">
        <v>128</v>
      </c>
      <c r="B149" s="82">
        <f t="shared" si="2"/>
        <v>89</v>
      </c>
      <c r="C149" s="53">
        <v>25</v>
      </c>
      <c r="D149" s="53">
        <v>3</v>
      </c>
      <c r="E149" s="53">
        <v>7</v>
      </c>
      <c r="F149" s="53">
        <v>3</v>
      </c>
      <c r="G149" s="53">
        <v>3</v>
      </c>
      <c r="H149" s="53">
        <v>7</v>
      </c>
      <c r="I149" s="53">
        <v>2</v>
      </c>
      <c r="J149" s="53">
        <v>9</v>
      </c>
      <c r="K149" s="53">
        <v>0</v>
      </c>
      <c r="L149" s="53">
        <v>2</v>
      </c>
      <c r="M149" s="53">
        <v>1</v>
      </c>
      <c r="N149" s="54">
        <v>1</v>
      </c>
      <c r="O149" s="55">
        <v>1</v>
      </c>
      <c r="P149" s="55">
        <v>2</v>
      </c>
      <c r="Q149" s="55">
        <v>6</v>
      </c>
      <c r="R149" s="55">
        <v>6</v>
      </c>
      <c r="S149" s="55">
        <v>2</v>
      </c>
      <c r="T149" s="119">
        <v>5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2</v>
      </c>
      <c r="AA149" s="53">
        <v>2</v>
      </c>
      <c r="AB149" s="53">
        <v>0</v>
      </c>
      <c r="AC149" s="54">
        <v>0</v>
      </c>
    </row>
    <row r="150" spans="1:29" ht="12">
      <c r="A150" s="3" t="s">
        <v>129</v>
      </c>
      <c r="B150" s="82">
        <f aca="true" t="shared" si="3" ref="B150:B196">SUM(C150:AC150)</f>
        <v>303</v>
      </c>
      <c r="C150" s="53">
        <v>81</v>
      </c>
      <c r="D150" s="53">
        <v>9</v>
      </c>
      <c r="E150" s="53">
        <v>7</v>
      </c>
      <c r="F150" s="53">
        <v>4</v>
      </c>
      <c r="G150" s="53">
        <v>7</v>
      </c>
      <c r="H150" s="53">
        <v>6</v>
      </c>
      <c r="I150" s="53">
        <v>9</v>
      </c>
      <c r="J150" s="53">
        <v>20</v>
      </c>
      <c r="K150" s="53">
        <v>15</v>
      </c>
      <c r="L150" s="53">
        <v>9</v>
      </c>
      <c r="M150" s="53">
        <v>6</v>
      </c>
      <c r="N150" s="54">
        <v>4</v>
      </c>
      <c r="O150" s="55">
        <v>12</v>
      </c>
      <c r="P150" s="55">
        <v>19</v>
      </c>
      <c r="Q150" s="55">
        <v>5</v>
      </c>
      <c r="R150" s="55">
        <v>28</v>
      </c>
      <c r="S150" s="55">
        <v>26</v>
      </c>
      <c r="T150" s="119">
        <v>6</v>
      </c>
      <c r="U150" s="53">
        <v>12</v>
      </c>
      <c r="V150" s="53">
        <v>4</v>
      </c>
      <c r="W150" s="53">
        <v>10</v>
      </c>
      <c r="X150" s="53">
        <v>1</v>
      </c>
      <c r="Y150" s="53">
        <v>2</v>
      </c>
      <c r="Z150" s="53">
        <v>0</v>
      </c>
      <c r="AA150" s="53">
        <v>0</v>
      </c>
      <c r="AB150" s="53">
        <v>1</v>
      </c>
      <c r="AC150" s="54">
        <v>0</v>
      </c>
    </row>
    <row r="151" spans="1:29" ht="12">
      <c r="A151" s="3" t="s">
        <v>130</v>
      </c>
      <c r="B151" s="82">
        <f t="shared" si="3"/>
        <v>543</v>
      </c>
      <c r="C151" s="53">
        <v>321</v>
      </c>
      <c r="D151" s="53">
        <v>7</v>
      </c>
      <c r="E151" s="53">
        <v>0</v>
      </c>
      <c r="F151" s="53">
        <v>8</v>
      </c>
      <c r="G151" s="53">
        <v>5</v>
      </c>
      <c r="H151" s="53">
        <v>1</v>
      </c>
      <c r="I151" s="53">
        <v>6</v>
      </c>
      <c r="J151" s="53">
        <v>7</v>
      </c>
      <c r="K151" s="53">
        <v>19</v>
      </c>
      <c r="L151" s="53">
        <v>3</v>
      </c>
      <c r="M151" s="53">
        <v>4</v>
      </c>
      <c r="N151" s="54">
        <v>7</v>
      </c>
      <c r="O151" s="55">
        <v>11</v>
      </c>
      <c r="P151" s="55">
        <v>10</v>
      </c>
      <c r="Q151" s="55">
        <v>6</v>
      </c>
      <c r="R151" s="55">
        <v>24</v>
      </c>
      <c r="S151" s="55">
        <v>74</v>
      </c>
      <c r="T151" s="119">
        <v>1</v>
      </c>
      <c r="U151" s="53">
        <v>2</v>
      </c>
      <c r="V151" s="53">
        <v>0</v>
      </c>
      <c r="W151" s="53">
        <v>3</v>
      </c>
      <c r="X151" s="53">
        <v>7</v>
      </c>
      <c r="Y151" s="53">
        <v>4</v>
      </c>
      <c r="Z151" s="53">
        <v>0</v>
      </c>
      <c r="AA151" s="53">
        <v>0</v>
      </c>
      <c r="AB151" s="53">
        <v>13</v>
      </c>
      <c r="AC151" s="54">
        <v>0</v>
      </c>
    </row>
    <row r="152" spans="1:29" ht="12">
      <c r="A152" s="3" t="s">
        <v>131</v>
      </c>
      <c r="B152" s="82">
        <f t="shared" si="3"/>
        <v>123</v>
      </c>
      <c r="C152" s="53">
        <v>4</v>
      </c>
      <c r="D152" s="53">
        <v>1</v>
      </c>
      <c r="E152" s="53">
        <v>10</v>
      </c>
      <c r="F152" s="53">
        <v>10</v>
      </c>
      <c r="G152" s="53">
        <v>16</v>
      </c>
      <c r="H152" s="53">
        <v>5</v>
      </c>
      <c r="I152" s="53">
        <v>4</v>
      </c>
      <c r="J152" s="53">
        <v>3</v>
      </c>
      <c r="K152" s="53">
        <v>14</v>
      </c>
      <c r="L152" s="53">
        <v>1</v>
      </c>
      <c r="M152" s="53">
        <v>2</v>
      </c>
      <c r="N152" s="54">
        <v>6</v>
      </c>
      <c r="O152" s="55">
        <v>3</v>
      </c>
      <c r="P152" s="55">
        <v>16</v>
      </c>
      <c r="Q152" s="55">
        <v>3</v>
      </c>
      <c r="R152" s="55">
        <v>9</v>
      </c>
      <c r="S152" s="55">
        <v>2</v>
      </c>
      <c r="T152" s="119">
        <v>6</v>
      </c>
      <c r="U152" s="53">
        <v>2</v>
      </c>
      <c r="V152" s="53">
        <v>2</v>
      </c>
      <c r="W152" s="53">
        <v>2</v>
      </c>
      <c r="X152" s="53">
        <v>0</v>
      </c>
      <c r="Y152" s="53">
        <v>0</v>
      </c>
      <c r="Z152" s="53">
        <v>2</v>
      </c>
      <c r="AA152" s="53">
        <v>0</v>
      </c>
      <c r="AB152" s="53">
        <v>0</v>
      </c>
      <c r="AC152" s="54">
        <v>0</v>
      </c>
    </row>
    <row r="153" spans="1:29" ht="12">
      <c r="A153" s="3" t="s">
        <v>132</v>
      </c>
      <c r="B153" s="82">
        <f t="shared" si="3"/>
        <v>47</v>
      </c>
      <c r="C153" s="53">
        <v>2</v>
      </c>
      <c r="D153" s="53">
        <v>1</v>
      </c>
      <c r="E153" s="53">
        <v>0</v>
      </c>
      <c r="F153" s="53">
        <v>10</v>
      </c>
      <c r="G153" s="53">
        <v>2</v>
      </c>
      <c r="H153" s="53">
        <v>1</v>
      </c>
      <c r="I153" s="53">
        <v>5</v>
      </c>
      <c r="J153" s="53">
        <v>1</v>
      </c>
      <c r="K153" s="53">
        <v>2</v>
      </c>
      <c r="L153" s="53">
        <v>1</v>
      </c>
      <c r="M153" s="53">
        <v>4</v>
      </c>
      <c r="N153" s="54">
        <v>1</v>
      </c>
      <c r="O153" s="55">
        <v>1</v>
      </c>
      <c r="P153" s="55">
        <v>8</v>
      </c>
      <c r="Q153" s="55">
        <v>0</v>
      </c>
      <c r="R153" s="55">
        <v>1</v>
      </c>
      <c r="S153" s="55">
        <v>2</v>
      </c>
      <c r="T153" s="119">
        <v>5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4">
        <v>0</v>
      </c>
    </row>
    <row r="154" spans="1:29" ht="12">
      <c r="A154" s="3" t="s">
        <v>170</v>
      </c>
      <c r="B154" s="82">
        <f t="shared" si="3"/>
        <v>2</v>
      </c>
      <c r="C154" s="53">
        <v>1</v>
      </c>
      <c r="D154" s="53">
        <v>0</v>
      </c>
      <c r="E154" s="53">
        <v>1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4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119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4">
        <v>0</v>
      </c>
    </row>
    <row r="155" spans="1:29" ht="12">
      <c r="A155" s="3" t="s">
        <v>448</v>
      </c>
      <c r="B155" s="82">
        <f>SUM(C155:AC155)</f>
        <v>2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1</v>
      </c>
      <c r="M155" s="53">
        <v>1</v>
      </c>
      <c r="N155" s="54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119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54">
        <v>0</v>
      </c>
    </row>
    <row r="156" spans="1:29" ht="12">
      <c r="A156" s="3" t="s">
        <v>133</v>
      </c>
      <c r="B156" s="82">
        <f t="shared" si="3"/>
        <v>23</v>
      </c>
      <c r="C156" s="53">
        <v>2</v>
      </c>
      <c r="D156" s="53">
        <v>6</v>
      </c>
      <c r="E156" s="53">
        <v>2</v>
      </c>
      <c r="F156" s="53">
        <v>2</v>
      </c>
      <c r="G156" s="53">
        <v>1</v>
      </c>
      <c r="H156" s="53">
        <v>0</v>
      </c>
      <c r="I156" s="53">
        <v>0</v>
      </c>
      <c r="J156" s="53">
        <v>0</v>
      </c>
      <c r="K156" s="53">
        <v>3</v>
      </c>
      <c r="L156" s="53">
        <v>0</v>
      </c>
      <c r="M156" s="53">
        <v>2</v>
      </c>
      <c r="N156" s="54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3</v>
      </c>
      <c r="T156" s="119">
        <v>0</v>
      </c>
      <c r="U156" s="53">
        <v>0</v>
      </c>
      <c r="V156" s="53">
        <v>0</v>
      </c>
      <c r="W156" s="53">
        <v>2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4">
        <v>0</v>
      </c>
    </row>
    <row r="157" spans="1:29" ht="12">
      <c r="A157" s="3"/>
      <c r="B157" s="49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</row>
    <row r="158" spans="1:29" ht="12">
      <c r="A158" s="3"/>
      <c r="B158" s="49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</row>
    <row r="159" spans="1:29" ht="12">
      <c r="A159" s="3"/>
      <c r="B159" s="49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</row>
    <row r="160" spans="1:29" ht="12">
      <c r="A160" s="3"/>
      <c r="B160" s="49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1:29" ht="12">
      <c r="A161" s="3"/>
      <c r="B161" s="49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2.75" thickBot="1">
      <c r="A162" s="2" t="s">
        <v>675</v>
      </c>
      <c r="B162" s="49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</row>
    <row r="163" spans="1:29" ht="12">
      <c r="A163" s="6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9"/>
      <c r="O163" s="6"/>
      <c r="P163" s="6"/>
      <c r="Q163" s="6"/>
      <c r="R163" s="6"/>
      <c r="S163" s="6"/>
      <c r="T163" s="6"/>
      <c r="U163" s="396" t="s">
        <v>475</v>
      </c>
      <c r="V163" s="397"/>
      <c r="W163" s="397"/>
      <c r="X163" s="397"/>
      <c r="Y163" s="397"/>
      <c r="Z163" s="397"/>
      <c r="AA163" s="396" t="s">
        <v>476</v>
      </c>
      <c r="AB163" s="398"/>
      <c r="AC163" s="9"/>
    </row>
    <row r="164" spans="1:29" ht="12.75" thickBot="1">
      <c r="A164" s="4" t="s">
        <v>477</v>
      </c>
      <c r="B164" s="10" t="s">
        <v>0</v>
      </c>
      <c r="C164" s="132" t="s">
        <v>478</v>
      </c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3" t="s">
        <v>272</v>
      </c>
      <c r="O164" s="132"/>
      <c r="P164" s="132"/>
      <c r="Q164" s="132"/>
      <c r="R164" s="132"/>
      <c r="S164" s="132"/>
      <c r="T164" s="132"/>
      <c r="U164" s="399" t="s">
        <v>479</v>
      </c>
      <c r="V164" s="400"/>
      <c r="W164" s="400"/>
      <c r="X164" s="400"/>
      <c r="Y164" s="400"/>
      <c r="Z164" s="401"/>
      <c r="AA164" s="399" t="s">
        <v>480</v>
      </c>
      <c r="AB164" s="401"/>
      <c r="AC164" s="13" t="s">
        <v>183</v>
      </c>
    </row>
    <row r="165" spans="1:29" ht="12">
      <c r="A165" s="4" t="s">
        <v>481</v>
      </c>
      <c r="B165" s="10" t="s">
        <v>185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4"/>
      <c r="O165" s="5"/>
      <c r="P165" s="5"/>
      <c r="Q165" s="5"/>
      <c r="R165" s="5"/>
      <c r="S165" s="5"/>
      <c r="T165" s="5"/>
      <c r="U165" s="14"/>
      <c r="V165" s="5"/>
      <c r="AA165" s="43"/>
      <c r="AB165" s="26"/>
      <c r="AC165" s="13" t="s">
        <v>186</v>
      </c>
    </row>
    <row r="166" spans="1:29" ht="12">
      <c r="A166" s="31"/>
      <c r="B166" s="10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1</v>
      </c>
      <c r="L166" s="4" t="s">
        <v>187</v>
      </c>
      <c r="M166" s="4" t="s">
        <v>9</v>
      </c>
      <c r="N166" s="15" t="s">
        <v>1</v>
      </c>
      <c r="O166" s="4" t="s">
        <v>10</v>
      </c>
      <c r="P166" s="4" t="s">
        <v>11</v>
      </c>
      <c r="Q166" s="4" t="s">
        <v>12</v>
      </c>
      <c r="R166" s="4" t="s">
        <v>13</v>
      </c>
      <c r="S166" s="4" t="s">
        <v>14</v>
      </c>
      <c r="T166" s="4" t="s">
        <v>15</v>
      </c>
      <c r="U166" s="15" t="s">
        <v>16</v>
      </c>
      <c r="V166" s="4" t="s">
        <v>17</v>
      </c>
      <c r="W166" s="16" t="s">
        <v>18</v>
      </c>
      <c r="X166" s="16" t="s">
        <v>19</v>
      </c>
      <c r="Y166" s="16" t="s">
        <v>20</v>
      </c>
      <c r="Z166" s="16" t="s">
        <v>432</v>
      </c>
      <c r="AA166" s="13" t="s">
        <v>188</v>
      </c>
      <c r="AB166" s="172" t="s">
        <v>435</v>
      </c>
      <c r="AC166" s="13" t="s">
        <v>482</v>
      </c>
    </row>
    <row r="167" spans="1:29" ht="12.75" thickBot="1">
      <c r="A167" s="17"/>
      <c r="B167" s="18"/>
      <c r="C167" s="19" t="s">
        <v>21</v>
      </c>
      <c r="D167" s="19" t="s">
        <v>22</v>
      </c>
      <c r="E167" s="19" t="s">
        <v>23</v>
      </c>
      <c r="F167" s="19" t="s">
        <v>24</v>
      </c>
      <c r="G167" s="19" t="s">
        <v>25</v>
      </c>
      <c r="H167" s="19" t="s">
        <v>26</v>
      </c>
      <c r="I167" s="20"/>
      <c r="J167" s="19" t="s">
        <v>27</v>
      </c>
      <c r="K167" s="19" t="s">
        <v>28</v>
      </c>
      <c r="L167" s="19" t="s">
        <v>190</v>
      </c>
      <c r="M167" s="20" t="s">
        <v>29</v>
      </c>
      <c r="N167" s="21" t="s">
        <v>30</v>
      </c>
      <c r="O167" s="19" t="s">
        <v>31</v>
      </c>
      <c r="P167" s="19" t="s">
        <v>32</v>
      </c>
      <c r="Q167" s="20" t="s">
        <v>33</v>
      </c>
      <c r="R167" s="20"/>
      <c r="S167" s="20" t="s">
        <v>34</v>
      </c>
      <c r="T167" s="19" t="s">
        <v>35</v>
      </c>
      <c r="U167" s="22" t="s">
        <v>36</v>
      </c>
      <c r="V167" s="20" t="s">
        <v>37</v>
      </c>
      <c r="W167" s="20" t="s">
        <v>38</v>
      </c>
      <c r="X167" s="20" t="s">
        <v>39</v>
      </c>
      <c r="Y167" s="20"/>
      <c r="Z167" s="23" t="s">
        <v>281</v>
      </c>
      <c r="AA167" s="22" t="s">
        <v>191</v>
      </c>
      <c r="AB167" s="23" t="s">
        <v>282</v>
      </c>
      <c r="AC167" s="24"/>
    </row>
    <row r="168" spans="1:29" ht="12">
      <c r="A168" s="3" t="s">
        <v>199</v>
      </c>
      <c r="B168" s="82">
        <f t="shared" si="3"/>
        <v>107</v>
      </c>
      <c r="C168" s="53">
        <v>30</v>
      </c>
      <c r="D168" s="53">
        <v>4</v>
      </c>
      <c r="E168" s="53">
        <v>6</v>
      </c>
      <c r="F168" s="53">
        <v>8</v>
      </c>
      <c r="G168" s="53">
        <v>4</v>
      </c>
      <c r="H168" s="53">
        <v>8</v>
      </c>
      <c r="I168" s="53">
        <v>6</v>
      </c>
      <c r="J168" s="53">
        <v>6</v>
      </c>
      <c r="K168" s="53">
        <v>4</v>
      </c>
      <c r="L168" s="53">
        <v>6</v>
      </c>
      <c r="M168" s="53">
        <v>3</v>
      </c>
      <c r="N168" s="336">
        <v>1</v>
      </c>
      <c r="O168" s="334">
        <v>1</v>
      </c>
      <c r="P168" s="334">
        <v>1</v>
      </c>
      <c r="Q168" s="334">
        <v>6</v>
      </c>
      <c r="R168" s="334">
        <v>3</v>
      </c>
      <c r="S168" s="334">
        <v>3</v>
      </c>
      <c r="T168" s="335">
        <v>1</v>
      </c>
      <c r="U168" s="53">
        <v>1</v>
      </c>
      <c r="V168" s="53">
        <v>1</v>
      </c>
      <c r="W168" s="53">
        <v>1</v>
      </c>
      <c r="X168" s="53">
        <v>0</v>
      </c>
      <c r="Y168" s="53">
        <v>1</v>
      </c>
      <c r="Z168" s="53">
        <v>2</v>
      </c>
      <c r="AA168" s="53">
        <v>0</v>
      </c>
      <c r="AB168" s="53">
        <v>0</v>
      </c>
      <c r="AC168" s="336">
        <v>0</v>
      </c>
    </row>
    <row r="169" spans="1:29" ht="12">
      <c r="A169" s="3" t="s">
        <v>135</v>
      </c>
      <c r="B169" s="82">
        <f t="shared" si="3"/>
        <v>17</v>
      </c>
      <c r="C169" s="53">
        <v>2</v>
      </c>
      <c r="D169" s="53">
        <v>0</v>
      </c>
      <c r="E169" s="53">
        <v>1</v>
      </c>
      <c r="F169" s="53">
        <v>0</v>
      </c>
      <c r="G169" s="53">
        <v>0</v>
      </c>
      <c r="H169" s="53">
        <v>1</v>
      </c>
      <c r="I169" s="53">
        <v>0</v>
      </c>
      <c r="J169" s="53">
        <v>0</v>
      </c>
      <c r="K169" s="53">
        <v>0</v>
      </c>
      <c r="L169" s="53">
        <v>1</v>
      </c>
      <c r="M169" s="53">
        <v>3</v>
      </c>
      <c r="N169" s="54">
        <v>3</v>
      </c>
      <c r="O169" s="55">
        <v>0</v>
      </c>
      <c r="P169" s="55">
        <v>0</v>
      </c>
      <c r="Q169" s="55">
        <v>1</v>
      </c>
      <c r="R169" s="55">
        <v>0</v>
      </c>
      <c r="S169" s="55">
        <v>0</v>
      </c>
      <c r="T169" s="119">
        <v>0</v>
      </c>
      <c r="U169" s="53">
        <v>1</v>
      </c>
      <c r="V169" s="53">
        <v>0</v>
      </c>
      <c r="W169" s="53">
        <v>0</v>
      </c>
      <c r="X169" s="53">
        <v>1</v>
      </c>
      <c r="Y169" s="53">
        <v>0</v>
      </c>
      <c r="Z169" s="53">
        <v>1</v>
      </c>
      <c r="AA169" s="53">
        <v>1</v>
      </c>
      <c r="AB169" s="53">
        <v>1</v>
      </c>
      <c r="AC169" s="54">
        <v>0</v>
      </c>
    </row>
    <row r="170" spans="1:29" ht="12">
      <c r="A170" s="3" t="s">
        <v>136</v>
      </c>
      <c r="B170" s="82">
        <f t="shared" si="3"/>
        <v>10</v>
      </c>
      <c r="C170" s="53">
        <v>0</v>
      </c>
      <c r="D170" s="53">
        <v>1</v>
      </c>
      <c r="E170" s="53">
        <v>0</v>
      </c>
      <c r="F170" s="53">
        <v>1</v>
      </c>
      <c r="G170" s="53">
        <v>1</v>
      </c>
      <c r="H170" s="53">
        <v>1</v>
      </c>
      <c r="I170" s="53">
        <v>2</v>
      </c>
      <c r="J170" s="53">
        <v>0</v>
      </c>
      <c r="K170" s="53">
        <v>1</v>
      </c>
      <c r="L170" s="53">
        <v>2</v>
      </c>
      <c r="M170" s="53">
        <v>1</v>
      </c>
      <c r="N170" s="54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119">
        <v>0</v>
      </c>
      <c r="U170" s="53">
        <v>0</v>
      </c>
      <c r="V170" s="53">
        <v>0</v>
      </c>
      <c r="W170" s="53">
        <v>0</v>
      </c>
      <c r="X170" s="53">
        <v>0</v>
      </c>
      <c r="Y170" s="53">
        <v>0</v>
      </c>
      <c r="Z170" s="53">
        <v>0</v>
      </c>
      <c r="AA170" s="53">
        <v>0</v>
      </c>
      <c r="AB170" s="53">
        <v>0</v>
      </c>
      <c r="AC170" s="54">
        <v>0</v>
      </c>
    </row>
    <row r="171" spans="1:29" ht="12">
      <c r="A171" s="3" t="s">
        <v>137</v>
      </c>
      <c r="B171" s="82">
        <f t="shared" si="3"/>
        <v>4</v>
      </c>
      <c r="C171" s="53">
        <v>0</v>
      </c>
      <c r="D171" s="53">
        <v>0</v>
      </c>
      <c r="E171" s="53">
        <v>0</v>
      </c>
      <c r="F171" s="53">
        <v>2</v>
      </c>
      <c r="G171" s="53">
        <v>0</v>
      </c>
      <c r="H171" s="53">
        <v>0</v>
      </c>
      <c r="I171" s="53">
        <v>1</v>
      </c>
      <c r="J171" s="53">
        <v>1</v>
      </c>
      <c r="K171" s="53">
        <v>0</v>
      </c>
      <c r="L171" s="53">
        <v>0</v>
      </c>
      <c r="M171" s="53">
        <v>0</v>
      </c>
      <c r="N171" s="54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119">
        <v>0</v>
      </c>
      <c r="U171" s="53">
        <v>0</v>
      </c>
      <c r="V171" s="53">
        <v>0</v>
      </c>
      <c r="W171" s="53">
        <v>0</v>
      </c>
      <c r="X171" s="53">
        <v>0</v>
      </c>
      <c r="Y171" s="53">
        <v>0</v>
      </c>
      <c r="Z171" s="53">
        <v>0</v>
      </c>
      <c r="AA171" s="53">
        <v>0</v>
      </c>
      <c r="AB171" s="53">
        <v>0</v>
      </c>
      <c r="AC171" s="54">
        <v>0</v>
      </c>
    </row>
    <row r="172" spans="1:29" ht="12">
      <c r="A172" s="3" t="s">
        <v>138</v>
      </c>
      <c r="B172" s="82">
        <f t="shared" si="3"/>
        <v>8</v>
      </c>
      <c r="C172" s="53">
        <v>0</v>
      </c>
      <c r="D172" s="53">
        <v>0</v>
      </c>
      <c r="E172" s="53">
        <v>3</v>
      </c>
      <c r="F172" s="53">
        <v>4</v>
      </c>
      <c r="G172" s="53">
        <v>0</v>
      </c>
      <c r="H172" s="53">
        <v>1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4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119">
        <v>0</v>
      </c>
      <c r="U172" s="53">
        <v>0</v>
      </c>
      <c r="V172" s="53">
        <v>0</v>
      </c>
      <c r="W172" s="53">
        <v>0</v>
      </c>
      <c r="X172" s="53">
        <v>0</v>
      </c>
      <c r="Y172" s="53">
        <v>0</v>
      </c>
      <c r="Z172" s="53">
        <v>0</v>
      </c>
      <c r="AA172" s="53">
        <v>0</v>
      </c>
      <c r="AB172" s="53">
        <v>0</v>
      </c>
      <c r="AC172" s="54">
        <v>0</v>
      </c>
    </row>
    <row r="173" spans="1:29" ht="12">
      <c r="A173" s="3" t="s">
        <v>139</v>
      </c>
      <c r="B173" s="82">
        <f t="shared" si="3"/>
        <v>214</v>
      </c>
      <c r="C173" s="53">
        <v>21</v>
      </c>
      <c r="D173" s="53">
        <v>0</v>
      </c>
      <c r="E173" s="53">
        <v>4</v>
      </c>
      <c r="F173" s="53">
        <v>2</v>
      </c>
      <c r="G173" s="53">
        <v>21</v>
      </c>
      <c r="H173" s="53">
        <v>4</v>
      </c>
      <c r="I173" s="53">
        <v>2</v>
      </c>
      <c r="J173" s="53">
        <v>15</v>
      </c>
      <c r="K173" s="53">
        <v>3</v>
      </c>
      <c r="L173" s="53">
        <v>0</v>
      </c>
      <c r="M173" s="53">
        <v>5</v>
      </c>
      <c r="N173" s="54">
        <v>51</v>
      </c>
      <c r="O173" s="55">
        <v>35</v>
      </c>
      <c r="P173" s="55">
        <v>4</v>
      </c>
      <c r="Q173" s="55">
        <v>34</v>
      </c>
      <c r="R173" s="55">
        <v>3</v>
      </c>
      <c r="S173" s="55">
        <v>2</v>
      </c>
      <c r="T173" s="119">
        <v>4</v>
      </c>
      <c r="U173" s="53">
        <v>0</v>
      </c>
      <c r="V173" s="53">
        <v>1</v>
      </c>
      <c r="W173" s="53">
        <v>2</v>
      </c>
      <c r="X173" s="53">
        <v>1</v>
      </c>
      <c r="Y173" s="53">
        <v>0</v>
      </c>
      <c r="Z173" s="53">
        <v>0</v>
      </c>
      <c r="AA173" s="53">
        <v>0</v>
      </c>
      <c r="AB173" s="53">
        <v>0</v>
      </c>
      <c r="AC173" s="54">
        <v>0</v>
      </c>
    </row>
    <row r="174" spans="1:29" ht="12">
      <c r="A174" s="3" t="s">
        <v>212</v>
      </c>
      <c r="B174" s="82">
        <f>SUM(C174:AC174)</f>
        <v>1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4">
        <v>0</v>
      </c>
      <c r="O174" s="55">
        <v>0</v>
      </c>
      <c r="P174" s="55">
        <v>1</v>
      </c>
      <c r="Q174" s="55">
        <v>0</v>
      </c>
      <c r="R174" s="55">
        <v>0</v>
      </c>
      <c r="S174" s="55">
        <v>0</v>
      </c>
      <c r="T174" s="119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  <c r="Z174" s="53">
        <v>0</v>
      </c>
      <c r="AA174" s="53">
        <v>0</v>
      </c>
      <c r="AB174" s="53">
        <v>0</v>
      </c>
      <c r="AC174" s="54">
        <v>0</v>
      </c>
    </row>
    <row r="175" spans="1:29" ht="12">
      <c r="A175" s="3" t="s">
        <v>140</v>
      </c>
      <c r="B175" s="82">
        <f t="shared" si="3"/>
        <v>78</v>
      </c>
      <c r="C175" s="53">
        <v>12</v>
      </c>
      <c r="D175" s="53">
        <v>3</v>
      </c>
      <c r="E175" s="53">
        <v>4</v>
      </c>
      <c r="F175" s="53">
        <v>9</v>
      </c>
      <c r="G175" s="53">
        <v>6</v>
      </c>
      <c r="H175" s="53">
        <v>1</v>
      </c>
      <c r="I175" s="53">
        <v>5</v>
      </c>
      <c r="J175" s="53">
        <v>4</v>
      </c>
      <c r="K175" s="53">
        <v>1</v>
      </c>
      <c r="L175" s="53">
        <v>0</v>
      </c>
      <c r="M175" s="53">
        <v>5</v>
      </c>
      <c r="N175" s="54">
        <v>3</v>
      </c>
      <c r="O175" s="55">
        <v>4</v>
      </c>
      <c r="P175" s="55">
        <v>4</v>
      </c>
      <c r="Q175" s="55">
        <v>2</v>
      </c>
      <c r="R175" s="55">
        <v>5</v>
      </c>
      <c r="S175" s="55">
        <v>3</v>
      </c>
      <c r="T175" s="119">
        <v>2</v>
      </c>
      <c r="U175" s="53">
        <v>1</v>
      </c>
      <c r="V175" s="53">
        <v>0</v>
      </c>
      <c r="W175" s="53">
        <v>1</v>
      </c>
      <c r="X175" s="53">
        <v>1</v>
      </c>
      <c r="Y175" s="53">
        <v>1</v>
      </c>
      <c r="Z175" s="53">
        <v>0</v>
      </c>
      <c r="AA175" s="53">
        <v>1</v>
      </c>
      <c r="AB175" s="53">
        <v>0</v>
      </c>
      <c r="AC175" s="54">
        <v>0</v>
      </c>
    </row>
    <row r="176" spans="1:29" ht="12">
      <c r="A176" s="3" t="s">
        <v>141</v>
      </c>
      <c r="B176" s="82">
        <f t="shared" si="3"/>
        <v>21</v>
      </c>
      <c r="C176" s="53">
        <v>13</v>
      </c>
      <c r="D176" s="53">
        <v>2</v>
      </c>
      <c r="E176" s="53">
        <v>1</v>
      </c>
      <c r="F176" s="53">
        <v>3</v>
      </c>
      <c r="G176" s="53">
        <v>0</v>
      </c>
      <c r="H176" s="53">
        <v>0</v>
      </c>
      <c r="I176" s="53">
        <v>0</v>
      </c>
      <c r="J176" s="53">
        <v>1</v>
      </c>
      <c r="K176" s="53">
        <v>0</v>
      </c>
      <c r="L176" s="53">
        <v>0</v>
      </c>
      <c r="M176" s="53">
        <v>0</v>
      </c>
      <c r="N176" s="54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119">
        <v>1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  <c r="Z176" s="53">
        <v>0</v>
      </c>
      <c r="AA176" s="53">
        <v>0</v>
      </c>
      <c r="AB176" s="53">
        <v>0</v>
      </c>
      <c r="AC176" s="54">
        <v>0</v>
      </c>
    </row>
    <row r="177" spans="1:29" ht="12">
      <c r="A177" s="3" t="s">
        <v>142</v>
      </c>
      <c r="B177" s="82">
        <f t="shared" si="3"/>
        <v>117</v>
      </c>
      <c r="C177" s="53">
        <v>111</v>
      </c>
      <c r="D177" s="53">
        <v>0</v>
      </c>
      <c r="E177" s="53">
        <v>0</v>
      </c>
      <c r="F177" s="53">
        <v>0</v>
      </c>
      <c r="G177" s="53">
        <v>1</v>
      </c>
      <c r="H177" s="53">
        <v>1</v>
      </c>
      <c r="I177" s="53">
        <v>0</v>
      </c>
      <c r="J177" s="53">
        <v>0</v>
      </c>
      <c r="K177" s="53">
        <v>1</v>
      </c>
      <c r="L177" s="53">
        <v>0</v>
      </c>
      <c r="M177" s="53">
        <v>1</v>
      </c>
      <c r="N177" s="54">
        <v>0</v>
      </c>
      <c r="O177" s="55">
        <v>0</v>
      </c>
      <c r="P177" s="55">
        <v>0</v>
      </c>
      <c r="Q177" s="55">
        <v>0</v>
      </c>
      <c r="R177" s="55">
        <v>1</v>
      </c>
      <c r="S177" s="55">
        <v>0</v>
      </c>
      <c r="T177" s="119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1</v>
      </c>
      <c r="Z177" s="53">
        <v>0</v>
      </c>
      <c r="AA177" s="53">
        <v>0</v>
      </c>
      <c r="AB177" s="53">
        <v>0</v>
      </c>
      <c r="AC177" s="54">
        <v>0</v>
      </c>
    </row>
    <row r="178" spans="1:29" ht="12">
      <c r="A178" s="3" t="s">
        <v>179</v>
      </c>
      <c r="B178" s="82">
        <f t="shared" si="3"/>
        <v>1</v>
      </c>
      <c r="C178" s="53">
        <v>1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4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119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  <c r="Z178" s="53">
        <v>0</v>
      </c>
      <c r="AA178" s="53">
        <v>0</v>
      </c>
      <c r="AB178" s="53">
        <v>0</v>
      </c>
      <c r="AC178" s="54">
        <v>0</v>
      </c>
    </row>
    <row r="179" spans="1:29" ht="12">
      <c r="A179" s="3" t="s">
        <v>144</v>
      </c>
      <c r="B179" s="82">
        <f t="shared" si="3"/>
        <v>13</v>
      </c>
      <c r="C179" s="53">
        <v>0</v>
      </c>
      <c r="D179" s="53">
        <v>0</v>
      </c>
      <c r="E179" s="53">
        <v>0</v>
      </c>
      <c r="F179" s="53">
        <v>0</v>
      </c>
      <c r="G179" s="53">
        <v>3</v>
      </c>
      <c r="H179" s="53">
        <v>0</v>
      </c>
      <c r="I179" s="53">
        <v>3</v>
      </c>
      <c r="J179" s="53">
        <v>1</v>
      </c>
      <c r="K179" s="53">
        <v>0</v>
      </c>
      <c r="L179" s="53">
        <v>4</v>
      </c>
      <c r="M179" s="53">
        <v>0</v>
      </c>
      <c r="N179" s="54">
        <v>0</v>
      </c>
      <c r="O179" s="55">
        <v>1</v>
      </c>
      <c r="P179" s="55">
        <v>0</v>
      </c>
      <c r="Q179" s="55">
        <v>0</v>
      </c>
      <c r="R179" s="55">
        <v>0</v>
      </c>
      <c r="S179" s="55">
        <v>0</v>
      </c>
      <c r="T179" s="119">
        <v>0</v>
      </c>
      <c r="U179" s="53">
        <v>0</v>
      </c>
      <c r="V179" s="53">
        <v>0</v>
      </c>
      <c r="W179" s="53">
        <v>0</v>
      </c>
      <c r="X179" s="53">
        <v>0</v>
      </c>
      <c r="Y179" s="53">
        <v>1</v>
      </c>
      <c r="Z179" s="53">
        <v>0</v>
      </c>
      <c r="AA179" s="53">
        <v>0</v>
      </c>
      <c r="AB179" s="53">
        <v>0</v>
      </c>
      <c r="AC179" s="54">
        <v>0</v>
      </c>
    </row>
    <row r="180" spans="1:29" ht="12">
      <c r="A180" s="3" t="s">
        <v>426</v>
      </c>
      <c r="B180" s="82">
        <f t="shared" si="3"/>
        <v>3</v>
      </c>
      <c r="C180" s="53">
        <v>2</v>
      </c>
      <c r="D180" s="53">
        <v>1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4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119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  <c r="Z180" s="53">
        <v>0</v>
      </c>
      <c r="AA180" s="53">
        <v>0</v>
      </c>
      <c r="AB180" s="53">
        <v>0</v>
      </c>
      <c r="AC180" s="54">
        <v>0</v>
      </c>
    </row>
    <row r="181" spans="1:29" ht="12">
      <c r="A181" s="3" t="s">
        <v>145</v>
      </c>
      <c r="B181" s="82">
        <f t="shared" si="3"/>
        <v>430</v>
      </c>
      <c r="C181" s="53">
        <v>200</v>
      </c>
      <c r="D181" s="53">
        <v>14</v>
      </c>
      <c r="E181" s="53">
        <v>12</v>
      </c>
      <c r="F181" s="53">
        <v>7</v>
      </c>
      <c r="G181" s="53">
        <v>8</v>
      </c>
      <c r="H181" s="53">
        <v>14</v>
      </c>
      <c r="I181" s="53">
        <v>11</v>
      </c>
      <c r="J181" s="53">
        <v>23</v>
      </c>
      <c r="K181" s="53">
        <v>36</v>
      </c>
      <c r="L181" s="53">
        <v>6</v>
      </c>
      <c r="M181" s="53">
        <v>18</v>
      </c>
      <c r="N181" s="54">
        <v>10</v>
      </c>
      <c r="O181" s="55">
        <v>9</v>
      </c>
      <c r="P181" s="55">
        <v>5</v>
      </c>
      <c r="Q181" s="55">
        <v>6</v>
      </c>
      <c r="R181" s="55">
        <v>8</v>
      </c>
      <c r="S181" s="55">
        <v>14</v>
      </c>
      <c r="T181" s="119">
        <v>6</v>
      </c>
      <c r="U181" s="53">
        <v>1</v>
      </c>
      <c r="V181" s="53">
        <v>1</v>
      </c>
      <c r="W181" s="53">
        <v>1</v>
      </c>
      <c r="X181" s="53">
        <v>10</v>
      </c>
      <c r="Y181" s="53">
        <v>3</v>
      </c>
      <c r="Z181" s="53">
        <v>3</v>
      </c>
      <c r="AA181" s="53">
        <v>4</v>
      </c>
      <c r="AB181" s="53">
        <v>0</v>
      </c>
      <c r="AC181" s="54">
        <v>0</v>
      </c>
    </row>
    <row r="182" spans="1:29" ht="12">
      <c r="A182" s="3" t="s">
        <v>146</v>
      </c>
      <c r="B182" s="82">
        <f t="shared" si="3"/>
        <v>266</v>
      </c>
      <c r="C182" s="53">
        <v>61</v>
      </c>
      <c r="D182" s="53">
        <v>6</v>
      </c>
      <c r="E182" s="53">
        <v>1</v>
      </c>
      <c r="F182" s="53">
        <v>4</v>
      </c>
      <c r="G182" s="53">
        <v>13</v>
      </c>
      <c r="H182" s="53">
        <v>12</v>
      </c>
      <c r="I182" s="53">
        <v>6</v>
      </c>
      <c r="J182" s="53">
        <v>25</v>
      </c>
      <c r="K182" s="53">
        <v>2</v>
      </c>
      <c r="L182" s="53">
        <v>9</v>
      </c>
      <c r="M182" s="53">
        <v>5</v>
      </c>
      <c r="N182" s="54">
        <v>4</v>
      </c>
      <c r="O182" s="55">
        <v>8</v>
      </c>
      <c r="P182" s="55">
        <v>1</v>
      </c>
      <c r="Q182" s="55">
        <v>22</v>
      </c>
      <c r="R182" s="55">
        <v>10</v>
      </c>
      <c r="S182" s="55">
        <v>15</v>
      </c>
      <c r="T182" s="119">
        <v>6</v>
      </c>
      <c r="U182" s="53">
        <v>2</v>
      </c>
      <c r="V182" s="53">
        <v>2</v>
      </c>
      <c r="W182" s="53">
        <v>1</v>
      </c>
      <c r="X182" s="53">
        <v>11</v>
      </c>
      <c r="Y182" s="53">
        <v>21</v>
      </c>
      <c r="Z182" s="53">
        <v>13</v>
      </c>
      <c r="AA182" s="53">
        <v>3</v>
      </c>
      <c r="AB182" s="53">
        <v>3</v>
      </c>
      <c r="AC182" s="54">
        <v>0</v>
      </c>
    </row>
    <row r="183" spans="1:29" ht="12">
      <c r="A183" s="3" t="s">
        <v>147</v>
      </c>
      <c r="B183" s="82">
        <f t="shared" si="3"/>
        <v>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4">
        <v>0</v>
      </c>
      <c r="O183" s="55">
        <v>0</v>
      </c>
      <c r="P183" s="55">
        <v>0</v>
      </c>
      <c r="Q183" s="55">
        <v>1</v>
      </c>
      <c r="R183" s="55">
        <v>1</v>
      </c>
      <c r="S183" s="55">
        <v>0</v>
      </c>
      <c r="T183" s="119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4">
        <v>0</v>
      </c>
    </row>
    <row r="184" spans="1:29" ht="12">
      <c r="A184" s="3" t="s">
        <v>148</v>
      </c>
      <c r="B184" s="82">
        <f t="shared" si="3"/>
        <v>8</v>
      </c>
      <c r="C184" s="53">
        <v>2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1</v>
      </c>
      <c r="M184" s="53">
        <v>1</v>
      </c>
      <c r="N184" s="54">
        <v>0</v>
      </c>
      <c r="O184" s="55">
        <v>0</v>
      </c>
      <c r="P184" s="55">
        <v>0</v>
      </c>
      <c r="Q184" s="55">
        <v>1</v>
      </c>
      <c r="R184" s="55">
        <v>1</v>
      </c>
      <c r="S184" s="55">
        <v>0</v>
      </c>
      <c r="T184" s="119">
        <v>0</v>
      </c>
      <c r="U184" s="53">
        <v>1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4">
        <v>0</v>
      </c>
    </row>
    <row r="185" spans="1:29" ht="12">
      <c r="A185" s="3" t="s">
        <v>149</v>
      </c>
      <c r="B185" s="82">
        <f t="shared" si="3"/>
        <v>22</v>
      </c>
      <c r="C185" s="53">
        <v>0</v>
      </c>
      <c r="D185" s="53">
        <v>0</v>
      </c>
      <c r="E185" s="53">
        <v>0</v>
      </c>
      <c r="F185" s="53">
        <v>0</v>
      </c>
      <c r="G185" s="53">
        <v>2</v>
      </c>
      <c r="H185" s="53">
        <v>3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4">
        <v>2</v>
      </c>
      <c r="O185" s="55">
        <v>1</v>
      </c>
      <c r="P185" s="55">
        <v>0</v>
      </c>
      <c r="Q185" s="55">
        <v>4</v>
      </c>
      <c r="R185" s="55">
        <v>1</v>
      </c>
      <c r="S185" s="55">
        <v>2</v>
      </c>
      <c r="T185" s="119">
        <v>0</v>
      </c>
      <c r="U185" s="53">
        <v>3</v>
      </c>
      <c r="V185" s="53">
        <v>0</v>
      </c>
      <c r="W185" s="53">
        <v>0</v>
      </c>
      <c r="X185" s="53">
        <v>0</v>
      </c>
      <c r="Y185" s="53">
        <v>0</v>
      </c>
      <c r="Z185" s="53">
        <v>2</v>
      </c>
      <c r="AA185" s="53">
        <v>0</v>
      </c>
      <c r="AB185" s="53">
        <v>2</v>
      </c>
      <c r="AC185" s="54">
        <v>0</v>
      </c>
    </row>
    <row r="186" spans="1:29" ht="12">
      <c r="A186" s="3" t="s">
        <v>150</v>
      </c>
      <c r="B186" s="82">
        <f t="shared" si="3"/>
        <v>248</v>
      </c>
      <c r="C186" s="53">
        <v>70</v>
      </c>
      <c r="D186" s="53">
        <v>13</v>
      </c>
      <c r="E186" s="53">
        <v>7</v>
      </c>
      <c r="F186" s="53">
        <v>12</v>
      </c>
      <c r="G186" s="53">
        <v>4</v>
      </c>
      <c r="H186" s="53">
        <v>10</v>
      </c>
      <c r="I186" s="53">
        <v>14</v>
      </c>
      <c r="J186" s="53">
        <v>10</v>
      </c>
      <c r="K186" s="53">
        <v>20</v>
      </c>
      <c r="L186" s="53">
        <v>5</v>
      </c>
      <c r="M186" s="53">
        <v>17</v>
      </c>
      <c r="N186" s="54">
        <v>8</v>
      </c>
      <c r="O186" s="55">
        <v>4</v>
      </c>
      <c r="P186" s="55">
        <v>18</v>
      </c>
      <c r="Q186" s="55">
        <v>2</v>
      </c>
      <c r="R186" s="55">
        <v>5</v>
      </c>
      <c r="S186" s="55">
        <v>8</v>
      </c>
      <c r="T186" s="119">
        <v>4</v>
      </c>
      <c r="U186" s="53">
        <v>0</v>
      </c>
      <c r="V186" s="53">
        <v>5</v>
      </c>
      <c r="W186" s="53">
        <v>4</v>
      </c>
      <c r="X186" s="53">
        <v>5</v>
      </c>
      <c r="Y186" s="53">
        <v>1</v>
      </c>
      <c r="Z186" s="53">
        <v>2</v>
      </c>
      <c r="AA186" s="53">
        <v>0</v>
      </c>
      <c r="AB186" s="53">
        <v>0</v>
      </c>
      <c r="AC186" s="54">
        <v>0</v>
      </c>
    </row>
    <row r="187" spans="1:29" ht="12">
      <c r="A187" s="3" t="s">
        <v>151</v>
      </c>
      <c r="B187" s="82">
        <f t="shared" si="3"/>
        <v>30</v>
      </c>
      <c r="C187" s="53">
        <v>4</v>
      </c>
      <c r="D187" s="53">
        <v>3</v>
      </c>
      <c r="E187" s="53">
        <v>0</v>
      </c>
      <c r="F187" s="53">
        <v>2</v>
      </c>
      <c r="G187" s="53">
        <v>1</v>
      </c>
      <c r="H187" s="53">
        <v>1</v>
      </c>
      <c r="I187" s="53">
        <v>0</v>
      </c>
      <c r="J187" s="53">
        <v>1</v>
      </c>
      <c r="K187" s="53">
        <v>0</v>
      </c>
      <c r="L187" s="53">
        <v>1</v>
      </c>
      <c r="M187" s="53">
        <v>4</v>
      </c>
      <c r="N187" s="54">
        <v>2</v>
      </c>
      <c r="O187" s="55">
        <v>2</v>
      </c>
      <c r="P187" s="55">
        <v>4</v>
      </c>
      <c r="Q187" s="55">
        <v>1</v>
      </c>
      <c r="R187" s="55">
        <v>2</v>
      </c>
      <c r="S187" s="55">
        <v>1</v>
      </c>
      <c r="T187" s="119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  <c r="Z187" s="53">
        <v>0</v>
      </c>
      <c r="AA187" s="53">
        <v>0</v>
      </c>
      <c r="AB187" s="53">
        <v>1</v>
      </c>
      <c r="AC187" s="54">
        <v>0</v>
      </c>
    </row>
    <row r="188" spans="1:29" ht="12">
      <c r="A188" s="3" t="s">
        <v>171</v>
      </c>
      <c r="B188" s="82">
        <f t="shared" si="3"/>
        <v>252</v>
      </c>
      <c r="C188" s="53">
        <v>87</v>
      </c>
      <c r="D188" s="53">
        <v>14</v>
      </c>
      <c r="E188" s="53">
        <v>10</v>
      </c>
      <c r="F188" s="53">
        <v>26</v>
      </c>
      <c r="G188" s="53">
        <v>8</v>
      </c>
      <c r="H188" s="53">
        <v>12</v>
      </c>
      <c r="I188" s="53">
        <v>21</v>
      </c>
      <c r="J188" s="53">
        <v>10</v>
      </c>
      <c r="K188" s="53">
        <v>9</v>
      </c>
      <c r="L188" s="53">
        <v>7</v>
      </c>
      <c r="M188" s="53">
        <v>1</v>
      </c>
      <c r="N188" s="54">
        <v>4</v>
      </c>
      <c r="O188" s="55">
        <v>8</v>
      </c>
      <c r="P188" s="55">
        <v>4</v>
      </c>
      <c r="Q188" s="55">
        <v>3</v>
      </c>
      <c r="R188" s="55">
        <v>4</v>
      </c>
      <c r="S188" s="55">
        <v>4</v>
      </c>
      <c r="T188" s="119">
        <v>7</v>
      </c>
      <c r="U188" s="53">
        <v>2</v>
      </c>
      <c r="V188" s="53">
        <v>1</v>
      </c>
      <c r="W188" s="53">
        <v>1</v>
      </c>
      <c r="X188" s="53">
        <v>6</v>
      </c>
      <c r="Y188" s="53">
        <v>1</v>
      </c>
      <c r="Z188" s="53">
        <v>0</v>
      </c>
      <c r="AA188" s="53">
        <v>1</v>
      </c>
      <c r="AB188" s="53">
        <v>1</v>
      </c>
      <c r="AC188" s="54">
        <v>0</v>
      </c>
    </row>
    <row r="189" spans="1:29" ht="12">
      <c r="A189" s="3" t="s">
        <v>172</v>
      </c>
      <c r="B189" s="82">
        <f t="shared" si="3"/>
        <v>324</v>
      </c>
      <c r="C189" s="53">
        <v>94</v>
      </c>
      <c r="D189" s="53">
        <v>22</v>
      </c>
      <c r="E189" s="53">
        <v>14</v>
      </c>
      <c r="F189" s="53">
        <v>26</v>
      </c>
      <c r="G189" s="53">
        <v>9</v>
      </c>
      <c r="H189" s="53">
        <v>22</v>
      </c>
      <c r="I189" s="53">
        <v>26</v>
      </c>
      <c r="J189" s="53">
        <v>20</v>
      </c>
      <c r="K189" s="53">
        <v>4</v>
      </c>
      <c r="L189" s="53">
        <v>7</v>
      </c>
      <c r="M189" s="53">
        <v>15</v>
      </c>
      <c r="N189" s="54">
        <v>8</v>
      </c>
      <c r="O189" s="55">
        <v>8</v>
      </c>
      <c r="P189" s="55">
        <v>8</v>
      </c>
      <c r="Q189" s="55">
        <v>6</v>
      </c>
      <c r="R189" s="55">
        <v>13</v>
      </c>
      <c r="S189" s="55">
        <v>2</v>
      </c>
      <c r="T189" s="119">
        <v>3</v>
      </c>
      <c r="U189" s="53">
        <v>2</v>
      </c>
      <c r="V189" s="53">
        <v>3</v>
      </c>
      <c r="W189" s="53">
        <v>4</v>
      </c>
      <c r="X189" s="53">
        <v>1</v>
      </c>
      <c r="Y189" s="53">
        <v>2</v>
      </c>
      <c r="Z189" s="53">
        <v>3</v>
      </c>
      <c r="AA189" s="53">
        <v>0</v>
      </c>
      <c r="AB189" s="53">
        <v>2</v>
      </c>
      <c r="AC189" s="54">
        <v>0</v>
      </c>
    </row>
    <row r="190" spans="1:29" ht="12">
      <c r="A190" s="3" t="s">
        <v>152</v>
      </c>
      <c r="B190" s="82">
        <f t="shared" si="3"/>
        <v>13</v>
      </c>
      <c r="C190" s="53">
        <v>9</v>
      </c>
      <c r="D190" s="53">
        <v>0</v>
      </c>
      <c r="E190" s="53">
        <v>0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2</v>
      </c>
      <c r="N190" s="54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119">
        <v>0</v>
      </c>
      <c r="U190" s="53">
        <v>0</v>
      </c>
      <c r="V190" s="53">
        <v>0</v>
      </c>
      <c r="W190" s="53">
        <v>1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4">
        <v>0</v>
      </c>
    </row>
    <row r="191" spans="1:29" ht="12">
      <c r="A191" s="3" t="s">
        <v>153</v>
      </c>
      <c r="B191" s="82">
        <f t="shared" si="3"/>
        <v>92</v>
      </c>
      <c r="C191" s="53">
        <v>38</v>
      </c>
      <c r="D191" s="53">
        <v>1</v>
      </c>
      <c r="E191" s="53">
        <v>2</v>
      </c>
      <c r="F191" s="53">
        <v>2</v>
      </c>
      <c r="G191" s="53">
        <v>3</v>
      </c>
      <c r="H191" s="53">
        <v>3</v>
      </c>
      <c r="I191" s="53">
        <v>8</v>
      </c>
      <c r="J191" s="53">
        <v>1</v>
      </c>
      <c r="K191" s="53">
        <v>6</v>
      </c>
      <c r="L191" s="53">
        <v>6</v>
      </c>
      <c r="M191" s="53">
        <v>1</v>
      </c>
      <c r="N191" s="54">
        <v>1</v>
      </c>
      <c r="O191" s="55">
        <v>0</v>
      </c>
      <c r="P191" s="55">
        <v>2</v>
      </c>
      <c r="Q191" s="55">
        <v>2</v>
      </c>
      <c r="R191" s="55">
        <v>6</v>
      </c>
      <c r="S191" s="55">
        <v>4</v>
      </c>
      <c r="T191" s="119">
        <v>2</v>
      </c>
      <c r="U191" s="53">
        <v>0</v>
      </c>
      <c r="V191" s="53">
        <v>0</v>
      </c>
      <c r="W191" s="53">
        <v>0</v>
      </c>
      <c r="X191" s="53">
        <v>0</v>
      </c>
      <c r="Y191" s="53">
        <v>2</v>
      </c>
      <c r="Z191" s="53">
        <v>1</v>
      </c>
      <c r="AA191" s="53">
        <v>0</v>
      </c>
      <c r="AB191" s="53">
        <v>1</v>
      </c>
      <c r="AC191" s="54">
        <v>0</v>
      </c>
    </row>
    <row r="192" spans="1:29" ht="12">
      <c r="A192" s="3" t="s">
        <v>449</v>
      </c>
      <c r="B192" s="82">
        <f t="shared" si="3"/>
        <v>7</v>
      </c>
      <c r="C192" s="53">
        <v>3</v>
      </c>
      <c r="D192" s="53">
        <v>0</v>
      </c>
      <c r="E192" s="53">
        <v>0</v>
      </c>
      <c r="F192" s="53">
        <v>0</v>
      </c>
      <c r="G192" s="53">
        <v>0</v>
      </c>
      <c r="H192" s="53">
        <v>2</v>
      </c>
      <c r="I192" s="53">
        <v>0</v>
      </c>
      <c r="J192" s="53">
        <v>0</v>
      </c>
      <c r="K192" s="53">
        <v>0</v>
      </c>
      <c r="L192" s="53">
        <v>1</v>
      </c>
      <c r="M192" s="53">
        <v>0</v>
      </c>
      <c r="N192" s="54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119">
        <v>0</v>
      </c>
      <c r="U192" s="53">
        <v>0</v>
      </c>
      <c r="V192" s="53">
        <v>0</v>
      </c>
      <c r="W192" s="53">
        <v>0</v>
      </c>
      <c r="X192" s="53">
        <v>0</v>
      </c>
      <c r="Y192" s="53">
        <v>0</v>
      </c>
      <c r="Z192" s="53">
        <v>1</v>
      </c>
      <c r="AA192" s="53">
        <v>0</v>
      </c>
      <c r="AB192" s="53">
        <v>0</v>
      </c>
      <c r="AC192" s="54">
        <v>0</v>
      </c>
    </row>
    <row r="193" spans="1:29" ht="12">
      <c r="A193" s="3" t="s">
        <v>154</v>
      </c>
      <c r="B193" s="82">
        <f t="shared" si="3"/>
        <v>7</v>
      </c>
      <c r="C193" s="53">
        <v>1</v>
      </c>
      <c r="D193" s="53">
        <v>1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4">
        <v>0</v>
      </c>
      <c r="O193" s="55">
        <v>0</v>
      </c>
      <c r="P193" s="55">
        <v>0</v>
      </c>
      <c r="Q193" s="55">
        <v>2</v>
      </c>
      <c r="R193" s="55">
        <v>0</v>
      </c>
      <c r="S193" s="55">
        <v>0</v>
      </c>
      <c r="T193" s="119">
        <v>0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  <c r="Z193" s="53">
        <v>3</v>
      </c>
      <c r="AA193" s="53">
        <v>0</v>
      </c>
      <c r="AB193" s="53">
        <v>0</v>
      </c>
      <c r="AC193" s="54">
        <v>0</v>
      </c>
    </row>
    <row r="194" spans="1:29" ht="12">
      <c r="A194" s="3" t="s">
        <v>173</v>
      </c>
      <c r="B194" s="82">
        <f t="shared" si="3"/>
        <v>34</v>
      </c>
      <c r="C194" s="53">
        <v>4</v>
      </c>
      <c r="D194" s="53">
        <v>0</v>
      </c>
      <c r="E194" s="53">
        <v>10</v>
      </c>
      <c r="F194" s="53">
        <v>2</v>
      </c>
      <c r="G194" s="53">
        <v>1</v>
      </c>
      <c r="H194" s="53">
        <v>0</v>
      </c>
      <c r="I194" s="53">
        <v>0</v>
      </c>
      <c r="J194" s="53">
        <v>0</v>
      </c>
      <c r="K194" s="53">
        <v>1</v>
      </c>
      <c r="L194" s="53">
        <v>1</v>
      </c>
      <c r="M194" s="53">
        <v>0</v>
      </c>
      <c r="N194" s="54">
        <v>0</v>
      </c>
      <c r="O194" s="55">
        <v>0</v>
      </c>
      <c r="P194" s="55">
        <v>12</v>
      </c>
      <c r="Q194" s="55">
        <v>0</v>
      </c>
      <c r="R194" s="55">
        <v>1</v>
      </c>
      <c r="S194" s="55">
        <v>0</v>
      </c>
      <c r="T194" s="119">
        <v>0</v>
      </c>
      <c r="U194" s="53">
        <v>1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3">
        <v>0</v>
      </c>
      <c r="AB194" s="53">
        <v>1</v>
      </c>
      <c r="AC194" s="54">
        <v>0</v>
      </c>
    </row>
    <row r="195" spans="1:29" ht="12">
      <c r="A195" s="3" t="s">
        <v>155</v>
      </c>
      <c r="B195" s="82">
        <f t="shared" si="3"/>
        <v>60</v>
      </c>
      <c r="C195" s="53">
        <v>42</v>
      </c>
      <c r="D195" s="53">
        <v>0</v>
      </c>
      <c r="E195" s="53">
        <v>2</v>
      </c>
      <c r="F195" s="53">
        <v>0</v>
      </c>
      <c r="G195" s="53">
        <v>0</v>
      </c>
      <c r="H195" s="53">
        <v>0</v>
      </c>
      <c r="I195" s="53">
        <v>1</v>
      </c>
      <c r="J195" s="53">
        <v>0</v>
      </c>
      <c r="K195" s="53">
        <v>0</v>
      </c>
      <c r="L195" s="53">
        <v>3</v>
      </c>
      <c r="M195" s="53">
        <v>0</v>
      </c>
      <c r="N195" s="54">
        <v>0</v>
      </c>
      <c r="O195" s="55">
        <v>0</v>
      </c>
      <c r="P195" s="55">
        <v>0</v>
      </c>
      <c r="Q195" s="55">
        <v>1</v>
      </c>
      <c r="R195" s="55">
        <v>4</v>
      </c>
      <c r="S195" s="55">
        <v>0</v>
      </c>
      <c r="T195" s="119">
        <v>3</v>
      </c>
      <c r="U195" s="53">
        <v>0</v>
      </c>
      <c r="V195" s="53">
        <v>0</v>
      </c>
      <c r="W195" s="53">
        <v>1</v>
      </c>
      <c r="X195" s="53">
        <v>3</v>
      </c>
      <c r="Y195" s="53">
        <v>0</v>
      </c>
      <c r="Z195" s="53">
        <v>0</v>
      </c>
      <c r="AA195" s="53">
        <v>0</v>
      </c>
      <c r="AB195" s="53">
        <v>0</v>
      </c>
      <c r="AC195" s="54">
        <v>0</v>
      </c>
    </row>
    <row r="196" spans="1:29" ht="12">
      <c r="A196" s="62" t="s">
        <v>265</v>
      </c>
      <c r="B196" s="82">
        <f t="shared" si="3"/>
        <v>67</v>
      </c>
      <c r="C196" s="53">
        <v>29</v>
      </c>
      <c r="D196" s="53">
        <v>1</v>
      </c>
      <c r="E196" s="53">
        <v>1</v>
      </c>
      <c r="F196" s="53">
        <v>5</v>
      </c>
      <c r="G196" s="53">
        <v>2</v>
      </c>
      <c r="H196" s="53">
        <v>0</v>
      </c>
      <c r="I196" s="53">
        <v>1</v>
      </c>
      <c r="J196" s="53">
        <v>4</v>
      </c>
      <c r="K196" s="53">
        <v>3</v>
      </c>
      <c r="L196" s="53">
        <v>0</v>
      </c>
      <c r="M196" s="53">
        <v>5</v>
      </c>
      <c r="N196" s="54">
        <v>4</v>
      </c>
      <c r="O196" s="55">
        <v>2</v>
      </c>
      <c r="P196" s="55">
        <v>0</v>
      </c>
      <c r="Q196" s="55">
        <v>0</v>
      </c>
      <c r="R196" s="55">
        <v>1</v>
      </c>
      <c r="S196" s="55">
        <v>0</v>
      </c>
      <c r="T196" s="119">
        <v>8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3">
        <v>0</v>
      </c>
      <c r="AB196" s="53">
        <v>1</v>
      </c>
      <c r="AC196" s="54">
        <v>0</v>
      </c>
    </row>
    <row r="197" spans="1:29" ht="12.75" thickBot="1">
      <c r="A197" s="17"/>
      <c r="B197" s="18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4"/>
      <c r="O197" s="17"/>
      <c r="P197" s="17"/>
      <c r="Q197" s="17"/>
      <c r="R197" s="17"/>
      <c r="S197" s="17"/>
      <c r="T197" s="120"/>
      <c r="U197" s="17"/>
      <c r="V197" s="17"/>
      <c r="W197" s="17"/>
      <c r="X197" s="17"/>
      <c r="Y197" s="17"/>
      <c r="Z197" s="17"/>
      <c r="AA197" s="17"/>
      <c r="AB197" s="17"/>
      <c r="AC197" s="24"/>
    </row>
    <row r="198" spans="1:29" ht="12">
      <c r="A198" s="1" t="s">
        <v>676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6"/>
      <c r="X198" s="6"/>
      <c r="Y198" s="6"/>
      <c r="Z198" s="6"/>
      <c r="AA198" s="6"/>
      <c r="AB198" s="6"/>
      <c r="AC198" s="6"/>
    </row>
    <row r="199" ht="12">
      <c r="A199" s="3"/>
    </row>
  </sheetData>
  <mergeCells count="14">
    <mergeCell ref="U8:Z8"/>
    <mergeCell ref="AA8:AB8"/>
    <mergeCell ref="A3:AC3"/>
    <mergeCell ref="A4:AC4"/>
    <mergeCell ref="U7:Z7"/>
    <mergeCell ref="AA7:AB7"/>
    <mergeCell ref="U82:Z82"/>
    <mergeCell ref="AA82:AB82"/>
    <mergeCell ref="U83:Z83"/>
    <mergeCell ref="AA83:AB83"/>
    <mergeCell ref="U163:Z163"/>
    <mergeCell ref="AA163:AB163"/>
    <mergeCell ref="U164:Z164"/>
    <mergeCell ref="AA164:AB164"/>
  </mergeCells>
  <printOptions/>
  <pageMargins left="0.3937007874015748" right="0.3937007874015748" top="0.5905511811023623" bottom="0.5905511811023623" header="0" footer="0"/>
  <pageSetup fitToHeight="7" fitToWidth="1"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53" sqref="A53"/>
    </sheetView>
  </sheetViews>
  <sheetFormatPr defaultColWidth="11.421875" defaultRowHeight="12.75"/>
  <cols>
    <col min="1" max="1" width="35.28125" style="123" customWidth="1"/>
    <col min="2" max="2" width="10.140625" style="123" customWidth="1"/>
    <col min="3" max="4" width="9.421875" style="123" customWidth="1"/>
    <col min="5" max="5" width="8.140625" style="123" customWidth="1"/>
    <col min="6" max="6" width="10.00390625" style="123" customWidth="1"/>
    <col min="7" max="7" width="9.00390625" style="123" customWidth="1"/>
    <col min="8" max="8" width="8.57421875" style="123" customWidth="1"/>
    <col min="9" max="9" width="13.140625" style="123" customWidth="1"/>
    <col min="10" max="10" width="21.28125" style="123" customWidth="1"/>
    <col min="11" max="11" width="12.8515625" style="123" customWidth="1"/>
    <col min="12" max="12" width="17.421875" style="123" customWidth="1"/>
    <col min="13" max="13" width="14.00390625" style="123" customWidth="1"/>
    <col min="14" max="16384" width="11.421875" style="123" customWidth="1"/>
  </cols>
  <sheetData>
    <row r="1" ht="12">
      <c r="A1" s="90" t="s">
        <v>688</v>
      </c>
    </row>
    <row r="3" spans="1:13" ht="12">
      <c r="A3" s="414" t="s">
        <v>643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2">
      <c r="A4" s="414" t="s">
        <v>644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ht="12.75" thickBot="1"/>
    <row r="6" spans="1:14" ht="12.75" customHeight="1">
      <c r="A6" s="425" t="s">
        <v>327</v>
      </c>
      <c r="B6" s="428" t="s">
        <v>558</v>
      </c>
      <c r="C6" s="415"/>
      <c r="D6" s="425"/>
      <c r="E6" s="430" t="s">
        <v>559</v>
      </c>
      <c r="F6" s="431"/>
      <c r="G6" s="428" t="s">
        <v>560</v>
      </c>
      <c r="H6" s="415"/>
      <c r="I6" s="415"/>
      <c r="J6" s="425"/>
      <c r="K6" s="428" t="s">
        <v>561</v>
      </c>
      <c r="L6" s="425"/>
      <c r="M6" s="428" t="s">
        <v>562</v>
      </c>
      <c r="N6" s="124"/>
    </row>
    <row r="7" spans="1:14" ht="13.5" customHeight="1" thickBot="1">
      <c r="A7" s="426"/>
      <c r="B7" s="429"/>
      <c r="C7" s="416"/>
      <c r="D7" s="427"/>
      <c r="E7" s="432"/>
      <c r="F7" s="433"/>
      <c r="G7" s="429"/>
      <c r="H7" s="416"/>
      <c r="I7" s="416"/>
      <c r="J7" s="427"/>
      <c r="K7" s="429"/>
      <c r="L7" s="427"/>
      <c r="M7" s="434"/>
      <c r="N7" s="124"/>
    </row>
    <row r="8" spans="1:14" ht="12.75" customHeight="1">
      <c r="A8" s="426"/>
      <c r="B8" s="201" t="s">
        <v>563</v>
      </c>
      <c r="C8" s="125"/>
      <c r="D8" s="125" t="s">
        <v>524</v>
      </c>
      <c r="E8" s="201" t="s">
        <v>564</v>
      </c>
      <c r="F8" s="202" t="s">
        <v>565</v>
      </c>
      <c r="G8" s="201" t="s">
        <v>437</v>
      </c>
      <c r="H8" s="295" t="s">
        <v>524</v>
      </c>
      <c r="I8" s="295" t="s">
        <v>619</v>
      </c>
      <c r="J8" s="202" t="s">
        <v>566</v>
      </c>
      <c r="K8" s="125" t="s">
        <v>567</v>
      </c>
      <c r="L8" s="125" t="s">
        <v>568</v>
      </c>
      <c r="M8" s="434"/>
      <c r="N8" s="124"/>
    </row>
    <row r="9" spans="1:14" ht="12.75" customHeight="1">
      <c r="A9" s="426"/>
      <c r="B9" s="201" t="s">
        <v>569</v>
      </c>
      <c r="C9" s="125" t="s">
        <v>437</v>
      </c>
      <c r="D9" s="125" t="s">
        <v>570</v>
      </c>
      <c r="E9" s="201" t="s">
        <v>571</v>
      </c>
      <c r="F9" s="202" t="s">
        <v>571</v>
      </c>
      <c r="G9" s="201"/>
      <c r="H9" s="171" t="s">
        <v>572</v>
      </c>
      <c r="I9" s="171" t="s">
        <v>437</v>
      </c>
      <c r="J9" s="202" t="s">
        <v>621</v>
      </c>
      <c r="K9" s="125" t="s">
        <v>573</v>
      </c>
      <c r="L9" s="125" t="s">
        <v>574</v>
      </c>
      <c r="M9" s="434"/>
      <c r="N9" s="124"/>
    </row>
    <row r="10" spans="1:14" ht="12.75" customHeight="1" thickBot="1">
      <c r="A10" s="427"/>
      <c r="B10" s="203"/>
      <c r="C10" s="204"/>
      <c r="D10" s="205"/>
      <c r="E10" s="203"/>
      <c r="F10" s="206"/>
      <c r="G10" s="203"/>
      <c r="H10" s="296"/>
      <c r="I10" s="296"/>
      <c r="J10" s="206" t="s">
        <v>575</v>
      </c>
      <c r="K10" s="204" t="s">
        <v>576</v>
      </c>
      <c r="L10" s="204" t="s">
        <v>577</v>
      </c>
      <c r="M10" s="429"/>
      <c r="N10" s="124"/>
    </row>
    <row r="11" spans="1:14" ht="9" customHeight="1">
      <c r="A11" s="124"/>
      <c r="B11" s="209"/>
      <c r="C11" s="124"/>
      <c r="D11" s="124"/>
      <c r="E11" s="209"/>
      <c r="F11" s="210"/>
      <c r="G11" s="209"/>
      <c r="H11" s="250"/>
      <c r="I11" s="250"/>
      <c r="J11" s="210"/>
      <c r="K11" s="124"/>
      <c r="L11" s="124"/>
      <c r="M11" s="209"/>
      <c r="N11" s="124"/>
    </row>
    <row r="12" spans="1:14" ht="12">
      <c r="A12" s="211" t="s">
        <v>185</v>
      </c>
      <c r="B12" s="212">
        <f>(B14+B28+B41+B51+B60+B65)</f>
        <v>50100</v>
      </c>
      <c r="C12" s="213">
        <f>(C14+C28+C41+C51+C60+C65)</f>
        <v>46410</v>
      </c>
      <c r="D12" s="213">
        <f>(D14+D28+D41+D51+D60+D65)</f>
        <v>3690</v>
      </c>
      <c r="E12" s="212">
        <f>(E14+E28+E41+E51)</f>
        <v>16138</v>
      </c>
      <c r="F12" s="213">
        <f>(F14+F28+F41+F51)</f>
        <v>29414</v>
      </c>
      <c r="G12" s="212">
        <f>(G14+G28+G41+G51+G60)</f>
        <v>14429</v>
      </c>
      <c r="H12" s="297">
        <f>(H14+H28+H41+H51+G60)</f>
        <v>3457</v>
      </c>
      <c r="I12" s="298">
        <f>(G12/C12)</f>
        <v>0.31090282266752856</v>
      </c>
      <c r="J12" s="214">
        <f>(G12/L12)</f>
        <v>23.34789644012945</v>
      </c>
      <c r="K12" s="215">
        <f>(K14+K28+K41+K51)</f>
        <v>726</v>
      </c>
      <c r="L12" s="216">
        <f>(L14+L28+L41+L51)</f>
        <v>618</v>
      </c>
      <c r="M12" s="212">
        <f>(M14+M28+M41+M51)</f>
        <v>8660</v>
      </c>
      <c r="N12" s="124"/>
    </row>
    <row r="13" spans="2:14" ht="7.5" customHeight="1">
      <c r="B13" s="217"/>
      <c r="C13" s="218"/>
      <c r="D13" s="218"/>
      <c r="E13" s="217"/>
      <c r="F13" s="218"/>
      <c r="G13" s="217"/>
      <c r="H13" s="299"/>
      <c r="I13" s="250"/>
      <c r="J13" s="210"/>
      <c r="M13" s="217"/>
      <c r="N13" s="124"/>
    </row>
    <row r="14" spans="1:14" ht="12">
      <c r="A14" s="219" t="s">
        <v>578</v>
      </c>
      <c r="B14" s="220">
        <f aca="true" t="shared" si="0" ref="B14:H14">SUM(B17:B25)</f>
        <v>18434</v>
      </c>
      <c r="C14" s="126">
        <f t="shared" si="0"/>
        <v>17139</v>
      </c>
      <c r="D14" s="126">
        <f t="shared" si="0"/>
        <v>1295</v>
      </c>
      <c r="E14" s="220">
        <f t="shared" si="0"/>
        <v>5325</v>
      </c>
      <c r="F14" s="126">
        <f t="shared" si="0"/>
        <v>7721</v>
      </c>
      <c r="G14" s="220">
        <f t="shared" si="0"/>
        <v>5237</v>
      </c>
      <c r="H14" s="156">
        <f t="shared" si="0"/>
        <v>1243</v>
      </c>
      <c r="I14" s="300">
        <f>(G14/C14)</f>
        <v>0.30556041776066284</v>
      </c>
      <c r="J14" s="221">
        <f>(G14/L14)</f>
        <v>21.551440329218106</v>
      </c>
      <c r="K14" s="216">
        <f>SUM(K17:K25)</f>
        <v>295</v>
      </c>
      <c r="L14" s="222">
        <f>SUM(L17:L25)</f>
        <v>243</v>
      </c>
      <c r="M14" s="126">
        <f>SUM(M17:M26)</f>
        <v>1152</v>
      </c>
      <c r="N14" s="124"/>
    </row>
    <row r="15" spans="1:14" ht="12">
      <c r="A15" s="216" t="s">
        <v>579</v>
      </c>
      <c r="B15" s="217"/>
      <c r="C15" s="218"/>
      <c r="D15" s="218"/>
      <c r="E15" s="217"/>
      <c r="F15" s="218"/>
      <c r="G15" s="217"/>
      <c r="H15" s="299"/>
      <c r="I15" s="250"/>
      <c r="J15" s="223"/>
      <c r="L15" s="210"/>
      <c r="M15" s="218"/>
      <c r="N15" s="124"/>
    </row>
    <row r="16" spans="1:14" ht="9" customHeight="1">
      <c r="A16" s="122"/>
      <c r="B16" s="217"/>
      <c r="C16" s="218"/>
      <c r="D16" s="218"/>
      <c r="E16" s="217"/>
      <c r="F16" s="218"/>
      <c r="G16" s="217"/>
      <c r="H16" s="299"/>
      <c r="I16" s="250"/>
      <c r="J16" s="224"/>
      <c r="K16" s="209"/>
      <c r="L16" s="210"/>
      <c r="M16" s="218"/>
      <c r="N16" s="124"/>
    </row>
    <row r="17" spans="1:14" ht="12">
      <c r="A17" s="225" t="s">
        <v>580</v>
      </c>
      <c r="B17" s="226">
        <f>+C17+D17</f>
        <v>167</v>
      </c>
      <c r="C17" s="127">
        <v>131</v>
      </c>
      <c r="D17" s="127">
        <v>36</v>
      </c>
      <c r="E17" s="226">
        <v>136</v>
      </c>
      <c r="F17" s="127">
        <v>39</v>
      </c>
      <c r="G17" s="226">
        <v>88</v>
      </c>
      <c r="H17" s="159">
        <v>28</v>
      </c>
      <c r="I17" s="301">
        <f aca="true" t="shared" si="1" ref="I17:I25">(G17/C17)</f>
        <v>0.6717557251908397</v>
      </c>
      <c r="J17" s="224">
        <f>(G17/L17)</f>
        <v>5.5</v>
      </c>
      <c r="K17" s="201">
        <v>18</v>
      </c>
      <c r="L17" s="202">
        <v>16</v>
      </c>
      <c r="M17" s="128">
        <v>0</v>
      </c>
      <c r="N17" s="124"/>
    </row>
    <row r="18" spans="1:14" ht="12">
      <c r="A18" s="225" t="s">
        <v>438</v>
      </c>
      <c r="B18" s="226">
        <f aca="true" t="shared" si="2" ref="B18:B25">+C18+D18</f>
        <v>1834</v>
      </c>
      <c r="C18" s="127">
        <v>1351</v>
      </c>
      <c r="D18" s="127">
        <v>483</v>
      </c>
      <c r="E18" s="226">
        <v>622</v>
      </c>
      <c r="F18" s="127">
        <v>713</v>
      </c>
      <c r="G18" s="226">
        <v>602</v>
      </c>
      <c r="H18" s="159">
        <v>440</v>
      </c>
      <c r="I18" s="301">
        <f t="shared" si="1"/>
        <v>0.44559585492227977</v>
      </c>
      <c r="J18" s="224">
        <f aca="true" t="shared" si="3" ref="J18:J25">(G18/L18)</f>
        <v>25.083333333333332</v>
      </c>
      <c r="K18" s="201">
        <v>30</v>
      </c>
      <c r="L18" s="202">
        <v>24</v>
      </c>
      <c r="M18" s="128">
        <v>0</v>
      </c>
      <c r="N18" s="124"/>
    </row>
    <row r="19" spans="1:14" ht="12">
      <c r="A19" s="225" t="s">
        <v>581</v>
      </c>
      <c r="B19" s="226">
        <f t="shared" si="2"/>
        <v>1474</v>
      </c>
      <c r="C19" s="127">
        <v>1466</v>
      </c>
      <c r="D19" s="127">
        <v>8</v>
      </c>
      <c r="E19" s="226">
        <v>591</v>
      </c>
      <c r="F19" s="127">
        <v>331</v>
      </c>
      <c r="G19" s="226">
        <v>487</v>
      </c>
      <c r="H19" s="159">
        <v>9</v>
      </c>
      <c r="I19" s="301">
        <f t="shared" si="1"/>
        <v>0.3321964529331514</v>
      </c>
      <c r="J19" s="224">
        <f t="shared" si="3"/>
        <v>30.4375</v>
      </c>
      <c r="K19" s="201">
        <v>21</v>
      </c>
      <c r="L19" s="202">
        <v>16</v>
      </c>
      <c r="M19" s="128">
        <v>0</v>
      </c>
      <c r="N19" s="124"/>
    </row>
    <row r="20" spans="1:14" ht="12">
      <c r="A20" s="225" t="s">
        <v>439</v>
      </c>
      <c r="B20" s="226">
        <f t="shared" si="2"/>
        <v>2120</v>
      </c>
      <c r="C20" s="127">
        <v>2120</v>
      </c>
      <c r="D20" s="127">
        <v>0</v>
      </c>
      <c r="E20" s="226">
        <v>1081</v>
      </c>
      <c r="F20" s="127">
        <v>0</v>
      </c>
      <c r="G20" s="226">
        <v>1081</v>
      </c>
      <c r="H20" s="159">
        <v>0</v>
      </c>
      <c r="I20" s="301">
        <f t="shared" si="1"/>
        <v>0.5099056603773585</v>
      </c>
      <c r="J20" s="224">
        <f t="shared" si="3"/>
        <v>36.03333333333333</v>
      </c>
      <c r="K20" s="201">
        <v>40</v>
      </c>
      <c r="L20" s="202">
        <v>30</v>
      </c>
      <c r="M20" s="128">
        <v>0</v>
      </c>
      <c r="N20" s="124"/>
    </row>
    <row r="21" spans="1:14" ht="12">
      <c r="A21" s="225" t="s">
        <v>582</v>
      </c>
      <c r="B21" s="226">
        <f t="shared" si="2"/>
        <v>612</v>
      </c>
      <c r="C21" s="127">
        <v>612</v>
      </c>
      <c r="D21" s="127">
        <v>0</v>
      </c>
      <c r="E21" s="226">
        <v>488</v>
      </c>
      <c r="F21" s="127">
        <v>0</v>
      </c>
      <c r="G21" s="226">
        <v>591</v>
      </c>
      <c r="H21" s="159">
        <v>0</v>
      </c>
      <c r="I21" s="301">
        <f t="shared" si="1"/>
        <v>0.9656862745098039</v>
      </c>
      <c r="J21" s="224">
        <f t="shared" si="3"/>
        <v>24.625</v>
      </c>
      <c r="K21" s="201">
        <v>27</v>
      </c>
      <c r="L21" s="202">
        <v>24</v>
      </c>
      <c r="M21" s="128">
        <v>0</v>
      </c>
      <c r="N21" s="124"/>
    </row>
    <row r="22" spans="1:14" ht="12">
      <c r="A22" s="225" t="s">
        <v>583</v>
      </c>
      <c r="B22" s="226">
        <f t="shared" si="2"/>
        <v>356</v>
      </c>
      <c r="C22" s="127">
        <v>48</v>
      </c>
      <c r="D22" s="127">
        <v>308</v>
      </c>
      <c r="E22" s="226">
        <v>0</v>
      </c>
      <c r="F22" s="127">
        <v>0</v>
      </c>
      <c r="G22" s="226">
        <v>51</v>
      </c>
      <c r="H22" s="159">
        <v>305</v>
      </c>
      <c r="I22" s="301">
        <f t="shared" si="1"/>
        <v>1.0625</v>
      </c>
      <c r="J22" s="224">
        <f t="shared" si="3"/>
        <v>1.7586206896551724</v>
      </c>
      <c r="K22" s="201">
        <v>32</v>
      </c>
      <c r="L22" s="202">
        <v>29</v>
      </c>
      <c r="M22" s="128">
        <v>0</v>
      </c>
      <c r="N22" s="124"/>
    </row>
    <row r="23" spans="1:14" ht="12">
      <c r="A23" s="225" t="s">
        <v>584</v>
      </c>
      <c r="B23" s="226">
        <f t="shared" si="2"/>
        <v>601</v>
      </c>
      <c r="C23" s="127">
        <v>196</v>
      </c>
      <c r="D23" s="127">
        <v>405</v>
      </c>
      <c r="E23" s="226">
        <v>107</v>
      </c>
      <c r="F23" s="127">
        <v>483</v>
      </c>
      <c r="G23" s="226">
        <v>92</v>
      </c>
      <c r="H23" s="159">
        <v>407</v>
      </c>
      <c r="I23" s="301">
        <f t="shared" si="1"/>
        <v>0.46938775510204084</v>
      </c>
      <c r="J23" s="224">
        <f t="shared" si="3"/>
        <v>7.076923076923077</v>
      </c>
      <c r="K23" s="201">
        <v>15</v>
      </c>
      <c r="L23" s="202">
        <v>13</v>
      </c>
      <c r="M23" s="128">
        <v>0</v>
      </c>
      <c r="N23" s="124"/>
    </row>
    <row r="24" spans="1:14" ht="12">
      <c r="A24" s="225" t="s">
        <v>220</v>
      </c>
      <c r="B24" s="226">
        <f t="shared" si="2"/>
        <v>10657</v>
      </c>
      <c r="C24" s="127">
        <v>10656</v>
      </c>
      <c r="D24" s="127">
        <v>1</v>
      </c>
      <c r="E24" s="226">
        <v>1812</v>
      </c>
      <c r="F24" s="127">
        <v>6155</v>
      </c>
      <c r="G24" s="226">
        <v>1811</v>
      </c>
      <c r="H24" s="159">
        <v>1</v>
      </c>
      <c r="I24" s="301">
        <f t="shared" si="1"/>
        <v>0.1699512012012012</v>
      </c>
      <c r="J24" s="224">
        <f t="shared" si="3"/>
        <v>24.14666666666667</v>
      </c>
      <c r="K24" s="201">
        <v>92</v>
      </c>
      <c r="L24" s="202">
        <v>75</v>
      </c>
      <c r="M24" s="128">
        <v>0</v>
      </c>
      <c r="N24" s="124"/>
    </row>
    <row r="25" spans="1:14" ht="12">
      <c r="A25" s="225" t="s">
        <v>585</v>
      </c>
      <c r="B25" s="226">
        <f t="shared" si="2"/>
        <v>613</v>
      </c>
      <c r="C25" s="127">
        <v>559</v>
      </c>
      <c r="D25" s="127">
        <v>54</v>
      </c>
      <c r="E25" s="226">
        <v>488</v>
      </c>
      <c r="F25" s="127">
        <v>0</v>
      </c>
      <c r="G25" s="226">
        <v>434</v>
      </c>
      <c r="H25" s="159">
        <v>53</v>
      </c>
      <c r="I25" s="301">
        <f t="shared" si="1"/>
        <v>0.776386404293381</v>
      </c>
      <c r="J25" s="224">
        <f t="shared" si="3"/>
        <v>27.125</v>
      </c>
      <c r="K25" s="201">
        <v>20</v>
      </c>
      <c r="L25" s="202">
        <v>16</v>
      </c>
      <c r="M25" s="128">
        <v>0</v>
      </c>
      <c r="N25" s="124"/>
    </row>
    <row r="26" spans="1:14" ht="12">
      <c r="A26" s="225" t="s">
        <v>586</v>
      </c>
      <c r="B26" s="226" t="s">
        <v>587</v>
      </c>
      <c r="C26" s="127" t="s">
        <v>587</v>
      </c>
      <c r="D26" s="127" t="s">
        <v>587</v>
      </c>
      <c r="E26" s="226" t="s">
        <v>587</v>
      </c>
      <c r="F26" s="127" t="s">
        <v>587</v>
      </c>
      <c r="G26" s="226" t="s">
        <v>587</v>
      </c>
      <c r="H26" s="159" t="s">
        <v>587</v>
      </c>
      <c r="I26" s="301" t="s">
        <v>587</v>
      </c>
      <c r="J26" s="224" t="s">
        <v>587</v>
      </c>
      <c r="K26" s="201" t="s">
        <v>588</v>
      </c>
      <c r="L26" s="202" t="s">
        <v>588</v>
      </c>
      <c r="M26" s="128">
        <v>1152</v>
      </c>
      <c r="N26" s="124"/>
    </row>
    <row r="27" spans="1:14" ht="9" customHeight="1">
      <c r="A27" s="225"/>
      <c r="B27" s="217"/>
      <c r="C27" s="218"/>
      <c r="D27" s="218"/>
      <c r="E27" s="217"/>
      <c r="F27" s="218"/>
      <c r="G27" s="217"/>
      <c r="H27" s="299"/>
      <c r="J27" s="363"/>
      <c r="K27" s="201"/>
      <c r="L27" s="210"/>
      <c r="M27" s="128"/>
      <c r="N27" s="124"/>
    </row>
    <row r="28" spans="1:14" ht="12">
      <c r="A28" s="216" t="s">
        <v>589</v>
      </c>
      <c r="B28" s="220">
        <f aca="true" t="shared" si="4" ref="B28:H28">SUM(B30:B39)</f>
        <v>20317</v>
      </c>
      <c r="C28" s="126">
        <f t="shared" si="4"/>
        <v>18743</v>
      </c>
      <c r="D28" s="126">
        <f t="shared" si="4"/>
        <v>1574</v>
      </c>
      <c r="E28" s="220">
        <f t="shared" si="4"/>
        <v>6127</v>
      </c>
      <c r="F28" s="126">
        <f t="shared" si="4"/>
        <v>16331</v>
      </c>
      <c r="G28" s="220">
        <f>SUM(G30:G39)</f>
        <v>4755</v>
      </c>
      <c r="H28" s="156">
        <f t="shared" si="4"/>
        <v>1510</v>
      </c>
      <c r="I28" s="300">
        <f>(G28/C28)</f>
        <v>0.25369471269273863</v>
      </c>
      <c r="J28" s="227">
        <f>(G28/L28)</f>
        <v>20.855263157894736</v>
      </c>
      <c r="K28" s="228">
        <f>SUM(K30:K39)</f>
        <v>269</v>
      </c>
      <c r="L28" s="222">
        <f>SUM(L30:L39)</f>
        <v>228</v>
      </c>
      <c r="M28" s="129">
        <f>SUM(M30:M39)</f>
        <v>5900</v>
      </c>
      <c r="N28" s="124"/>
    </row>
    <row r="29" spans="1:14" ht="9" customHeight="1">
      <c r="A29" s="225"/>
      <c r="B29" s="217"/>
      <c r="C29" s="218"/>
      <c r="D29" s="218"/>
      <c r="E29" s="217"/>
      <c r="F29" s="218"/>
      <c r="G29" s="217"/>
      <c r="H29" s="299"/>
      <c r="I29" s="250"/>
      <c r="J29" s="224"/>
      <c r="K29" s="201"/>
      <c r="L29" s="202"/>
      <c r="M29" s="128"/>
      <c r="N29" s="124"/>
    </row>
    <row r="30" spans="1:14" ht="12">
      <c r="A30" s="130" t="s">
        <v>400</v>
      </c>
      <c r="B30" s="226">
        <f aca="true" t="shared" si="5" ref="B30:B39">+C30+D30</f>
        <v>2947</v>
      </c>
      <c r="C30" s="127">
        <v>2718</v>
      </c>
      <c r="D30" s="127">
        <v>229</v>
      </c>
      <c r="E30" s="226">
        <v>699</v>
      </c>
      <c r="F30" s="229">
        <v>3173</v>
      </c>
      <c r="G30" s="226">
        <v>633</v>
      </c>
      <c r="H30" s="159">
        <v>236</v>
      </c>
      <c r="I30" s="301">
        <f aca="true" t="shared" si="6" ref="I30:I39">(G30/C30)</f>
        <v>0.23289183222958057</v>
      </c>
      <c r="J30" s="224">
        <f aca="true" t="shared" si="7" ref="J30:J39">(G30/L30)</f>
        <v>21.82758620689655</v>
      </c>
      <c r="K30" s="201">
        <v>36</v>
      </c>
      <c r="L30" s="202">
        <v>29</v>
      </c>
      <c r="M30" s="128">
        <v>1006</v>
      </c>
      <c r="N30" s="124"/>
    </row>
    <row r="31" spans="1:14" ht="12">
      <c r="A31" s="130" t="s">
        <v>401</v>
      </c>
      <c r="B31" s="226">
        <f t="shared" si="5"/>
        <v>2882</v>
      </c>
      <c r="C31" s="127">
        <v>2681</v>
      </c>
      <c r="D31" s="127">
        <v>201</v>
      </c>
      <c r="E31" s="226">
        <v>677</v>
      </c>
      <c r="F31" s="229">
        <v>2253</v>
      </c>
      <c r="G31" s="226">
        <v>599</v>
      </c>
      <c r="H31" s="159">
        <v>212</v>
      </c>
      <c r="I31" s="301">
        <f t="shared" si="6"/>
        <v>0.22342409548675868</v>
      </c>
      <c r="J31" s="224">
        <f t="shared" si="7"/>
        <v>23.96</v>
      </c>
      <c r="K31" s="201">
        <v>28</v>
      </c>
      <c r="L31" s="202">
        <v>25</v>
      </c>
      <c r="M31" s="128">
        <v>717</v>
      </c>
      <c r="N31" s="124"/>
    </row>
    <row r="32" spans="1:14" ht="12">
      <c r="A32" s="130" t="s">
        <v>406</v>
      </c>
      <c r="B32" s="226">
        <f t="shared" si="5"/>
        <v>3133</v>
      </c>
      <c r="C32" s="127">
        <v>2844</v>
      </c>
      <c r="D32" s="127">
        <v>289</v>
      </c>
      <c r="E32" s="226">
        <v>592</v>
      </c>
      <c r="F32" s="229">
        <v>4098</v>
      </c>
      <c r="G32" s="226">
        <v>337</v>
      </c>
      <c r="H32" s="159">
        <v>273</v>
      </c>
      <c r="I32" s="301">
        <f t="shared" si="6"/>
        <v>0.11849507735583685</v>
      </c>
      <c r="J32" s="224">
        <f t="shared" si="7"/>
        <v>11.233333333333333</v>
      </c>
      <c r="K32" s="201">
        <v>34</v>
      </c>
      <c r="L32" s="202">
        <v>30</v>
      </c>
      <c r="M32" s="128">
        <v>1022</v>
      </c>
      <c r="N32" s="124"/>
    </row>
    <row r="33" spans="1:14" ht="12">
      <c r="A33" s="130" t="s">
        <v>408</v>
      </c>
      <c r="B33" s="226">
        <f t="shared" si="5"/>
        <v>1582</v>
      </c>
      <c r="C33" s="127">
        <v>1479</v>
      </c>
      <c r="D33" s="127">
        <v>103</v>
      </c>
      <c r="E33" s="226">
        <v>782</v>
      </c>
      <c r="F33" s="229">
        <v>1035</v>
      </c>
      <c r="G33" s="226">
        <v>673</v>
      </c>
      <c r="H33" s="159">
        <v>104</v>
      </c>
      <c r="I33" s="301">
        <f t="shared" si="6"/>
        <v>0.45503718728870857</v>
      </c>
      <c r="J33" s="224">
        <f t="shared" si="7"/>
        <v>32.04761904761905</v>
      </c>
      <c r="K33" s="201">
        <v>26</v>
      </c>
      <c r="L33" s="202">
        <v>21</v>
      </c>
      <c r="M33" s="128">
        <v>316</v>
      </c>
      <c r="N33" s="124"/>
    </row>
    <row r="34" spans="1:14" ht="12">
      <c r="A34" s="130" t="s">
        <v>413</v>
      </c>
      <c r="B34" s="226">
        <f t="shared" si="5"/>
        <v>1996</v>
      </c>
      <c r="C34" s="127">
        <v>1865</v>
      </c>
      <c r="D34" s="127">
        <v>131</v>
      </c>
      <c r="E34" s="226">
        <v>690</v>
      </c>
      <c r="F34" s="229">
        <v>1198</v>
      </c>
      <c r="G34" s="226">
        <v>436</v>
      </c>
      <c r="H34" s="159">
        <v>123</v>
      </c>
      <c r="I34" s="301">
        <f t="shared" si="6"/>
        <v>0.23378016085790884</v>
      </c>
      <c r="J34" s="224">
        <f t="shared" si="7"/>
        <v>20.761904761904763</v>
      </c>
      <c r="K34" s="201">
        <v>28</v>
      </c>
      <c r="L34" s="202">
        <v>21</v>
      </c>
      <c r="M34" s="128">
        <v>517</v>
      </c>
      <c r="N34" s="124"/>
    </row>
    <row r="35" spans="1:14" ht="12">
      <c r="A35" s="130" t="s">
        <v>7</v>
      </c>
      <c r="B35" s="226">
        <f t="shared" si="5"/>
        <v>2181</v>
      </c>
      <c r="C35" s="127">
        <v>1961</v>
      </c>
      <c r="D35" s="127">
        <v>220</v>
      </c>
      <c r="E35" s="226">
        <v>614</v>
      </c>
      <c r="F35" s="229">
        <v>1043</v>
      </c>
      <c r="G35" s="226">
        <v>290</v>
      </c>
      <c r="H35" s="159">
        <v>180</v>
      </c>
      <c r="I35" s="301">
        <f t="shared" si="6"/>
        <v>0.14788373278939318</v>
      </c>
      <c r="J35" s="224">
        <f t="shared" si="7"/>
        <v>10</v>
      </c>
      <c r="K35" s="201">
        <v>33</v>
      </c>
      <c r="L35" s="202">
        <v>29</v>
      </c>
      <c r="M35" s="128">
        <v>718</v>
      </c>
      <c r="N35" s="124"/>
    </row>
    <row r="36" spans="1:14" ht="12">
      <c r="A36" s="130" t="s">
        <v>440</v>
      </c>
      <c r="B36" s="226">
        <f t="shared" si="5"/>
        <v>1758</v>
      </c>
      <c r="C36" s="127">
        <v>1611</v>
      </c>
      <c r="D36" s="127">
        <v>147</v>
      </c>
      <c r="E36" s="226">
        <v>707</v>
      </c>
      <c r="F36" s="229">
        <v>1190</v>
      </c>
      <c r="G36" s="226">
        <v>709</v>
      </c>
      <c r="H36" s="159">
        <v>136</v>
      </c>
      <c r="I36" s="301">
        <f t="shared" si="6"/>
        <v>0.44009931719428924</v>
      </c>
      <c r="J36" s="224">
        <f t="shared" si="7"/>
        <v>35.45</v>
      </c>
      <c r="K36" s="201">
        <v>22</v>
      </c>
      <c r="L36" s="202">
        <v>20</v>
      </c>
      <c r="M36" s="128">
        <v>424</v>
      </c>
      <c r="N36" s="124"/>
    </row>
    <row r="37" spans="1:14" ht="12">
      <c r="A37" s="130" t="s">
        <v>441</v>
      </c>
      <c r="B37" s="226">
        <f t="shared" si="5"/>
        <v>1726</v>
      </c>
      <c r="C37" s="127">
        <v>1646</v>
      </c>
      <c r="D37" s="127">
        <v>80</v>
      </c>
      <c r="E37" s="226">
        <v>416</v>
      </c>
      <c r="F37" s="229">
        <v>1297</v>
      </c>
      <c r="G37" s="226">
        <v>428</v>
      </c>
      <c r="H37" s="159">
        <v>77</v>
      </c>
      <c r="I37" s="301">
        <f t="shared" si="6"/>
        <v>0.2600243013365735</v>
      </c>
      <c r="J37" s="224">
        <f t="shared" si="7"/>
        <v>22.526315789473685</v>
      </c>
      <c r="K37" s="201">
        <v>22</v>
      </c>
      <c r="L37" s="202">
        <v>19</v>
      </c>
      <c r="M37" s="128">
        <v>349</v>
      </c>
      <c r="N37" s="124"/>
    </row>
    <row r="38" spans="1:14" ht="12">
      <c r="A38" s="130" t="s">
        <v>403</v>
      </c>
      <c r="B38" s="226">
        <f t="shared" si="5"/>
        <v>887</v>
      </c>
      <c r="C38" s="127">
        <v>787</v>
      </c>
      <c r="D38" s="127">
        <v>100</v>
      </c>
      <c r="E38" s="226">
        <v>488</v>
      </c>
      <c r="F38" s="229">
        <v>300</v>
      </c>
      <c r="G38" s="226">
        <v>266</v>
      </c>
      <c r="H38" s="159">
        <v>94</v>
      </c>
      <c r="I38" s="301">
        <f t="shared" si="6"/>
        <v>0.33799237611181704</v>
      </c>
      <c r="J38" s="224">
        <f t="shared" si="7"/>
        <v>15.647058823529411</v>
      </c>
      <c r="K38" s="201">
        <v>20</v>
      </c>
      <c r="L38" s="202">
        <v>17</v>
      </c>
      <c r="M38" s="128">
        <v>509</v>
      </c>
      <c r="N38" s="124"/>
    </row>
    <row r="39" spans="1:14" ht="12">
      <c r="A39" s="130" t="s">
        <v>412</v>
      </c>
      <c r="B39" s="226">
        <f t="shared" si="5"/>
        <v>1225</v>
      </c>
      <c r="C39" s="127">
        <v>1151</v>
      </c>
      <c r="D39" s="127">
        <v>74</v>
      </c>
      <c r="E39" s="226">
        <v>462</v>
      </c>
      <c r="F39" s="229">
        <v>744</v>
      </c>
      <c r="G39" s="226">
        <v>384</v>
      </c>
      <c r="H39" s="159">
        <v>75</v>
      </c>
      <c r="I39" s="301">
        <f t="shared" si="6"/>
        <v>0.3336229365768897</v>
      </c>
      <c r="J39" s="224">
        <f t="shared" si="7"/>
        <v>22.58823529411765</v>
      </c>
      <c r="K39" s="201">
        <v>20</v>
      </c>
      <c r="L39" s="202">
        <v>17</v>
      </c>
      <c r="M39" s="128">
        <v>322</v>
      </c>
      <c r="N39" s="124"/>
    </row>
    <row r="40" spans="1:14" ht="6.75" customHeight="1">
      <c r="A40" s="130"/>
      <c r="B40" s="217"/>
      <c r="C40" s="218"/>
      <c r="D40" s="218"/>
      <c r="E40" s="217"/>
      <c r="F40" s="230"/>
      <c r="G40" s="217"/>
      <c r="H40" s="299"/>
      <c r="I40" s="250"/>
      <c r="J40" s="124"/>
      <c r="K40" s="209"/>
      <c r="L40" s="210"/>
      <c r="M40" s="231"/>
      <c r="N40" s="124"/>
    </row>
    <row r="41" spans="1:14" ht="12">
      <c r="A41" s="232" t="s">
        <v>590</v>
      </c>
      <c r="B41" s="220">
        <f aca="true" t="shared" si="8" ref="B41:H41">SUM(B43:B49)</f>
        <v>7943</v>
      </c>
      <c r="C41" s="126">
        <f t="shared" si="8"/>
        <v>7470</v>
      </c>
      <c r="D41" s="126">
        <f t="shared" si="8"/>
        <v>473</v>
      </c>
      <c r="E41" s="220">
        <f t="shared" si="8"/>
        <v>3733</v>
      </c>
      <c r="F41" s="233">
        <f t="shared" si="8"/>
        <v>3666</v>
      </c>
      <c r="G41" s="220">
        <f>SUM(G43:G49)</f>
        <v>3463</v>
      </c>
      <c r="H41" s="156">
        <f t="shared" si="8"/>
        <v>435</v>
      </c>
      <c r="I41" s="300">
        <f>(G41/C41)</f>
        <v>0.46358768406961176</v>
      </c>
      <c r="J41" s="227">
        <f>(G41/L41)</f>
        <v>31.48181818181818</v>
      </c>
      <c r="K41" s="228">
        <f>SUM(K43:K49)</f>
        <v>126</v>
      </c>
      <c r="L41" s="222">
        <f>SUM(L43:L49)</f>
        <v>110</v>
      </c>
      <c r="M41" s="129">
        <f>SUM(M43:M49)</f>
        <v>1306</v>
      </c>
      <c r="N41" s="124"/>
    </row>
    <row r="42" spans="1:14" ht="8.25" customHeight="1">
      <c r="A42" s="130"/>
      <c r="B42" s="226"/>
      <c r="C42" s="127"/>
      <c r="D42" s="127"/>
      <c r="E42" s="226"/>
      <c r="F42" s="229"/>
      <c r="G42" s="226"/>
      <c r="H42" s="159"/>
      <c r="I42" s="301"/>
      <c r="J42" s="224"/>
      <c r="K42" s="201"/>
      <c r="L42" s="202"/>
      <c r="M42" s="128"/>
      <c r="N42" s="124"/>
    </row>
    <row r="43" spans="1:14" ht="12">
      <c r="A43" s="130" t="s">
        <v>416</v>
      </c>
      <c r="B43" s="226">
        <f aca="true" t="shared" si="9" ref="B43:B49">+C43+D43</f>
        <v>1379</v>
      </c>
      <c r="C43" s="127">
        <v>1295</v>
      </c>
      <c r="D43" s="127">
        <v>84</v>
      </c>
      <c r="E43" s="226">
        <v>631</v>
      </c>
      <c r="F43" s="229">
        <v>782</v>
      </c>
      <c r="G43" s="226">
        <v>637</v>
      </c>
      <c r="H43" s="159">
        <v>81</v>
      </c>
      <c r="I43" s="301">
        <f aca="true" t="shared" si="10" ref="I43:I49">(G43/C43)</f>
        <v>0.4918918918918919</v>
      </c>
      <c r="J43" s="224">
        <f aca="true" t="shared" si="11" ref="J43:J49">(G43/L43)</f>
        <v>42.46666666666667</v>
      </c>
      <c r="K43" s="201">
        <v>20</v>
      </c>
      <c r="L43" s="202">
        <v>15</v>
      </c>
      <c r="M43" s="128">
        <v>271</v>
      </c>
      <c r="N43" s="124"/>
    </row>
    <row r="44" spans="1:14" ht="12">
      <c r="A44" s="130" t="s">
        <v>420</v>
      </c>
      <c r="B44" s="226">
        <f t="shared" si="9"/>
        <v>1003</v>
      </c>
      <c r="C44" s="127">
        <v>968</v>
      </c>
      <c r="D44" s="127">
        <v>35</v>
      </c>
      <c r="E44" s="226">
        <v>539</v>
      </c>
      <c r="F44" s="229">
        <v>522</v>
      </c>
      <c r="G44" s="226">
        <v>493</v>
      </c>
      <c r="H44" s="159">
        <v>35</v>
      </c>
      <c r="I44" s="301">
        <f t="shared" si="10"/>
        <v>0.5092975206611571</v>
      </c>
      <c r="J44" s="224">
        <f t="shared" si="11"/>
        <v>30.8125</v>
      </c>
      <c r="K44" s="201">
        <v>18</v>
      </c>
      <c r="L44" s="202">
        <v>16</v>
      </c>
      <c r="M44" s="128">
        <v>271</v>
      </c>
      <c r="N44" s="124"/>
    </row>
    <row r="45" spans="1:14" ht="12">
      <c r="A45" s="130" t="s">
        <v>442</v>
      </c>
      <c r="B45" s="226">
        <f t="shared" si="9"/>
        <v>1075</v>
      </c>
      <c r="C45" s="127">
        <v>991</v>
      </c>
      <c r="D45" s="127">
        <v>84</v>
      </c>
      <c r="E45" s="226">
        <v>334</v>
      </c>
      <c r="F45" s="229">
        <v>573</v>
      </c>
      <c r="G45" s="226">
        <v>303</v>
      </c>
      <c r="H45" s="159">
        <v>68</v>
      </c>
      <c r="I45" s="301">
        <f t="shared" si="10"/>
        <v>0.3057517658930373</v>
      </c>
      <c r="J45" s="224">
        <f t="shared" si="11"/>
        <v>18.9375</v>
      </c>
      <c r="K45" s="201">
        <v>18</v>
      </c>
      <c r="L45" s="202">
        <v>16</v>
      </c>
      <c r="M45" s="128">
        <v>150</v>
      </c>
      <c r="N45" s="124"/>
    </row>
    <row r="46" spans="1:14" ht="12">
      <c r="A46" s="130" t="s">
        <v>443</v>
      </c>
      <c r="B46" s="226">
        <f t="shared" si="9"/>
        <v>1039</v>
      </c>
      <c r="C46" s="127">
        <v>958</v>
      </c>
      <c r="D46" s="127">
        <v>81</v>
      </c>
      <c r="E46" s="226">
        <v>556</v>
      </c>
      <c r="F46" s="229">
        <v>404</v>
      </c>
      <c r="G46" s="226">
        <v>484</v>
      </c>
      <c r="H46" s="159">
        <v>82</v>
      </c>
      <c r="I46" s="301">
        <f t="shared" si="10"/>
        <v>0.5052192066805845</v>
      </c>
      <c r="J46" s="224">
        <f t="shared" si="11"/>
        <v>30.25</v>
      </c>
      <c r="K46" s="201">
        <v>18</v>
      </c>
      <c r="L46" s="202">
        <v>16</v>
      </c>
      <c r="M46" s="128">
        <v>209</v>
      </c>
      <c r="N46" s="124"/>
    </row>
    <row r="47" spans="1:14" ht="12">
      <c r="A47" s="130" t="s">
        <v>13</v>
      </c>
      <c r="B47" s="226">
        <f t="shared" si="9"/>
        <v>1469</v>
      </c>
      <c r="C47" s="127">
        <v>1386</v>
      </c>
      <c r="D47" s="127">
        <v>83</v>
      </c>
      <c r="E47" s="226">
        <v>748</v>
      </c>
      <c r="F47" s="229">
        <v>627</v>
      </c>
      <c r="G47" s="226">
        <v>697</v>
      </c>
      <c r="H47" s="159">
        <v>80</v>
      </c>
      <c r="I47" s="301">
        <f t="shared" si="10"/>
        <v>0.5028860028860029</v>
      </c>
      <c r="J47" s="224">
        <f t="shared" si="11"/>
        <v>43.5625</v>
      </c>
      <c r="K47" s="201">
        <v>18</v>
      </c>
      <c r="L47" s="202">
        <v>16</v>
      </c>
      <c r="M47" s="128">
        <v>134</v>
      </c>
      <c r="N47" s="124"/>
    </row>
    <row r="48" spans="1:14" ht="12">
      <c r="A48" s="130" t="s">
        <v>444</v>
      </c>
      <c r="B48" s="226">
        <f t="shared" si="9"/>
        <v>960</v>
      </c>
      <c r="C48" s="127">
        <v>908</v>
      </c>
      <c r="D48" s="127">
        <v>52</v>
      </c>
      <c r="E48" s="226">
        <v>545</v>
      </c>
      <c r="F48" s="229">
        <v>361</v>
      </c>
      <c r="G48" s="226">
        <v>513</v>
      </c>
      <c r="H48" s="159">
        <v>42</v>
      </c>
      <c r="I48" s="301">
        <f t="shared" si="10"/>
        <v>0.5649779735682819</v>
      </c>
      <c r="J48" s="224">
        <f t="shared" si="11"/>
        <v>32.0625</v>
      </c>
      <c r="K48" s="201">
        <v>18</v>
      </c>
      <c r="L48" s="202">
        <v>16</v>
      </c>
      <c r="M48" s="128">
        <v>136</v>
      </c>
      <c r="N48" s="124"/>
    </row>
    <row r="49" spans="1:14" ht="12">
      <c r="A49" s="130" t="s">
        <v>419</v>
      </c>
      <c r="B49" s="226">
        <f t="shared" si="9"/>
        <v>1018</v>
      </c>
      <c r="C49" s="127">
        <v>964</v>
      </c>
      <c r="D49" s="127">
        <v>54</v>
      </c>
      <c r="E49" s="226">
        <v>380</v>
      </c>
      <c r="F49" s="229">
        <v>397</v>
      </c>
      <c r="G49" s="226">
        <v>336</v>
      </c>
      <c r="H49" s="159">
        <v>47</v>
      </c>
      <c r="I49" s="301">
        <f t="shared" si="10"/>
        <v>0.34854771784232363</v>
      </c>
      <c r="J49" s="224">
        <f t="shared" si="11"/>
        <v>22.4</v>
      </c>
      <c r="K49" s="201">
        <v>16</v>
      </c>
      <c r="L49" s="202">
        <v>15</v>
      </c>
      <c r="M49" s="128">
        <v>135</v>
      </c>
      <c r="N49" s="124"/>
    </row>
    <row r="50" spans="1:14" ht="7.5" customHeight="1">
      <c r="A50" s="130"/>
      <c r="B50" s="217"/>
      <c r="C50" s="218"/>
      <c r="D50" s="218"/>
      <c r="E50" s="217"/>
      <c r="F50" s="230"/>
      <c r="G50" s="217"/>
      <c r="H50" s="299"/>
      <c r="I50" s="250"/>
      <c r="J50" s="124"/>
      <c r="K50" s="209"/>
      <c r="L50" s="210"/>
      <c r="M50" s="231"/>
      <c r="N50" s="124"/>
    </row>
    <row r="51" spans="1:14" ht="12">
      <c r="A51" s="232" t="s">
        <v>182</v>
      </c>
      <c r="B51" s="220">
        <f aca="true" t="shared" si="12" ref="B51:H51">SUM(B53:B58)</f>
        <v>2761</v>
      </c>
      <c r="C51" s="126">
        <f t="shared" si="12"/>
        <v>2591</v>
      </c>
      <c r="D51" s="126">
        <f t="shared" si="12"/>
        <v>170</v>
      </c>
      <c r="E51" s="220">
        <f t="shared" si="12"/>
        <v>953</v>
      </c>
      <c r="F51" s="233">
        <f t="shared" si="12"/>
        <v>1696</v>
      </c>
      <c r="G51" s="220">
        <f t="shared" si="12"/>
        <v>866</v>
      </c>
      <c r="H51" s="156">
        <f t="shared" si="12"/>
        <v>161</v>
      </c>
      <c r="I51" s="300">
        <f>(G51/C51)</f>
        <v>0.3342338865302972</v>
      </c>
      <c r="J51" s="227">
        <f>(G51/L51)</f>
        <v>23.405405405405407</v>
      </c>
      <c r="K51" s="228">
        <f>SUM(K53:K58)</f>
        <v>36</v>
      </c>
      <c r="L51" s="222">
        <f>SUM(L53:L63)</f>
        <v>37</v>
      </c>
      <c r="M51" s="126">
        <f>SUM(M53:M63)</f>
        <v>302</v>
      </c>
      <c r="N51" s="124"/>
    </row>
    <row r="52" spans="1:14" ht="7.5" customHeight="1">
      <c r="A52" s="130"/>
      <c r="B52" s="226"/>
      <c r="C52" s="218"/>
      <c r="D52" s="218"/>
      <c r="E52" s="217"/>
      <c r="F52" s="230"/>
      <c r="G52" s="217"/>
      <c r="H52" s="299"/>
      <c r="I52" s="302"/>
      <c r="J52" s="224"/>
      <c r="K52" s="201"/>
      <c r="L52" s="202"/>
      <c r="M52" s="128"/>
      <c r="N52" s="124"/>
    </row>
    <row r="53" spans="1:14" ht="12">
      <c r="A53" s="130" t="s">
        <v>414</v>
      </c>
      <c r="B53" s="226">
        <f aca="true" t="shared" si="13" ref="B53:B63">+C53+D53</f>
        <v>389</v>
      </c>
      <c r="C53" s="127">
        <v>367</v>
      </c>
      <c r="D53" s="127">
        <v>22</v>
      </c>
      <c r="E53" s="226">
        <v>170</v>
      </c>
      <c r="F53" s="229">
        <v>220</v>
      </c>
      <c r="G53" s="226">
        <v>178</v>
      </c>
      <c r="H53" s="159">
        <v>22</v>
      </c>
      <c r="I53" s="301">
        <f aca="true" t="shared" si="14" ref="I53:I63">(G53/C53)</f>
        <v>0.48501362397820164</v>
      </c>
      <c r="J53" s="224">
        <f aca="true" t="shared" si="15" ref="J53:J63">(G53/L53)</f>
        <v>44.5</v>
      </c>
      <c r="K53" s="201">
        <v>6</v>
      </c>
      <c r="L53" s="202">
        <v>4</v>
      </c>
      <c r="M53" s="128">
        <v>40</v>
      </c>
      <c r="N53" s="124"/>
    </row>
    <row r="54" spans="1:14" ht="12">
      <c r="A54" s="130" t="s">
        <v>418</v>
      </c>
      <c r="B54" s="226">
        <f t="shared" si="13"/>
        <v>389</v>
      </c>
      <c r="C54" s="127">
        <v>355</v>
      </c>
      <c r="D54" s="127">
        <v>34</v>
      </c>
      <c r="E54" s="226">
        <v>157</v>
      </c>
      <c r="F54" s="229">
        <v>198</v>
      </c>
      <c r="G54" s="226">
        <v>131</v>
      </c>
      <c r="H54" s="159">
        <v>33</v>
      </c>
      <c r="I54" s="301">
        <f t="shared" si="14"/>
        <v>0.36901408450704226</v>
      </c>
      <c r="J54" s="224">
        <f t="shared" si="15"/>
        <v>32.75</v>
      </c>
      <c r="K54" s="201">
        <v>5</v>
      </c>
      <c r="L54" s="202">
        <v>4</v>
      </c>
      <c r="M54" s="128">
        <v>31</v>
      </c>
      <c r="N54" s="124"/>
    </row>
    <row r="55" spans="1:14" ht="12">
      <c r="A55" s="130" t="s">
        <v>405</v>
      </c>
      <c r="B55" s="226">
        <f t="shared" si="13"/>
        <v>557</v>
      </c>
      <c r="C55" s="127">
        <v>523</v>
      </c>
      <c r="D55" s="127">
        <v>34</v>
      </c>
      <c r="E55" s="226">
        <v>148</v>
      </c>
      <c r="F55" s="229">
        <v>457</v>
      </c>
      <c r="G55" s="226">
        <v>120</v>
      </c>
      <c r="H55" s="159">
        <v>29</v>
      </c>
      <c r="I55" s="301">
        <f t="shared" si="14"/>
        <v>0.2294455066921606</v>
      </c>
      <c r="J55" s="224">
        <f t="shared" si="15"/>
        <v>20</v>
      </c>
      <c r="K55" s="201">
        <v>8</v>
      </c>
      <c r="L55" s="202">
        <v>6</v>
      </c>
      <c r="M55" s="128">
        <v>37</v>
      </c>
      <c r="N55" s="124"/>
    </row>
    <row r="56" spans="1:14" ht="12">
      <c r="A56" s="130" t="s">
        <v>404</v>
      </c>
      <c r="B56" s="226">
        <f t="shared" si="13"/>
        <v>467</v>
      </c>
      <c r="C56" s="127">
        <v>440</v>
      </c>
      <c r="D56" s="127">
        <v>27</v>
      </c>
      <c r="E56" s="226">
        <v>223</v>
      </c>
      <c r="F56" s="229">
        <v>453</v>
      </c>
      <c r="G56" s="226">
        <v>219</v>
      </c>
      <c r="H56" s="159">
        <v>28</v>
      </c>
      <c r="I56" s="301">
        <f t="shared" si="14"/>
        <v>0.49772727272727274</v>
      </c>
      <c r="J56" s="224">
        <f t="shared" si="15"/>
        <v>43.8</v>
      </c>
      <c r="K56" s="201">
        <v>7</v>
      </c>
      <c r="L56" s="202">
        <v>5</v>
      </c>
      <c r="M56" s="128">
        <v>31</v>
      </c>
      <c r="N56" s="124"/>
    </row>
    <row r="57" spans="1:14" ht="12">
      <c r="A57" s="130" t="s">
        <v>20</v>
      </c>
      <c r="B57" s="226">
        <f t="shared" si="13"/>
        <v>423</v>
      </c>
      <c r="C57" s="127">
        <v>394</v>
      </c>
      <c r="D57" s="127">
        <v>29</v>
      </c>
      <c r="E57" s="226">
        <v>165</v>
      </c>
      <c r="F57" s="229">
        <v>245</v>
      </c>
      <c r="G57" s="226">
        <v>145</v>
      </c>
      <c r="H57" s="159">
        <v>27</v>
      </c>
      <c r="I57" s="301">
        <f t="shared" si="14"/>
        <v>0.3680203045685279</v>
      </c>
      <c r="J57" s="224">
        <f t="shared" si="15"/>
        <v>48.333333333333336</v>
      </c>
      <c r="K57" s="201">
        <v>5</v>
      </c>
      <c r="L57" s="202">
        <v>3</v>
      </c>
      <c r="M57" s="128">
        <v>62</v>
      </c>
      <c r="N57" s="124"/>
    </row>
    <row r="58" spans="1:14" ht="12">
      <c r="A58" s="130" t="s">
        <v>534</v>
      </c>
      <c r="B58" s="226">
        <f t="shared" si="13"/>
        <v>536</v>
      </c>
      <c r="C58" s="127">
        <v>512</v>
      </c>
      <c r="D58" s="127">
        <v>24</v>
      </c>
      <c r="E58" s="226">
        <v>90</v>
      </c>
      <c r="F58" s="229">
        <v>123</v>
      </c>
      <c r="G58" s="226">
        <v>73</v>
      </c>
      <c r="H58" s="159">
        <v>22</v>
      </c>
      <c r="I58" s="301">
        <f>(G58/C58)</f>
        <v>0.142578125</v>
      </c>
      <c r="J58" s="224">
        <f>(G58/L58)</f>
        <v>14.6</v>
      </c>
      <c r="K58" s="201">
        <v>5</v>
      </c>
      <c r="L58" s="202">
        <v>5</v>
      </c>
      <c r="M58" s="128">
        <v>73</v>
      </c>
      <c r="N58" s="124"/>
    </row>
    <row r="59" spans="1:14" ht="12">
      <c r="A59" s="130"/>
      <c r="B59" s="226"/>
      <c r="C59" s="127"/>
      <c r="D59" s="127"/>
      <c r="E59" s="226"/>
      <c r="F59" s="229"/>
      <c r="G59" s="226"/>
      <c r="H59" s="159"/>
      <c r="I59" s="301"/>
      <c r="J59" s="224"/>
      <c r="K59" s="201"/>
      <c r="L59" s="202"/>
      <c r="M59" s="128"/>
      <c r="N59" s="124"/>
    </row>
    <row r="60" spans="1:14" ht="12">
      <c r="A60" s="232" t="s">
        <v>620</v>
      </c>
      <c r="B60" s="220">
        <f>(B62+B63)</f>
        <v>375</v>
      </c>
      <c r="C60" s="126">
        <f aca="true" t="shared" si="16" ref="C60:M60">(C62+C63)</f>
        <v>360</v>
      </c>
      <c r="D60" s="126">
        <f t="shared" si="16"/>
        <v>15</v>
      </c>
      <c r="E60" s="220">
        <f t="shared" si="16"/>
        <v>111</v>
      </c>
      <c r="F60" s="233">
        <f t="shared" si="16"/>
        <v>220</v>
      </c>
      <c r="G60" s="220">
        <f>(G62+G63)</f>
        <v>108</v>
      </c>
      <c r="H60" s="156">
        <f t="shared" si="16"/>
        <v>13</v>
      </c>
      <c r="I60" s="156">
        <f t="shared" si="16"/>
        <v>0.5461964441853686</v>
      </c>
      <c r="J60" s="126">
        <f t="shared" si="16"/>
        <v>39.5</v>
      </c>
      <c r="K60" s="220">
        <f t="shared" si="16"/>
        <v>7</v>
      </c>
      <c r="L60" s="233">
        <f t="shared" si="16"/>
        <v>5</v>
      </c>
      <c r="M60" s="220">
        <f t="shared" si="16"/>
        <v>14</v>
      </c>
      <c r="N60" s="124"/>
    </row>
    <row r="61" spans="1:14" ht="12">
      <c r="A61" s="130"/>
      <c r="B61" s="226"/>
      <c r="C61" s="127"/>
      <c r="D61" s="127"/>
      <c r="E61" s="226"/>
      <c r="F61" s="229"/>
      <c r="G61" s="226"/>
      <c r="H61" s="159"/>
      <c r="I61" s="301"/>
      <c r="J61" s="224"/>
      <c r="K61" s="201"/>
      <c r="L61" s="202"/>
      <c r="M61" s="128"/>
      <c r="N61" s="124"/>
    </row>
    <row r="62" spans="1:14" ht="12">
      <c r="A62" s="130" t="s">
        <v>409</v>
      </c>
      <c r="B62" s="226">
        <f>+C62+D62</f>
        <v>233</v>
      </c>
      <c r="C62" s="127">
        <v>219</v>
      </c>
      <c r="D62" s="127">
        <v>14</v>
      </c>
      <c r="E62" s="226">
        <v>80</v>
      </c>
      <c r="F62" s="229">
        <v>180</v>
      </c>
      <c r="G62" s="226">
        <v>87</v>
      </c>
      <c r="H62" s="159">
        <v>13</v>
      </c>
      <c r="I62" s="301">
        <f>(G62/C62)</f>
        <v>0.3972602739726027</v>
      </c>
      <c r="J62" s="224">
        <f>(G62/L62)</f>
        <v>29</v>
      </c>
      <c r="K62" s="201">
        <v>5</v>
      </c>
      <c r="L62" s="202">
        <v>3</v>
      </c>
      <c r="M62" s="128">
        <v>8</v>
      </c>
      <c r="N62" s="124"/>
    </row>
    <row r="63" spans="1:14" ht="12">
      <c r="A63" s="130" t="s">
        <v>535</v>
      </c>
      <c r="B63" s="226">
        <f t="shared" si="13"/>
        <v>142</v>
      </c>
      <c r="C63" s="127">
        <v>141</v>
      </c>
      <c r="D63" s="127">
        <v>1</v>
      </c>
      <c r="E63" s="226">
        <v>31</v>
      </c>
      <c r="F63" s="229">
        <v>40</v>
      </c>
      <c r="G63" s="226">
        <v>21</v>
      </c>
      <c r="H63" s="159">
        <v>0</v>
      </c>
      <c r="I63" s="301">
        <f t="shared" si="14"/>
        <v>0.14893617021276595</v>
      </c>
      <c r="J63" s="224">
        <f t="shared" si="15"/>
        <v>10.5</v>
      </c>
      <c r="K63" s="201">
        <v>2</v>
      </c>
      <c r="L63" s="202">
        <v>2</v>
      </c>
      <c r="M63" s="128">
        <v>6</v>
      </c>
      <c r="N63" s="124"/>
    </row>
    <row r="64" spans="1:14" ht="12">
      <c r="A64" s="130"/>
      <c r="B64" s="226"/>
      <c r="C64" s="127"/>
      <c r="D64" s="127"/>
      <c r="E64" s="226"/>
      <c r="F64" s="229"/>
      <c r="G64" s="226"/>
      <c r="H64" s="159"/>
      <c r="I64" s="301"/>
      <c r="J64" s="125"/>
      <c r="K64" s="209"/>
      <c r="M64" s="217"/>
      <c r="N64" s="124"/>
    </row>
    <row r="65" spans="1:14" ht="12">
      <c r="A65" s="130" t="s">
        <v>453</v>
      </c>
      <c r="B65" s="234">
        <f>+C65+D65</f>
        <v>270</v>
      </c>
      <c r="C65" s="235">
        <v>107</v>
      </c>
      <c r="D65" s="235">
        <v>163</v>
      </c>
      <c r="E65" s="234" t="s">
        <v>587</v>
      </c>
      <c r="F65" s="236" t="s">
        <v>587</v>
      </c>
      <c r="G65" s="234" t="s">
        <v>587</v>
      </c>
      <c r="H65" s="303" t="s">
        <v>587</v>
      </c>
      <c r="I65" s="304" t="s">
        <v>587</v>
      </c>
      <c r="J65" s="211" t="s">
        <v>587</v>
      </c>
      <c r="K65" s="237" t="s">
        <v>587</v>
      </c>
      <c r="L65" s="122" t="s">
        <v>587</v>
      </c>
      <c r="M65" s="234" t="s">
        <v>587</v>
      </c>
      <c r="N65" s="124"/>
    </row>
    <row r="66" spans="1:14" ht="12.75" thickBot="1">
      <c r="A66" s="238"/>
      <c r="B66" s="239"/>
      <c r="C66" s="240"/>
      <c r="D66" s="240"/>
      <c r="E66" s="239"/>
      <c r="F66" s="241"/>
      <c r="G66" s="242"/>
      <c r="H66" s="305"/>
      <c r="I66" s="305"/>
      <c r="J66" s="243"/>
      <c r="K66" s="131"/>
      <c r="L66" s="131"/>
      <c r="M66" s="242"/>
      <c r="N66" s="124"/>
    </row>
    <row r="67" ht="12">
      <c r="A67" s="63" t="s">
        <v>663</v>
      </c>
    </row>
    <row r="68" ht="12">
      <c r="A68" s="63" t="s">
        <v>645</v>
      </c>
    </row>
    <row r="69" ht="12">
      <c r="A69" s="63" t="s">
        <v>631</v>
      </c>
    </row>
    <row r="70" spans="1:14" ht="12">
      <c r="A70" s="164" t="s">
        <v>676</v>
      </c>
      <c r="B70" s="218"/>
      <c r="C70" s="218"/>
      <c r="D70" s="218"/>
      <c r="E70" s="218"/>
      <c r="F70" s="218"/>
      <c r="G70" s="124"/>
      <c r="H70" s="124"/>
      <c r="I70" s="124"/>
      <c r="J70" s="124"/>
      <c r="K70" s="124"/>
      <c r="L70" s="124"/>
      <c r="M70" s="124"/>
      <c r="N70" s="124"/>
    </row>
    <row r="73" ht="20.25" customHeight="1"/>
    <row r="75" ht="12" hidden="1">
      <c r="A75" s="299">
        <f>(G28+H28+G41+H41+G51+H51+G60+H60)</f>
        <v>11311</v>
      </c>
    </row>
    <row r="76" ht="12" hidden="1">
      <c r="A76" s="231">
        <f>(G28+G41+G51+G60)</f>
        <v>9192</v>
      </c>
    </row>
  </sheetData>
  <mergeCells count="8">
    <mergeCell ref="A3:M3"/>
    <mergeCell ref="A4:M4"/>
    <mergeCell ref="A6:A10"/>
    <mergeCell ref="B6:D7"/>
    <mergeCell ref="E6:F7"/>
    <mergeCell ref="G6:J7"/>
    <mergeCell ref="K6:L7"/>
    <mergeCell ref="M6:M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9"/>
  <sheetViews>
    <sheetView workbookViewId="0" topLeftCell="B1">
      <selection activeCell="B132" sqref="B132"/>
    </sheetView>
  </sheetViews>
  <sheetFormatPr defaultColWidth="11.00390625" defaultRowHeight="15.75" customHeight="1"/>
  <cols>
    <col min="1" max="1" width="0" style="1" hidden="1" customWidth="1"/>
    <col min="2" max="2" width="35.28125" style="1" customWidth="1"/>
    <col min="3" max="3" width="6.140625" style="1" customWidth="1"/>
    <col min="4" max="4" width="6.28125" style="1" customWidth="1"/>
    <col min="5" max="5" width="6.7109375" style="1" customWidth="1"/>
    <col min="6" max="6" width="4.8515625" style="1" customWidth="1"/>
    <col min="7" max="7" width="6.28125" style="67" customWidth="1"/>
    <col min="8" max="8" width="4.7109375" style="1" customWidth="1"/>
    <col min="9" max="9" width="6.7109375" style="1" customWidth="1"/>
    <col min="10" max="10" width="4.57421875" style="1" customWidth="1"/>
    <col min="11" max="11" width="8.57421875" style="1" customWidth="1"/>
    <col min="12" max="12" width="6.7109375" style="1" customWidth="1"/>
    <col min="13" max="13" width="6.00390625" style="1" customWidth="1"/>
    <col min="14" max="14" width="5.8515625" style="1" customWidth="1"/>
    <col min="15" max="15" width="5.7109375" style="1" customWidth="1"/>
    <col min="16" max="16" width="5.421875" style="1" customWidth="1"/>
    <col min="17" max="19" width="5.57421875" style="1" customWidth="1"/>
    <col min="20" max="20" width="5.28125" style="1" customWidth="1"/>
    <col min="21" max="21" width="6.00390625" style="1" customWidth="1"/>
    <col min="22" max="22" width="6.57421875" style="1" customWidth="1"/>
    <col min="23" max="23" width="6.00390625" style="1" customWidth="1"/>
    <col min="24" max="24" width="5.00390625" style="1" customWidth="1"/>
    <col min="25" max="25" width="5.57421875" style="1" customWidth="1"/>
    <col min="26" max="26" width="3.8515625" style="1" customWidth="1"/>
    <col min="27" max="27" width="5.00390625" style="67" bestFit="1" customWidth="1"/>
    <col min="28" max="28" width="9.421875" style="67" customWidth="1"/>
    <col min="29" max="29" width="10.28125" style="67" customWidth="1"/>
    <col min="30" max="16384" width="11.00390625" style="1" customWidth="1"/>
  </cols>
  <sheetData>
    <row r="1" spans="2:28" ht="15.75" customHeight="1">
      <c r="B1" s="64" t="s">
        <v>689</v>
      </c>
      <c r="C1" s="65"/>
      <c r="G1" s="66" t="s">
        <v>269</v>
      </c>
      <c r="AA1" s="66"/>
      <c r="AB1" s="66"/>
    </row>
    <row r="2" spans="2:29" ht="15.75" customHeight="1">
      <c r="B2" s="385" t="s">
        <v>656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</row>
    <row r="3" spans="2:29" ht="15.75" customHeight="1">
      <c r="B3" s="385" t="s">
        <v>657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</row>
    <row r="4" spans="2:23" ht="15.75" customHeight="1" thickBot="1">
      <c r="B4" s="5"/>
      <c r="C4" s="5"/>
      <c r="D4" s="5"/>
      <c r="E4" s="5"/>
      <c r="F4" s="5"/>
      <c r="G4" s="6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9" ht="21" customHeight="1" thickBot="1">
      <c r="B5" s="411" t="s">
        <v>270</v>
      </c>
      <c r="C5" s="68" t="s">
        <v>0</v>
      </c>
      <c r="D5" s="392" t="s">
        <v>271</v>
      </c>
      <c r="E5" s="392"/>
      <c r="F5" s="392"/>
      <c r="G5" s="392"/>
      <c r="H5" s="392"/>
      <c r="I5" s="392"/>
      <c r="J5" s="392"/>
      <c r="K5" s="392"/>
      <c r="L5" s="392"/>
      <c r="M5" s="392"/>
      <c r="N5" s="393"/>
      <c r="O5" s="70" t="s">
        <v>272</v>
      </c>
      <c r="P5" s="71"/>
      <c r="Q5" s="71"/>
      <c r="R5" s="71"/>
      <c r="S5" s="71"/>
      <c r="T5" s="71"/>
      <c r="U5" s="71"/>
      <c r="V5" s="370" t="s">
        <v>182</v>
      </c>
      <c r="W5" s="392"/>
      <c r="X5" s="392"/>
      <c r="Y5" s="392"/>
      <c r="Z5" s="392"/>
      <c r="AA5" s="393"/>
      <c r="AB5" s="435" t="s">
        <v>620</v>
      </c>
      <c r="AC5" s="436"/>
    </row>
    <row r="6" spans="2:29" ht="15.75" customHeight="1">
      <c r="B6" s="437"/>
      <c r="C6" s="10" t="s">
        <v>185</v>
      </c>
      <c r="D6" s="66" t="s">
        <v>1</v>
      </c>
      <c r="E6" s="66" t="s">
        <v>2</v>
      </c>
      <c r="F6" s="66" t="s">
        <v>3</v>
      </c>
      <c r="G6" s="66" t="s">
        <v>4</v>
      </c>
      <c r="H6" s="66" t="s">
        <v>5</v>
      </c>
      <c r="I6" s="66" t="s">
        <v>6</v>
      </c>
      <c r="J6" s="66" t="s">
        <v>273</v>
      </c>
      <c r="K6" s="66" t="s">
        <v>8</v>
      </c>
      <c r="L6" s="66" t="s">
        <v>1</v>
      </c>
      <c r="M6" s="66" t="s">
        <v>187</v>
      </c>
      <c r="N6" s="66" t="s">
        <v>9</v>
      </c>
      <c r="O6" s="73" t="s">
        <v>1</v>
      </c>
      <c r="P6" s="66" t="s">
        <v>10</v>
      </c>
      <c r="Q6" s="66" t="s">
        <v>11</v>
      </c>
      <c r="R6" s="66" t="s">
        <v>12</v>
      </c>
      <c r="S6" s="66" t="s">
        <v>274</v>
      </c>
      <c r="T6" s="66" t="s">
        <v>14</v>
      </c>
      <c r="U6" s="66" t="s">
        <v>15</v>
      </c>
      <c r="V6" s="73" t="s">
        <v>16</v>
      </c>
      <c r="W6" s="66" t="s">
        <v>17</v>
      </c>
      <c r="X6" s="67" t="s">
        <v>18</v>
      </c>
      <c r="Y6" s="67" t="s">
        <v>19</v>
      </c>
      <c r="Z6" s="67" t="s">
        <v>275</v>
      </c>
      <c r="AA6" s="72" t="s">
        <v>276</v>
      </c>
      <c r="AB6" s="73" t="s">
        <v>188</v>
      </c>
      <c r="AC6" s="72" t="s">
        <v>277</v>
      </c>
    </row>
    <row r="7" spans="2:29" ht="15.75" customHeight="1" thickBot="1">
      <c r="B7" s="384"/>
      <c r="C7" s="18"/>
      <c r="D7" s="74" t="s">
        <v>21</v>
      </c>
      <c r="E7" s="74" t="s">
        <v>22</v>
      </c>
      <c r="F7" s="74" t="s">
        <v>23</v>
      </c>
      <c r="G7" s="74" t="s">
        <v>24</v>
      </c>
      <c r="H7" s="74" t="s">
        <v>25</v>
      </c>
      <c r="I7" s="74" t="s">
        <v>26</v>
      </c>
      <c r="J7" s="75" t="s">
        <v>278</v>
      </c>
      <c r="K7" s="74" t="s">
        <v>27</v>
      </c>
      <c r="L7" s="74" t="s">
        <v>28</v>
      </c>
      <c r="M7" s="74" t="s">
        <v>190</v>
      </c>
      <c r="N7" s="75" t="s">
        <v>29</v>
      </c>
      <c r="O7" s="76" t="s">
        <v>30</v>
      </c>
      <c r="P7" s="74" t="s">
        <v>31</v>
      </c>
      <c r="Q7" s="74" t="s">
        <v>32</v>
      </c>
      <c r="R7" s="75" t="s">
        <v>33</v>
      </c>
      <c r="S7" s="75" t="s">
        <v>279</v>
      </c>
      <c r="T7" s="75" t="s">
        <v>34</v>
      </c>
      <c r="U7" s="74" t="s">
        <v>35</v>
      </c>
      <c r="V7" s="77" t="s">
        <v>36</v>
      </c>
      <c r="W7" s="75" t="s">
        <v>37</v>
      </c>
      <c r="X7" s="75" t="s">
        <v>38</v>
      </c>
      <c r="Y7" s="75" t="s">
        <v>39</v>
      </c>
      <c r="Z7" s="75" t="s">
        <v>280</v>
      </c>
      <c r="AA7" s="75" t="s">
        <v>281</v>
      </c>
      <c r="AB7" s="76" t="s">
        <v>191</v>
      </c>
      <c r="AC7" s="75" t="s">
        <v>282</v>
      </c>
    </row>
    <row r="8" spans="2:28" ht="15.75" customHeight="1">
      <c r="B8" s="5"/>
      <c r="C8" s="78"/>
      <c r="D8" s="5"/>
      <c r="E8" s="5"/>
      <c r="F8" s="5"/>
      <c r="G8" s="66"/>
      <c r="H8" s="5"/>
      <c r="I8" s="5"/>
      <c r="J8" s="5"/>
      <c r="K8" s="5"/>
      <c r="L8" s="5"/>
      <c r="M8" s="5"/>
      <c r="N8" s="5"/>
      <c r="O8" s="25"/>
      <c r="P8" s="5"/>
      <c r="Q8" s="5"/>
      <c r="R8" s="5"/>
      <c r="S8" s="5"/>
      <c r="T8" s="5"/>
      <c r="U8" s="5"/>
      <c r="V8" s="25"/>
      <c r="W8" s="79"/>
      <c r="X8" s="6"/>
      <c r="Y8" s="6"/>
      <c r="Z8" s="44"/>
      <c r="AB8" s="43"/>
    </row>
    <row r="9" spans="2:29" ht="15.75" customHeight="1">
      <c r="B9" s="4" t="s">
        <v>185</v>
      </c>
      <c r="C9" s="27">
        <f aca="true" t="shared" si="0" ref="C9:Y9">SUM(C11:C120)</f>
        <v>8646</v>
      </c>
      <c r="D9" s="80">
        <f t="shared" si="0"/>
        <v>1152</v>
      </c>
      <c r="E9" s="80">
        <f t="shared" si="0"/>
        <v>1006</v>
      </c>
      <c r="F9" s="80">
        <f t="shared" si="0"/>
        <v>717</v>
      </c>
      <c r="G9" s="80">
        <f>SUM(G11:G120)</f>
        <v>1022</v>
      </c>
      <c r="H9" s="80">
        <f t="shared" si="0"/>
        <v>316</v>
      </c>
      <c r="I9" s="80">
        <f>SUM(I11:I120)</f>
        <v>517</v>
      </c>
      <c r="J9" s="80">
        <f t="shared" si="0"/>
        <v>718</v>
      </c>
      <c r="K9" s="80">
        <f>SUM(K11:K120)</f>
        <v>424</v>
      </c>
      <c r="L9" s="80">
        <f>SUM(L11:L120)</f>
        <v>349</v>
      </c>
      <c r="M9" s="80">
        <f t="shared" si="0"/>
        <v>509</v>
      </c>
      <c r="N9" s="80">
        <f t="shared" si="0"/>
        <v>322</v>
      </c>
      <c r="O9" s="28">
        <f t="shared" si="0"/>
        <v>271</v>
      </c>
      <c r="P9" s="80">
        <f t="shared" si="0"/>
        <v>271</v>
      </c>
      <c r="Q9" s="80">
        <f t="shared" si="0"/>
        <v>150</v>
      </c>
      <c r="R9" s="80">
        <f t="shared" si="0"/>
        <v>209</v>
      </c>
      <c r="S9" s="80">
        <f>SUM(S11:S120)</f>
        <v>134</v>
      </c>
      <c r="T9" s="80">
        <f t="shared" si="0"/>
        <v>136</v>
      </c>
      <c r="U9" s="80">
        <f t="shared" si="0"/>
        <v>135</v>
      </c>
      <c r="V9" s="28">
        <f t="shared" si="0"/>
        <v>40</v>
      </c>
      <c r="W9" s="29">
        <f t="shared" si="0"/>
        <v>31</v>
      </c>
      <c r="X9" s="29">
        <f t="shared" si="0"/>
        <v>37</v>
      </c>
      <c r="Y9" s="29">
        <f t="shared" si="0"/>
        <v>31</v>
      </c>
      <c r="Z9" s="80">
        <f>SUM(Z11:Z120)</f>
        <v>62</v>
      </c>
      <c r="AA9" s="80">
        <f>SUM(AA11:AA120)</f>
        <v>73</v>
      </c>
      <c r="AB9" s="28">
        <f>SUM(AB11:AB120)</f>
        <v>8</v>
      </c>
      <c r="AC9" s="80">
        <f>SUM(AC11:AC120)</f>
        <v>6</v>
      </c>
    </row>
    <row r="10" spans="3:28" ht="15.75" customHeight="1">
      <c r="C10" s="32"/>
      <c r="D10" s="33"/>
      <c r="E10" s="33"/>
      <c r="F10" s="33"/>
      <c r="G10" s="66"/>
      <c r="H10" s="33"/>
      <c r="I10" s="33"/>
      <c r="J10" s="33"/>
      <c r="K10" s="33"/>
      <c r="L10" s="33"/>
      <c r="M10" s="33"/>
      <c r="N10" s="33"/>
      <c r="O10" s="34"/>
      <c r="P10" s="33"/>
      <c r="Q10" s="33"/>
      <c r="R10" s="33"/>
      <c r="S10" s="33"/>
      <c r="T10" s="33"/>
      <c r="U10" s="33"/>
      <c r="V10" s="34"/>
      <c r="W10" s="81"/>
      <c r="X10" s="44"/>
      <c r="Y10" s="44"/>
      <c r="Z10" s="44"/>
      <c r="AB10" s="43"/>
    </row>
    <row r="11" spans="1:29" ht="15.75" customHeight="1">
      <c r="A11" s="3" t="s">
        <v>283</v>
      </c>
      <c r="B11" s="3" t="s">
        <v>40</v>
      </c>
      <c r="C11" s="82">
        <f aca="true" t="shared" si="1" ref="C11:C77">SUM(D11:AC11)</f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4">
        <v>0</v>
      </c>
      <c r="W11" s="53">
        <v>0</v>
      </c>
      <c r="X11" s="53">
        <v>0</v>
      </c>
      <c r="Y11" s="53">
        <v>0</v>
      </c>
      <c r="Z11" s="53">
        <v>0</v>
      </c>
      <c r="AA11" s="67">
        <v>0</v>
      </c>
      <c r="AB11" s="54">
        <v>0</v>
      </c>
      <c r="AC11" s="67">
        <v>0</v>
      </c>
    </row>
    <row r="12" spans="1:29" ht="15.75" customHeight="1">
      <c r="A12" s="3"/>
      <c r="B12" s="3" t="s">
        <v>42</v>
      </c>
      <c r="C12" s="82">
        <f t="shared" si="1"/>
        <v>5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3</v>
      </c>
      <c r="N12" s="53">
        <v>0</v>
      </c>
      <c r="O12" s="54">
        <v>0</v>
      </c>
      <c r="P12" s="53">
        <v>0</v>
      </c>
      <c r="Q12" s="53">
        <v>2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3">
        <v>0</v>
      </c>
      <c r="X12" s="53">
        <v>0</v>
      </c>
      <c r="Y12" s="53">
        <v>0</v>
      </c>
      <c r="Z12" s="53">
        <v>0</v>
      </c>
      <c r="AA12" s="67">
        <v>0</v>
      </c>
      <c r="AB12" s="54">
        <v>0</v>
      </c>
      <c r="AC12" s="67">
        <v>0</v>
      </c>
    </row>
    <row r="13" spans="1:29" ht="15.75" customHeight="1">
      <c r="A13" s="3" t="s">
        <v>284</v>
      </c>
      <c r="B13" s="3" t="s">
        <v>285</v>
      </c>
      <c r="C13" s="82">
        <f t="shared" si="1"/>
        <v>284</v>
      </c>
      <c r="D13" s="53">
        <v>18</v>
      </c>
      <c r="E13" s="53">
        <v>19</v>
      </c>
      <c r="F13" s="53">
        <v>15</v>
      </c>
      <c r="G13" s="53">
        <v>52</v>
      </c>
      <c r="H13" s="53">
        <v>4</v>
      </c>
      <c r="I13" s="53">
        <v>26</v>
      </c>
      <c r="J13" s="53">
        <v>11</v>
      </c>
      <c r="K13" s="53">
        <v>23</v>
      </c>
      <c r="L13" s="53">
        <v>23</v>
      </c>
      <c r="M13" s="53">
        <v>24</v>
      </c>
      <c r="N13" s="53">
        <v>5</v>
      </c>
      <c r="O13" s="54">
        <v>4</v>
      </c>
      <c r="P13" s="53">
        <v>23</v>
      </c>
      <c r="Q13" s="53">
        <v>1</v>
      </c>
      <c r="R13" s="53">
        <v>12</v>
      </c>
      <c r="S13" s="53">
        <v>7</v>
      </c>
      <c r="T13" s="53">
        <v>7</v>
      </c>
      <c r="U13" s="53">
        <v>2</v>
      </c>
      <c r="V13" s="54">
        <v>1</v>
      </c>
      <c r="W13" s="53">
        <v>1</v>
      </c>
      <c r="X13" s="53">
        <v>2</v>
      </c>
      <c r="Y13" s="53">
        <v>1</v>
      </c>
      <c r="Z13" s="53">
        <v>0</v>
      </c>
      <c r="AA13" s="67">
        <v>1</v>
      </c>
      <c r="AB13" s="54">
        <v>1</v>
      </c>
      <c r="AC13" s="67">
        <v>1</v>
      </c>
    </row>
    <row r="14" spans="1:29" ht="15.75" customHeight="1">
      <c r="A14" s="3" t="s">
        <v>243</v>
      </c>
      <c r="B14" s="3" t="s">
        <v>46</v>
      </c>
      <c r="C14" s="82">
        <f t="shared" si="1"/>
        <v>10</v>
      </c>
      <c r="D14" s="53">
        <v>0</v>
      </c>
      <c r="E14" s="53">
        <v>4</v>
      </c>
      <c r="F14" s="53">
        <v>0</v>
      </c>
      <c r="G14" s="53">
        <v>0</v>
      </c>
      <c r="H14" s="53">
        <v>0</v>
      </c>
      <c r="I14" s="53">
        <v>1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4">
        <v>0</v>
      </c>
      <c r="P14" s="53">
        <v>1</v>
      </c>
      <c r="Q14" s="53">
        <v>1</v>
      </c>
      <c r="R14" s="53">
        <v>1</v>
      </c>
      <c r="S14" s="53">
        <v>0</v>
      </c>
      <c r="T14" s="53">
        <v>0</v>
      </c>
      <c r="U14" s="53">
        <v>0</v>
      </c>
      <c r="V14" s="54">
        <v>0</v>
      </c>
      <c r="W14" s="53">
        <v>0</v>
      </c>
      <c r="X14" s="53">
        <v>0</v>
      </c>
      <c r="Y14" s="53">
        <v>0</v>
      </c>
      <c r="Z14" s="53">
        <v>0</v>
      </c>
      <c r="AA14" s="67">
        <v>1</v>
      </c>
      <c r="AB14" s="54">
        <v>0</v>
      </c>
      <c r="AC14" s="67">
        <v>0</v>
      </c>
    </row>
    <row r="15" spans="1:29" ht="15.75" customHeight="1">
      <c r="A15" s="3" t="s">
        <v>263</v>
      </c>
      <c r="B15" s="3" t="s">
        <v>47</v>
      </c>
      <c r="C15" s="82">
        <f t="shared" si="1"/>
        <v>286</v>
      </c>
      <c r="D15" s="53">
        <v>23</v>
      </c>
      <c r="E15" s="53">
        <v>42</v>
      </c>
      <c r="F15" s="53">
        <v>34</v>
      </c>
      <c r="G15" s="53">
        <v>38</v>
      </c>
      <c r="H15" s="53">
        <v>4</v>
      </c>
      <c r="I15" s="53">
        <v>10</v>
      </c>
      <c r="J15" s="53">
        <v>27</v>
      </c>
      <c r="K15" s="53">
        <v>23</v>
      </c>
      <c r="L15" s="53">
        <v>9</v>
      </c>
      <c r="M15" s="53">
        <v>10</v>
      </c>
      <c r="N15" s="53">
        <v>3</v>
      </c>
      <c r="O15" s="54">
        <v>13</v>
      </c>
      <c r="P15" s="53">
        <v>20</v>
      </c>
      <c r="Q15" s="53">
        <v>1</v>
      </c>
      <c r="R15" s="53">
        <v>5</v>
      </c>
      <c r="S15" s="53">
        <v>4</v>
      </c>
      <c r="T15" s="53">
        <v>14</v>
      </c>
      <c r="U15" s="53">
        <v>3</v>
      </c>
      <c r="V15" s="54">
        <v>1</v>
      </c>
      <c r="W15" s="53">
        <v>0</v>
      </c>
      <c r="X15" s="53">
        <v>1</v>
      </c>
      <c r="Y15" s="53">
        <v>0</v>
      </c>
      <c r="Z15" s="53">
        <v>0</v>
      </c>
      <c r="AA15" s="67">
        <v>1</v>
      </c>
      <c r="AB15" s="54">
        <v>0</v>
      </c>
      <c r="AC15" s="67">
        <v>0</v>
      </c>
    </row>
    <row r="16" spans="1:29" ht="15.75" customHeight="1">
      <c r="A16" s="3" t="s">
        <v>286</v>
      </c>
      <c r="B16" s="3" t="s">
        <v>49</v>
      </c>
      <c r="C16" s="82">
        <f t="shared" si="1"/>
        <v>24</v>
      </c>
      <c r="D16" s="53">
        <v>0</v>
      </c>
      <c r="E16" s="53">
        <v>4</v>
      </c>
      <c r="F16" s="53">
        <v>0</v>
      </c>
      <c r="G16" s="53">
        <v>2</v>
      </c>
      <c r="H16" s="53">
        <v>1</v>
      </c>
      <c r="I16" s="53">
        <v>1</v>
      </c>
      <c r="J16" s="53">
        <v>2</v>
      </c>
      <c r="K16" s="53">
        <v>2</v>
      </c>
      <c r="L16" s="53">
        <v>1</v>
      </c>
      <c r="M16" s="53">
        <v>0</v>
      </c>
      <c r="N16" s="53">
        <v>2</v>
      </c>
      <c r="O16" s="54">
        <v>5</v>
      </c>
      <c r="P16" s="53">
        <v>2</v>
      </c>
      <c r="Q16" s="53">
        <v>0</v>
      </c>
      <c r="R16" s="53">
        <v>1</v>
      </c>
      <c r="S16" s="53">
        <v>0</v>
      </c>
      <c r="T16" s="53">
        <v>0</v>
      </c>
      <c r="U16" s="53">
        <v>1</v>
      </c>
      <c r="V16" s="54">
        <v>0</v>
      </c>
      <c r="W16" s="53">
        <v>0</v>
      </c>
      <c r="X16" s="53">
        <v>0</v>
      </c>
      <c r="Y16" s="53">
        <v>0</v>
      </c>
      <c r="Z16" s="53">
        <v>0</v>
      </c>
      <c r="AA16" s="67">
        <v>0</v>
      </c>
      <c r="AB16" s="54">
        <v>0</v>
      </c>
      <c r="AC16" s="67">
        <v>0</v>
      </c>
    </row>
    <row r="17" spans="1:29" ht="15.75" customHeight="1">
      <c r="A17" s="3" t="s">
        <v>243</v>
      </c>
      <c r="B17" s="3" t="s">
        <v>51</v>
      </c>
      <c r="C17" s="82">
        <f t="shared" si="1"/>
        <v>17</v>
      </c>
      <c r="D17" s="53">
        <v>0</v>
      </c>
      <c r="E17" s="53">
        <v>3</v>
      </c>
      <c r="F17" s="53">
        <v>7</v>
      </c>
      <c r="G17" s="53">
        <v>2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1</v>
      </c>
      <c r="O17" s="54">
        <v>0</v>
      </c>
      <c r="P17" s="53">
        <v>1</v>
      </c>
      <c r="Q17" s="53">
        <v>1</v>
      </c>
      <c r="R17" s="53">
        <v>0</v>
      </c>
      <c r="S17" s="53">
        <v>0</v>
      </c>
      <c r="T17" s="53">
        <v>1</v>
      </c>
      <c r="U17" s="53">
        <v>0</v>
      </c>
      <c r="V17" s="54">
        <v>0</v>
      </c>
      <c r="W17" s="53">
        <v>0</v>
      </c>
      <c r="X17" s="53">
        <v>0</v>
      </c>
      <c r="Y17" s="53">
        <v>0</v>
      </c>
      <c r="Z17" s="53">
        <v>0</v>
      </c>
      <c r="AA17" s="67">
        <v>0</v>
      </c>
      <c r="AB17" s="54">
        <v>0</v>
      </c>
      <c r="AC17" s="67">
        <v>0</v>
      </c>
    </row>
    <row r="18" spans="1:29" ht="15.75" customHeight="1">
      <c r="A18" s="3" t="s">
        <v>287</v>
      </c>
      <c r="B18" s="3" t="s">
        <v>52</v>
      </c>
      <c r="C18" s="82">
        <f t="shared" si="1"/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4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0</v>
      </c>
      <c r="W18" s="53">
        <v>0</v>
      </c>
      <c r="X18" s="53">
        <v>0</v>
      </c>
      <c r="Y18" s="53">
        <v>0</v>
      </c>
      <c r="Z18" s="53">
        <v>0</v>
      </c>
      <c r="AA18" s="67">
        <v>0</v>
      </c>
      <c r="AB18" s="54">
        <v>0</v>
      </c>
      <c r="AC18" s="67">
        <v>0</v>
      </c>
    </row>
    <row r="19" spans="1:29" ht="15.75" customHeight="1">
      <c r="A19" s="3"/>
      <c r="B19" s="3" t="s">
        <v>288</v>
      </c>
      <c r="C19" s="82">
        <f t="shared" si="1"/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4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3">
        <v>0</v>
      </c>
      <c r="X19" s="53">
        <v>0</v>
      </c>
      <c r="Y19" s="53">
        <v>0</v>
      </c>
      <c r="Z19" s="53">
        <v>0</v>
      </c>
      <c r="AA19" s="67">
        <v>0</v>
      </c>
      <c r="AB19" s="54">
        <v>0</v>
      </c>
      <c r="AC19" s="67">
        <v>0</v>
      </c>
    </row>
    <row r="20" spans="1:29" ht="15.75" customHeight="1">
      <c r="A20" s="3" t="s">
        <v>289</v>
      </c>
      <c r="B20" s="3" t="s">
        <v>247</v>
      </c>
      <c r="C20" s="82">
        <f t="shared" si="1"/>
        <v>21</v>
      </c>
      <c r="D20" s="53">
        <v>0</v>
      </c>
      <c r="E20" s="53">
        <v>6</v>
      </c>
      <c r="F20" s="53">
        <v>4</v>
      </c>
      <c r="G20" s="53">
        <v>0</v>
      </c>
      <c r="H20" s="53">
        <v>0</v>
      </c>
      <c r="I20" s="53">
        <v>2</v>
      </c>
      <c r="J20" s="53">
        <v>0</v>
      </c>
      <c r="K20" s="53">
        <v>0</v>
      </c>
      <c r="L20" s="53">
        <v>0</v>
      </c>
      <c r="M20" s="53">
        <v>3</v>
      </c>
      <c r="N20" s="53">
        <v>0</v>
      </c>
      <c r="O20" s="54">
        <v>1</v>
      </c>
      <c r="P20" s="53">
        <v>3</v>
      </c>
      <c r="Q20" s="53">
        <v>0</v>
      </c>
      <c r="R20" s="53">
        <v>0</v>
      </c>
      <c r="S20" s="53">
        <v>0</v>
      </c>
      <c r="T20" s="53">
        <v>2</v>
      </c>
      <c r="U20" s="53">
        <v>0</v>
      </c>
      <c r="V20" s="54">
        <v>0</v>
      </c>
      <c r="W20" s="53">
        <v>0</v>
      </c>
      <c r="X20" s="53">
        <v>0</v>
      </c>
      <c r="Y20" s="53">
        <v>0</v>
      </c>
      <c r="Z20" s="53">
        <v>0</v>
      </c>
      <c r="AA20" s="67">
        <v>0</v>
      </c>
      <c r="AB20" s="54">
        <v>0</v>
      </c>
      <c r="AC20" s="67">
        <v>0</v>
      </c>
    </row>
    <row r="21" spans="1:29" ht="15.75" customHeight="1">
      <c r="A21" s="3" t="s">
        <v>283</v>
      </c>
      <c r="B21" s="3" t="s">
        <v>56</v>
      </c>
      <c r="C21" s="82">
        <f t="shared" si="1"/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4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4">
        <v>0</v>
      </c>
      <c r="W21" s="53">
        <v>0</v>
      </c>
      <c r="X21" s="53">
        <v>0</v>
      </c>
      <c r="Y21" s="53">
        <v>0</v>
      </c>
      <c r="Z21" s="53">
        <v>0</v>
      </c>
      <c r="AA21" s="67">
        <v>0</v>
      </c>
      <c r="AB21" s="54">
        <v>0</v>
      </c>
      <c r="AC21" s="67">
        <v>0</v>
      </c>
    </row>
    <row r="22" spans="1:29" ht="15.75" customHeight="1">
      <c r="A22" s="3"/>
      <c r="B22" s="3" t="s">
        <v>57</v>
      </c>
      <c r="C22" s="82">
        <f t="shared" si="1"/>
        <v>2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2</v>
      </c>
      <c r="L22" s="53">
        <v>0</v>
      </c>
      <c r="M22" s="53">
        <v>0</v>
      </c>
      <c r="N22" s="53">
        <v>0</v>
      </c>
      <c r="O22" s="54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0</v>
      </c>
      <c r="W22" s="53">
        <v>0</v>
      </c>
      <c r="X22" s="53">
        <v>0</v>
      </c>
      <c r="Y22" s="53">
        <v>0</v>
      </c>
      <c r="Z22" s="53">
        <v>0</v>
      </c>
      <c r="AA22" s="67">
        <v>0</v>
      </c>
      <c r="AB22" s="54">
        <v>0</v>
      </c>
      <c r="AC22" s="67">
        <v>0</v>
      </c>
    </row>
    <row r="23" spans="1:29" ht="15.75" customHeight="1">
      <c r="A23" s="3" t="s">
        <v>290</v>
      </c>
      <c r="B23" s="3" t="s">
        <v>58</v>
      </c>
      <c r="C23" s="82">
        <f t="shared" si="1"/>
        <v>2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4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3">
        <v>0</v>
      </c>
      <c r="X23" s="53">
        <v>0</v>
      </c>
      <c r="Y23" s="53">
        <v>0</v>
      </c>
      <c r="Z23" s="53">
        <v>0</v>
      </c>
      <c r="AA23" s="67">
        <v>0</v>
      </c>
      <c r="AB23" s="54">
        <v>0</v>
      </c>
      <c r="AC23" s="67">
        <v>0</v>
      </c>
    </row>
    <row r="24" spans="1:29" ht="15.75" customHeight="1">
      <c r="A24" s="3"/>
      <c r="B24" s="3" t="s">
        <v>195</v>
      </c>
      <c r="C24" s="82">
        <f t="shared" si="1"/>
        <v>2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2</v>
      </c>
      <c r="N24" s="53">
        <v>0</v>
      </c>
      <c r="O24" s="54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3">
        <v>0</v>
      </c>
      <c r="X24" s="53">
        <v>0</v>
      </c>
      <c r="Y24" s="53">
        <v>0</v>
      </c>
      <c r="Z24" s="53">
        <v>0</v>
      </c>
      <c r="AA24" s="67">
        <v>0</v>
      </c>
      <c r="AB24" s="54">
        <v>0</v>
      </c>
      <c r="AC24" s="67">
        <v>0</v>
      </c>
    </row>
    <row r="25" spans="1:29" ht="15.75" customHeight="1">
      <c r="A25" s="3" t="s">
        <v>284</v>
      </c>
      <c r="B25" s="3" t="s">
        <v>291</v>
      </c>
      <c r="C25" s="82">
        <f t="shared" si="1"/>
        <v>17</v>
      </c>
      <c r="D25" s="53">
        <v>0</v>
      </c>
      <c r="E25" s="53">
        <v>2</v>
      </c>
      <c r="F25" s="53">
        <v>2</v>
      </c>
      <c r="G25" s="53">
        <v>4</v>
      </c>
      <c r="H25" s="53">
        <v>0</v>
      </c>
      <c r="I25" s="53">
        <v>1</v>
      </c>
      <c r="J25" s="53">
        <v>2</v>
      </c>
      <c r="K25" s="53">
        <v>2</v>
      </c>
      <c r="L25" s="53">
        <v>0</v>
      </c>
      <c r="M25" s="53">
        <v>0</v>
      </c>
      <c r="N25" s="53">
        <v>1</v>
      </c>
      <c r="O25" s="54">
        <v>0</v>
      </c>
      <c r="P25" s="53">
        <v>0</v>
      </c>
      <c r="Q25" s="53">
        <v>0</v>
      </c>
      <c r="R25" s="53">
        <v>1</v>
      </c>
      <c r="S25" s="53">
        <v>0</v>
      </c>
      <c r="T25" s="53">
        <v>0</v>
      </c>
      <c r="U25" s="53">
        <v>2</v>
      </c>
      <c r="V25" s="54">
        <v>0</v>
      </c>
      <c r="W25" s="53">
        <v>0</v>
      </c>
      <c r="X25" s="53">
        <v>0</v>
      </c>
      <c r="Y25" s="53">
        <v>0</v>
      </c>
      <c r="Z25" s="53">
        <v>0</v>
      </c>
      <c r="AA25" s="67">
        <v>0</v>
      </c>
      <c r="AB25" s="54">
        <v>0</v>
      </c>
      <c r="AC25" s="67">
        <v>0</v>
      </c>
    </row>
    <row r="26" spans="1:29" ht="15.75" customHeight="1">
      <c r="A26" s="3" t="s">
        <v>290</v>
      </c>
      <c r="B26" s="3" t="s">
        <v>61</v>
      </c>
      <c r="C26" s="82">
        <f t="shared" si="1"/>
        <v>1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0</v>
      </c>
      <c r="O26" s="54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3">
        <v>0</v>
      </c>
      <c r="X26" s="53">
        <v>0</v>
      </c>
      <c r="Y26" s="53">
        <v>0</v>
      </c>
      <c r="Z26" s="53">
        <v>0</v>
      </c>
      <c r="AA26" s="67">
        <v>0</v>
      </c>
      <c r="AB26" s="54">
        <v>0</v>
      </c>
      <c r="AC26" s="67">
        <v>0</v>
      </c>
    </row>
    <row r="27" spans="1:29" ht="15.75" customHeight="1">
      <c r="A27" s="3" t="s">
        <v>243</v>
      </c>
      <c r="B27" s="3" t="s">
        <v>62</v>
      </c>
      <c r="C27" s="82">
        <f t="shared" si="1"/>
        <v>70</v>
      </c>
      <c r="D27" s="53">
        <v>18</v>
      </c>
      <c r="E27" s="53">
        <v>4</v>
      </c>
      <c r="F27" s="53">
        <v>14</v>
      </c>
      <c r="G27" s="53">
        <v>11</v>
      </c>
      <c r="H27" s="53">
        <v>0</v>
      </c>
      <c r="I27" s="53">
        <v>2</v>
      </c>
      <c r="J27" s="53">
        <v>3</v>
      </c>
      <c r="K27" s="53">
        <v>3</v>
      </c>
      <c r="L27" s="53">
        <v>3</v>
      </c>
      <c r="M27" s="53">
        <v>4</v>
      </c>
      <c r="N27" s="53">
        <v>0</v>
      </c>
      <c r="O27" s="54">
        <v>0</v>
      </c>
      <c r="P27" s="53">
        <v>3</v>
      </c>
      <c r="Q27" s="53">
        <v>0</v>
      </c>
      <c r="R27" s="53">
        <v>1</v>
      </c>
      <c r="S27" s="53">
        <v>2</v>
      </c>
      <c r="T27" s="53">
        <v>1</v>
      </c>
      <c r="U27" s="53">
        <v>1</v>
      </c>
      <c r="V27" s="54">
        <v>0</v>
      </c>
      <c r="W27" s="53">
        <v>0</v>
      </c>
      <c r="X27" s="53">
        <v>0</v>
      </c>
      <c r="Y27" s="53">
        <v>0</v>
      </c>
      <c r="Z27" s="53">
        <v>0</v>
      </c>
      <c r="AA27" s="67">
        <v>0</v>
      </c>
      <c r="AB27" s="54">
        <v>0</v>
      </c>
      <c r="AC27" s="67">
        <v>0</v>
      </c>
    </row>
    <row r="28" spans="1:29" ht="15.75" customHeight="1">
      <c r="A28" s="3"/>
      <c r="B28" s="3" t="s">
        <v>63</v>
      </c>
      <c r="C28" s="82">
        <f t="shared" si="1"/>
        <v>4</v>
      </c>
      <c r="D28" s="53">
        <v>0</v>
      </c>
      <c r="E28" s="53">
        <v>0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1</v>
      </c>
      <c r="M28" s="53">
        <v>1</v>
      </c>
      <c r="N28" s="53">
        <v>0</v>
      </c>
      <c r="O28" s="54">
        <v>0</v>
      </c>
      <c r="P28" s="53">
        <v>0</v>
      </c>
      <c r="Q28" s="53">
        <v>0</v>
      </c>
      <c r="R28" s="53">
        <v>0</v>
      </c>
      <c r="S28" s="53">
        <v>1</v>
      </c>
      <c r="T28" s="53">
        <v>0</v>
      </c>
      <c r="U28" s="53">
        <v>0</v>
      </c>
      <c r="V28" s="54">
        <v>0</v>
      </c>
      <c r="W28" s="53">
        <v>0</v>
      </c>
      <c r="X28" s="53">
        <v>0</v>
      </c>
      <c r="Y28" s="53">
        <v>0</v>
      </c>
      <c r="Z28" s="53">
        <v>0</v>
      </c>
      <c r="AA28" s="67">
        <v>0</v>
      </c>
      <c r="AB28" s="54">
        <v>0</v>
      </c>
      <c r="AC28" s="67">
        <v>0</v>
      </c>
    </row>
    <row r="29" spans="1:29" ht="15.75" customHeight="1">
      <c r="A29" s="3" t="s">
        <v>292</v>
      </c>
      <c r="B29" s="3" t="s">
        <v>64</v>
      </c>
      <c r="C29" s="82">
        <f t="shared" si="1"/>
        <v>327</v>
      </c>
      <c r="D29" s="53">
        <v>0</v>
      </c>
      <c r="E29" s="53">
        <v>0</v>
      </c>
      <c r="F29" s="53">
        <v>10</v>
      </c>
      <c r="G29" s="53">
        <v>57</v>
      </c>
      <c r="H29" s="53">
        <v>34</v>
      </c>
      <c r="I29" s="53">
        <v>0</v>
      </c>
      <c r="J29" s="53">
        <v>32</v>
      </c>
      <c r="K29" s="53">
        <v>37</v>
      </c>
      <c r="L29" s="53">
        <v>28</v>
      </c>
      <c r="M29" s="53">
        <v>65</v>
      </c>
      <c r="N29" s="53">
        <v>29</v>
      </c>
      <c r="O29" s="54">
        <v>0</v>
      </c>
      <c r="P29" s="53">
        <v>21</v>
      </c>
      <c r="Q29" s="53">
        <v>0</v>
      </c>
      <c r="R29" s="53">
        <v>8</v>
      </c>
      <c r="S29" s="53">
        <v>0</v>
      </c>
      <c r="T29" s="53">
        <v>0</v>
      </c>
      <c r="U29" s="53">
        <v>0</v>
      </c>
      <c r="V29" s="54">
        <v>0</v>
      </c>
      <c r="W29" s="53">
        <v>0</v>
      </c>
      <c r="X29" s="53">
        <v>0</v>
      </c>
      <c r="Y29" s="53">
        <v>0</v>
      </c>
      <c r="Z29" s="53">
        <v>0</v>
      </c>
      <c r="AA29" s="67">
        <v>6</v>
      </c>
      <c r="AB29" s="54">
        <v>0</v>
      </c>
      <c r="AC29" s="67">
        <v>0</v>
      </c>
    </row>
    <row r="30" spans="1:29" ht="15.75" customHeight="1">
      <c r="A30" s="3"/>
      <c r="B30" s="3" t="s">
        <v>293</v>
      </c>
      <c r="C30" s="82">
        <f t="shared" si="1"/>
        <v>385</v>
      </c>
      <c r="D30" s="53">
        <v>25</v>
      </c>
      <c r="E30" s="53">
        <v>91</v>
      </c>
      <c r="F30" s="53">
        <v>97</v>
      </c>
      <c r="G30" s="53">
        <v>14</v>
      </c>
      <c r="H30" s="53">
        <v>0</v>
      </c>
      <c r="I30" s="53">
        <v>78</v>
      </c>
      <c r="J30" s="53">
        <v>3</v>
      </c>
      <c r="K30" s="53">
        <v>5</v>
      </c>
      <c r="L30" s="53">
        <v>1</v>
      </c>
      <c r="M30" s="53">
        <v>0</v>
      </c>
      <c r="N30" s="53">
        <v>0</v>
      </c>
      <c r="O30" s="54">
        <v>39</v>
      </c>
      <c r="P30" s="53">
        <v>0</v>
      </c>
      <c r="Q30" s="53">
        <v>0</v>
      </c>
      <c r="R30" s="53">
        <v>2</v>
      </c>
      <c r="S30" s="53">
        <v>14</v>
      </c>
      <c r="T30" s="53">
        <v>4</v>
      </c>
      <c r="U30" s="53">
        <v>1</v>
      </c>
      <c r="V30" s="54">
        <v>0</v>
      </c>
      <c r="W30" s="53">
        <v>0</v>
      </c>
      <c r="X30" s="53">
        <v>0</v>
      </c>
      <c r="Y30" s="53">
        <v>0</v>
      </c>
      <c r="Z30" s="53">
        <v>0</v>
      </c>
      <c r="AA30" s="67">
        <v>11</v>
      </c>
      <c r="AB30" s="54">
        <v>0</v>
      </c>
      <c r="AC30" s="67">
        <v>0</v>
      </c>
    </row>
    <row r="31" spans="1:29" ht="15.75" customHeight="1">
      <c r="A31" s="3"/>
      <c r="B31" s="3" t="s">
        <v>223</v>
      </c>
      <c r="C31" s="82">
        <f t="shared" si="1"/>
        <v>271</v>
      </c>
      <c r="D31" s="53">
        <v>124</v>
      </c>
      <c r="E31" s="53">
        <v>14</v>
      </c>
      <c r="F31" s="53">
        <v>12</v>
      </c>
      <c r="G31" s="53">
        <v>14</v>
      </c>
      <c r="H31" s="53">
        <v>3</v>
      </c>
      <c r="I31" s="53">
        <v>8</v>
      </c>
      <c r="J31" s="53">
        <v>2</v>
      </c>
      <c r="K31" s="53">
        <v>34</v>
      </c>
      <c r="L31" s="53">
        <v>10</v>
      </c>
      <c r="M31" s="53">
        <v>13</v>
      </c>
      <c r="N31" s="53">
        <v>3</v>
      </c>
      <c r="O31" s="54">
        <v>4</v>
      </c>
      <c r="P31" s="53">
        <v>6</v>
      </c>
      <c r="Q31" s="53">
        <v>4</v>
      </c>
      <c r="R31" s="53">
        <v>5</v>
      </c>
      <c r="S31" s="53">
        <v>0</v>
      </c>
      <c r="T31" s="53">
        <v>0</v>
      </c>
      <c r="U31" s="53">
        <v>2</v>
      </c>
      <c r="V31" s="54">
        <v>1</v>
      </c>
      <c r="W31" s="53">
        <v>2</v>
      </c>
      <c r="X31" s="53">
        <v>5</v>
      </c>
      <c r="Y31" s="53">
        <v>4</v>
      </c>
      <c r="Z31" s="53">
        <v>1</v>
      </c>
      <c r="AA31" s="67">
        <v>0</v>
      </c>
      <c r="AB31" s="54">
        <v>0</v>
      </c>
      <c r="AC31" s="67">
        <v>0</v>
      </c>
    </row>
    <row r="32" spans="1:29" ht="15.75" customHeight="1">
      <c r="A32" s="3" t="s">
        <v>243</v>
      </c>
      <c r="B32" s="3" t="s">
        <v>70</v>
      </c>
      <c r="C32" s="82">
        <f t="shared" si="1"/>
        <v>14</v>
      </c>
      <c r="D32" s="53">
        <v>0</v>
      </c>
      <c r="E32" s="53">
        <v>2</v>
      </c>
      <c r="F32" s="53">
        <v>3</v>
      </c>
      <c r="G32" s="53">
        <v>0</v>
      </c>
      <c r="H32" s="53">
        <v>0</v>
      </c>
      <c r="I32" s="53">
        <v>0</v>
      </c>
      <c r="J32" s="53">
        <v>0</v>
      </c>
      <c r="K32" s="53">
        <v>3</v>
      </c>
      <c r="L32" s="53">
        <v>0</v>
      </c>
      <c r="M32" s="53">
        <v>2</v>
      </c>
      <c r="N32" s="53">
        <v>2</v>
      </c>
      <c r="O32" s="54">
        <v>0</v>
      </c>
      <c r="P32" s="53">
        <v>0</v>
      </c>
      <c r="Q32" s="53">
        <v>0</v>
      </c>
      <c r="R32" s="53">
        <v>1</v>
      </c>
      <c r="S32" s="53">
        <v>1</v>
      </c>
      <c r="T32" s="53">
        <v>0</v>
      </c>
      <c r="U32" s="53">
        <v>0</v>
      </c>
      <c r="V32" s="54">
        <v>0</v>
      </c>
      <c r="W32" s="53">
        <v>0</v>
      </c>
      <c r="X32" s="53">
        <v>0</v>
      </c>
      <c r="Y32" s="53">
        <v>0</v>
      </c>
      <c r="Z32" s="53">
        <v>0</v>
      </c>
      <c r="AA32" s="67">
        <v>0</v>
      </c>
      <c r="AB32" s="54">
        <v>0</v>
      </c>
      <c r="AC32" s="67">
        <v>0</v>
      </c>
    </row>
    <row r="33" spans="1:29" ht="15.75" customHeight="1">
      <c r="A33" s="3" t="s">
        <v>284</v>
      </c>
      <c r="B33" s="3" t="s">
        <v>71</v>
      </c>
      <c r="C33" s="82">
        <f t="shared" si="1"/>
        <v>3</v>
      </c>
      <c r="D33" s="53">
        <v>0</v>
      </c>
      <c r="E33" s="53">
        <v>0</v>
      </c>
      <c r="F33" s="53">
        <v>0</v>
      </c>
      <c r="G33" s="53">
        <v>0</v>
      </c>
      <c r="H33" s="53">
        <v>1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4">
        <v>1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4">
        <v>0</v>
      </c>
      <c r="W33" s="53">
        <v>0</v>
      </c>
      <c r="X33" s="53">
        <v>0</v>
      </c>
      <c r="Y33" s="53">
        <v>0</v>
      </c>
      <c r="Z33" s="53">
        <v>0</v>
      </c>
      <c r="AA33" s="67">
        <v>1</v>
      </c>
      <c r="AB33" s="54">
        <v>0</v>
      </c>
      <c r="AC33" s="67">
        <v>0</v>
      </c>
    </row>
    <row r="34" spans="1:29" ht="15.75" customHeight="1">
      <c r="A34" s="3"/>
      <c r="B34" s="3" t="s">
        <v>72</v>
      </c>
      <c r="C34" s="82">
        <f t="shared" si="1"/>
        <v>6</v>
      </c>
      <c r="D34" s="53">
        <v>0</v>
      </c>
      <c r="E34" s="53">
        <v>0</v>
      </c>
      <c r="F34" s="53">
        <v>0</v>
      </c>
      <c r="G34" s="53">
        <v>4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1</v>
      </c>
      <c r="N34" s="53">
        <v>0</v>
      </c>
      <c r="O34" s="54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3">
        <v>0</v>
      </c>
      <c r="X34" s="53">
        <v>0</v>
      </c>
      <c r="Y34" s="53">
        <v>0</v>
      </c>
      <c r="Z34" s="53">
        <v>0</v>
      </c>
      <c r="AA34" s="67">
        <v>0</v>
      </c>
      <c r="AB34" s="54">
        <v>0</v>
      </c>
      <c r="AC34" s="67">
        <v>0</v>
      </c>
    </row>
    <row r="35" spans="1:29" ht="15.75" customHeight="1">
      <c r="A35" s="3" t="s">
        <v>294</v>
      </c>
      <c r="B35" s="3" t="s">
        <v>74</v>
      </c>
      <c r="C35" s="82">
        <f t="shared" si="1"/>
        <v>25</v>
      </c>
      <c r="D35" s="53">
        <v>0</v>
      </c>
      <c r="E35" s="53">
        <v>7</v>
      </c>
      <c r="F35" s="53">
        <v>2</v>
      </c>
      <c r="G35" s="53">
        <v>5</v>
      </c>
      <c r="H35" s="53">
        <v>0</v>
      </c>
      <c r="I35" s="53">
        <v>2</v>
      </c>
      <c r="J35" s="53">
        <v>1</v>
      </c>
      <c r="K35" s="53">
        <v>1</v>
      </c>
      <c r="L35" s="53">
        <v>1</v>
      </c>
      <c r="M35" s="53">
        <v>1</v>
      </c>
      <c r="N35" s="53">
        <v>0</v>
      </c>
      <c r="O35" s="54">
        <v>1</v>
      </c>
      <c r="P35" s="53">
        <v>0</v>
      </c>
      <c r="Q35" s="53">
        <v>0</v>
      </c>
      <c r="R35" s="53">
        <v>0</v>
      </c>
      <c r="S35" s="53">
        <v>0</v>
      </c>
      <c r="T35" s="53">
        <v>1</v>
      </c>
      <c r="U35" s="53">
        <v>1</v>
      </c>
      <c r="V35" s="54">
        <v>0</v>
      </c>
      <c r="W35" s="53">
        <v>0</v>
      </c>
      <c r="X35" s="53">
        <v>2</v>
      </c>
      <c r="Y35" s="53">
        <v>0</v>
      </c>
      <c r="Z35" s="53">
        <v>0</v>
      </c>
      <c r="AA35" s="67">
        <v>0</v>
      </c>
      <c r="AB35" s="54">
        <v>0</v>
      </c>
      <c r="AC35" s="67">
        <v>0</v>
      </c>
    </row>
    <row r="36" spans="1:29" ht="15.75" customHeight="1">
      <c r="A36" s="3" t="s">
        <v>295</v>
      </c>
      <c r="B36" s="3" t="s">
        <v>232</v>
      </c>
      <c r="C36" s="82">
        <f t="shared" si="1"/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4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3">
        <v>0</v>
      </c>
      <c r="X36" s="53">
        <v>0</v>
      </c>
      <c r="Y36" s="53">
        <v>0</v>
      </c>
      <c r="Z36" s="53">
        <v>0</v>
      </c>
      <c r="AA36" s="67">
        <v>0</v>
      </c>
      <c r="AB36" s="54">
        <v>0</v>
      </c>
      <c r="AC36" s="67">
        <v>0</v>
      </c>
    </row>
    <row r="37" spans="1:29" ht="15.75" customHeight="1">
      <c r="A37" s="3"/>
      <c r="B37" s="3" t="s">
        <v>296</v>
      </c>
      <c r="C37" s="82">
        <f t="shared" si="1"/>
        <v>5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4">
        <v>0</v>
      </c>
      <c r="P37" s="53">
        <v>0</v>
      </c>
      <c r="Q37" s="53">
        <v>0</v>
      </c>
      <c r="R37" s="53">
        <v>5</v>
      </c>
      <c r="S37" s="53">
        <v>0</v>
      </c>
      <c r="T37" s="53">
        <v>0</v>
      </c>
      <c r="U37" s="53">
        <v>0</v>
      </c>
      <c r="V37" s="54">
        <v>0</v>
      </c>
      <c r="W37" s="53">
        <v>0</v>
      </c>
      <c r="X37" s="53">
        <v>0</v>
      </c>
      <c r="Y37" s="53">
        <v>0</v>
      </c>
      <c r="Z37" s="53">
        <v>0</v>
      </c>
      <c r="AA37" s="67">
        <v>0</v>
      </c>
      <c r="AB37" s="54">
        <v>0</v>
      </c>
      <c r="AC37" s="67">
        <v>0</v>
      </c>
    </row>
    <row r="38" spans="1:29" ht="15.75" customHeight="1">
      <c r="A38" s="3" t="s">
        <v>289</v>
      </c>
      <c r="B38" s="3" t="s">
        <v>75</v>
      </c>
      <c r="C38" s="82">
        <f t="shared" si="1"/>
        <v>7</v>
      </c>
      <c r="D38" s="53">
        <v>0</v>
      </c>
      <c r="E38" s="53">
        <v>0</v>
      </c>
      <c r="F38" s="53">
        <v>0</v>
      </c>
      <c r="G38" s="53">
        <v>0</v>
      </c>
      <c r="H38" s="53">
        <v>4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4">
        <v>1</v>
      </c>
      <c r="P38" s="53">
        <v>0</v>
      </c>
      <c r="Q38" s="53">
        <v>0</v>
      </c>
      <c r="R38" s="53">
        <v>2</v>
      </c>
      <c r="S38" s="53">
        <v>0</v>
      </c>
      <c r="T38" s="53">
        <v>0</v>
      </c>
      <c r="U38" s="53">
        <v>0</v>
      </c>
      <c r="V38" s="54">
        <v>0</v>
      </c>
      <c r="W38" s="53">
        <v>0</v>
      </c>
      <c r="X38" s="53">
        <v>0</v>
      </c>
      <c r="Y38" s="53">
        <v>0</v>
      </c>
      <c r="Z38" s="53">
        <v>0</v>
      </c>
      <c r="AA38" s="67">
        <v>0</v>
      </c>
      <c r="AB38" s="54">
        <v>0</v>
      </c>
      <c r="AC38" s="67">
        <v>0</v>
      </c>
    </row>
    <row r="39" spans="1:29" ht="15.75" customHeight="1">
      <c r="A39" s="3" t="s">
        <v>289</v>
      </c>
      <c r="B39" s="3" t="s">
        <v>76</v>
      </c>
      <c r="C39" s="82">
        <f t="shared" si="1"/>
        <v>10</v>
      </c>
      <c r="D39" s="53">
        <v>0</v>
      </c>
      <c r="E39" s="53">
        <v>5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2</v>
      </c>
      <c r="M39" s="53">
        <v>2</v>
      </c>
      <c r="N39" s="53">
        <v>0</v>
      </c>
      <c r="O39" s="54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4">
        <v>0</v>
      </c>
      <c r="W39" s="53">
        <v>0</v>
      </c>
      <c r="X39" s="53">
        <v>0</v>
      </c>
      <c r="Y39" s="53">
        <v>0</v>
      </c>
      <c r="Z39" s="53">
        <v>0</v>
      </c>
      <c r="AA39" s="67">
        <v>0</v>
      </c>
      <c r="AB39" s="54">
        <v>0</v>
      </c>
      <c r="AC39" s="67">
        <v>0</v>
      </c>
    </row>
    <row r="40" spans="1:29" ht="15.75" customHeight="1">
      <c r="A40" s="3"/>
      <c r="B40" s="3" t="s">
        <v>78</v>
      </c>
      <c r="C40" s="82">
        <f t="shared" si="1"/>
        <v>4</v>
      </c>
      <c r="D40" s="53">
        <v>0</v>
      </c>
      <c r="E40" s="53">
        <v>0</v>
      </c>
      <c r="F40" s="53">
        <v>0</v>
      </c>
      <c r="G40" s="53">
        <v>0</v>
      </c>
      <c r="H40" s="53">
        <v>4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4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4">
        <v>0</v>
      </c>
      <c r="W40" s="53">
        <v>0</v>
      </c>
      <c r="X40" s="53">
        <v>0</v>
      </c>
      <c r="Y40" s="53">
        <v>0</v>
      </c>
      <c r="Z40" s="53">
        <v>0</v>
      </c>
      <c r="AA40" s="67">
        <v>0</v>
      </c>
      <c r="AB40" s="54">
        <v>0</v>
      </c>
      <c r="AC40" s="67">
        <v>0</v>
      </c>
    </row>
    <row r="41" spans="1:29" ht="15.75" customHeight="1">
      <c r="A41" s="3"/>
      <c r="B41" s="3" t="s">
        <v>79</v>
      </c>
      <c r="C41" s="82">
        <f t="shared" si="1"/>
        <v>5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1</v>
      </c>
      <c r="L41" s="53">
        <v>0</v>
      </c>
      <c r="M41" s="53">
        <v>0</v>
      </c>
      <c r="N41" s="53">
        <v>3</v>
      </c>
      <c r="O41" s="54">
        <v>1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4">
        <v>0</v>
      </c>
      <c r="W41" s="53">
        <v>0</v>
      </c>
      <c r="X41" s="53">
        <v>0</v>
      </c>
      <c r="Y41" s="53">
        <v>0</v>
      </c>
      <c r="Z41" s="53">
        <v>0</v>
      </c>
      <c r="AA41" s="67">
        <v>0</v>
      </c>
      <c r="AB41" s="54">
        <v>0</v>
      </c>
      <c r="AC41" s="67">
        <v>0</v>
      </c>
    </row>
    <row r="42" spans="1:29" ht="15.75" customHeight="1">
      <c r="A42" s="3"/>
      <c r="B42" s="3" t="s">
        <v>80</v>
      </c>
      <c r="C42" s="82">
        <f t="shared" si="1"/>
        <v>2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1</v>
      </c>
      <c r="K42" s="53">
        <v>0</v>
      </c>
      <c r="L42" s="53">
        <v>0</v>
      </c>
      <c r="M42" s="53">
        <v>1</v>
      </c>
      <c r="N42" s="53">
        <v>0</v>
      </c>
      <c r="O42" s="54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4">
        <v>0</v>
      </c>
      <c r="W42" s="53">
        <v>0</v>
      </c>
      <c r="X42" s="53">
        <v>0</v>
      </c>
      <c r="Y42" s="53">
        <v>0</v>
      </c>
      <c r="Z42" s="53">
        <v>0</v>
      </c>
      <c r="AA42" s="67">
        <v>0</v>
      </c>
      <c r="AB42" s="54">
        <v>0</v>
      </c>
      <c r="AC42" s="67">
        <v>0</v>
      </c>
    </row>
    <row r="43" spans="1:29" ht="15.75" customHeight="1">
      <c r="A43" s="3"/>
      <c r="B43" s="3" t="s">
        <v>81</v>
      </c>
      <c r="C43" s="82">
        <f t="shared" si="1"/>
        <v>5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3</v>
      </c>
      <c r="N43" s="53">
        <v>0</v>
      </c>
      <c r="O43" s="54">
        <v>0</v>
      </c>
      <c r="P43" s="53">
        <v>0</v>
      </c>
      <c r="Q43" s="53">
        <v>0</v>
      </c>
      <c r="R43" s="53">
        <v>1</v>
      </c>
      <c r="S43" s="53">
        <v>1</v>
      </c>
      <c r="T43" s="53">
        <v>0</v>
      </c>
      <c r="U43" s="53">
        <v>0</v>
      </c>
      <c r="V43" s="54">
        <v>0</v>
      </c>
      <c r="W43" s="53">
        <v>0</v>
      </c>
      <c r="X43" s="53">
        <v>0</v>
      </c>
      <c r="Y43" s="53">
        <v>0</v>
      </c>
      <c r="Z43" s="53">
        <v>0</v>
      </c>
      <c r="AA43" s="67">
        <v>0</v>
      </c>
      <c r="AB43" s="54">
        <v>0</v>
      </c>
      <c r="AC43" s="67">
        <v>0</v>
      </c>
    </row>
    <row r="44" spans="1:29" ht="15.75" customHeight="1">
      <c r="A44" s="3" t="s">
        <v>295</v>
      </c>
      <c r="B44" s="3" t="s">
        <v>82</v>
      </c>
      <c r="C44" s="82">
        <f t="shared" si="1"/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4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4">
        <v>0</v>
      </c>
      <c r="W44" s="53">
        <v>0</v>
      </c>
      <c r="X44" s="53">
        <v>0</v>
      </c>
      <c r="Y44" s="53">
        <v>0</v>
      </c>
      <c r="Z44" s="53">
        <v>0</v>
      </c>
      <c r="AA44" s="67">
        <v>0</v>
      </c>
      <c r="AB44" s="54">
        <v>0</v>
      </c>
      <c r="AC44" s="67">
        <v>0</v>
      </c>
    </row>
    <row r="45" spans="1:29" ht="15.75" customHeight="1">
      <c r="A45" s="3" t="s">
        <v>263</v>
      </c>
      <c r="B45" s="3" t="s">
        <v>87</v>
      </c>
      <c r="C45" s="82">
        <f t="shared" si="1"/>
        <v>28</v>
      </c>
      <c r="D45" s="53">
        <v>1</v>
      </c>
      <c r="E45" s="53">
        <v>3</v>
      </c>
      <c r="F45" s="53">
        <v>0</v>
      </c>
      <c r="G45" s="53">
        <v>2</v>
      </c>
      <c r="H45" s="53">
        <v>0</v>
      </c>
      <c r="I45" s="53">
        <v>1</v>
      </c>
      <c r="J45" s="53">
        <v>4</v>
      </c>
      <c r="K45" s="53">
        <v>1</v>
      </c>
      <c r="L45" s="53">
        <v>1</v>
      </c>
      <c r="M45" s="53">
        <v>10</v>
      </c>
      <c r="N45" s="53">
        <v>2</v>
      </c>
      <c r="O45" s="54">
        <v>0</v>
      </c>
      <c r="P45" s="53">
        <v>0</v>
      </c>
      <c r="Q45" s="53">
        <v>0</v>
      </c>
      <c r="R45" s="53">
        <v>2</v>
      </c>
      <c r="S45" s="53">
        <v>0</v>
      </c>
      <c r="T45" s="53">
        <v>0</v>
      </c>
      <c r="U45" s="53">
        <v>0</v>
      </c>
      <c r="V45" s="54">
        <v>0</v>
      </c>
      <c r="W45" s="53">
        <v>0</v>
      </c>
      <c r="X45" s="53">
        <v>0</v>
      </c>
      <c r="Y45" s="53">
        <v>0</v>
      </c>
      <c r="Z45" s="53">
        <v>0</v>
      </c>
      <c r="AA45" s="67">
        <v>1</v>
      </c>
      <c r="AB45" s="54">
        <v>0</v>
      </c>
      <c r="AC45" s="67">
        <v>0</v>
      </c>
    </row>
    <row r="46" spans="1:29" ht="15.75" customHeight="1">
      <c r="A46" s="3" t="s">
        <v>263</v>
      </c>
      <c r="B46" s="3" t="s">
        <v>297</v>
      </c>
      <c r="C46" s="82">
        <f t="shared" si="1"/>
        <v>245</v>
      </c>
      <c r="D46" s="53">
        <v>60</v>
      </c>
      <c r="E46" s="53">
        <v>16</v>
      </c>
      <c r="F46" s="53">
        <v>12</v>
      </c>
      <c r="G46" s="53">
        <v>20</v>
      </c>
      <c r="H46" s="53">
        <v>9</v>
      </c>
      <c r="I46" s="53">
        <v>17</v>
      </c>
      <c r="J46" s="53">
        <v>26</v>
      </c>
      <c r="K46" s="53">
        <v>2</v>
      </c>
      <c r="L46" s="53">
        <v>12</v>
      </c>
      <c r="M46" s="53">
        <v>22</v>
      </c>
      <c r="N46" s="53">
        <v>8</v>
      </c>
      <c r="O46" s="54">
        <v>14</v>
      </c>
      <c r="P46" s="53">
        <v>2</v>
      </c>
      <c r="Q46" s="53">
        <v>3</v>
      </c>
      <c r="R46" s="53">
        <v>6</v>
      </c>
      <c r="S46" s="53">
        <v>8</v>
      </c>
      <c r="T46" s="53">
        <v>1</v>
      </c>
      <c r="U46" s="53">
        <v>0</v>
      </c>
      <c r="V46" s="54">
        <v>1</v>
      </c>
      <c r="W46" s="53">
        <v>1</v>
      </c>
      <c r="X46" s="53">
        <v>0</v>
      </c>
      <c r="Y46" s="53">
        <v>0</v>
      </c>
      <c r="Z46" s="53">
        <v>2</v>
      </c>
      <c r="AA46" s="67">
        <v>3</v>
      </c>
      <c r="AB46" s="54">
        <v>0</v>
      </c>
      <c r="AC46" s="67">
        <v>0</v>
      </c>
    </row>
    <row r="47" spans="1:29" ht="15.75" customHeight="1">
      <c r="A47" s="3" t="s">
        <v>243</v>
      </c>
      <c r="B47" s="3" t="s">
        <v>224</v>
      </c>
      <c r="C47" s="82">
        <f t="shared" si="1"/>
        <v>299</v>
      </c>
      <c r="D47" s="53">
        <v>27</v>
      </c>
      <c r="E47" s="53">
        <v>23</v>
      </c>
      <c r="F47" s="53">
        <v>38</v>
      </c>
      <c r="G47" s="53">
        <v>20</v>
      </c>
      <c r="H47" s="53">
        <v>13</v>
      </c>
      <c r="I47" s="53">
        <v>12</v>
      </c>
      <c r="J47" s="53">
        <v>11</v>
      </c>
      <c r="K47" s="53">
        <v>11</v>
      </c>
      <c r="L47" s="53">
        <v>26</v>
      </c>
      <c r="M47" s="53">
        <v>22</v>
      </c>
      <c r="N47" s="53">
        <v>16</v>
      </c>
      <c r="O47" s="54">
        <v>14</v>
      </c>
      <c r="P47" s="53">
        <v>12</v>
      </c>
      <c r="Q47" s="53">
        <v>0</v>
      </c>
      <c r="R47" s="53">
        <v>18</v>
      </c>
      <c r="S47" s="53">
        <v>13</v>
      </c>
      <c r="T47" s="53">
        <v>4</v>
      </c>
      <c r="U47" s="53">
        <v>7</v>
      </c>
      <c r="V47" s="54">
        <v>0</v>
      </c>
      <c r="W47" s="53">
        <v>5</v>
      </c>
      <c r="X47" s="53">
        <v>2</v>
      </c>
      <c r="Y47" s="53">
        <v>1</v>
      </c>
      <c r="Z47" s="53">
        <v>2</v>
      </c>
      <c r="AA47" s="67">
        <v>2</v>
      </c>
      <c r="AB47" s="54">
        <v>0</v>
      </c>
      <c r="AC47" s="67">
        <v>0</v>
      </c>
    </row>
    <row r="48" spans="1:29" ht="15.75" customHeight="1">
      <c r="A48" s="3"/>
      <c r="B48" s="3" t="s">
        <v>298</v>
      </c>
      <c r="C48" s="82">
        <f t="shared" si="1"/>
        <v>2</v>
      </c>
      <c r="D48" s="53">
        <v>0</v>
      </c>
      <c r="E48" s="53">
        <v>2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4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4">
        <v>0</v>
      </c>
      <c r="W48" s="53">
        <v>0</v>
      </c>
      <c r="X48" s="53">
        <v>0</v>
      </c>
      <c r="Y48" s="53">
        <v>0</v>
      </c>
      <c r="Z48" s="53">
        <v>0</v>
      </c>
      <c r="AA48" s="67">
        <v>0</v>
      </c>
      <c r="AB48" s="54">
        <v>0</v>
      </c>
      <c r="AC48" s="67">
        <v>0</v>
      </c>
    </row>
    <row r="49" spans="1:32" ht="15.75" customHeight="1">
      <c r="A49" s="3"/>
      <c r="B49" s="3"/>
      <c r="C49" s="49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100"/>
      <c r="AB49" s="100"/>
      <c r="AC49" s="100"/>
      <c r="AD49" s="44"/>
      <c r="AE49" s="44"/>
      <c r="AF49" s="44"/>
    </row>
    <row r="50" spans="1:32" ht="15.75" customHeight="1">
      <c r="A50" s="3"/>
      <c r="B50" s="3"/>
      <c r="C50" s="4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100"/>
      <c r="AB50" s="100"/>
      <c r="AC50" s="100"/>
      <c r="AD50" s="44"/>
      <c r="AE50" s="44"/>
      <c r="AF50" s="44"/>
    </row>
    <row r="51" spans="1:32" ht="15.75" customHeight="1">
      <c r="A51" s="3"/>
      <c r="B51" s="3"/>
      <c r="C51" s="49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00"/>
      <c r="AB51" s="100"/>
      <c r="AC51" s="100"/>
      <c r="AD51" s="44"/>
      <c r="AE51" s="44"/>
      <c r="AF51" s="44"/>
    </row>
    <row r="52" spans="1:26" ht="15.75" customHeight="1" thickBot="1">
      <c r="A52" s="3"/>
      <c r="B52" s="83" t="s">
        <v>690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55"/>
      <c r="P52" s="53"/>
      <c r="Q52" s="53"/>
      <c r="R52" s="53"/>
      <c r="S52" s="53"/>
      <c r="T52" s="53"/>
      <c r="U52" s="85"/>
      <c r="V52" s="85"/>
      <c r="W52" s="85"/>
      <c r="X52" s="85"/>
      <c r="Y52" s="53"/>
      <c r="Z52" s="53"/>
    </row>
    <row r="53" spans="1:29" ht="15.75" customHeight="1" thickBot="1">
      <c r="A53" s="3"/>
      <c r="B53" s="411" t="s">
        <v>270</v>
      </c>
      <c r="C53" s="68" t="s">
        <v>0</v>
      </c>
      <c r="D53" s="392" t="s">
        <v>271</v>
      </c>
      <c r="E53" s="392"/>
      <c r="F53" s="392"/>
      <c r="G53" s="392"/>
      <c r="H53" s="392"/>
      <c r="I53" s="392"/>
      <c r="J53" s="392"/>
      <c r="K53" s="392"/>
      <c r="L53" s="392"/>
      <c r="M53" s="392"/>
      <c r="N53" s="393"/>
      <c r="O53" s="70" t="s">
        <v>272</v>
      </c>
      <c r="P53" s="71"/>
      <c r="Q53" s="71"/>
      <c r="R53" s="71"/>
      <c r="S53" s="71"/>
      <c r="T53" s="71"/>
      <c r="U53" s="71"/>
      <c r="V53" s="370" t="s">
        <v>182</v>
      </c>
      <c r="W53" s="392"/>
      <c r="X53" s="392"/>
      <c r="Y53" s="392"/>
      <c r="Z53" s="392"/>
      <c r="AA53" s="72"/>
      <c r="AB53" s="435" t="s">
        <v>620</v>
      </c>
      <c r="AC53" s="436"/>
    </row>
    <row r="54" spans="1:29" ht="15.75" customHeight="1">
      <c r="A54" s="3"/>
      <c r="B54" s="437"/>
      <c r="C54" s="10" t="s">
        <v>185</v>
      </c>
      <c r="D54" s="66" t="s">
        <v>1</v>
      </c>
      <c r="E54" s="66" t="s">
        <v>2</v>
      </c>
      <c r="F54" s="66" t="s">
        <v>3</v>
      </c>
      <c r="G54" s="66" t="s">
        <v>4</v>
      </c>
      <c r="H54" s="66" t="s">
        <v>5</v>
      </c>
      <c r="I54" s="66" t="s">
        <v>6</v>
      </c>
      <c r="J54" s="66" t="s">
        <v>273</v>
      </c>
      <c r="K54" s="66" t="s">
        <v>8</v>
      </c>
      <c r="L54" s="66" t="s">
        <v>1</v>
      </c>
      <c r="M54" s="66" t="s">
        <v>187</v>
      </c>
      <c r="N54" s="66" t="s">
        <v>9</v>
      </c>
      <c r="O54" s="73" t="s">
        <v>1</v>
      </c>
      <c r="P54" s="66" t="s">
        <v>10</v>
      </c>
      <c r="Q54" s="66" t="s">
        <v>11</v>
      </c>
      <c r="R54" s="66" t="s">
        <v>12</v>
      </c>
      <c r="S54" s="66" t="s">
        <v>274</v>
      </c>
      <c r="T54" s="66" t="s">
        <v>14</v>
      </c>
      <c r="U54" s="66" t="s">
        <v>15</v>
      </c>
      <c r="V54" s="73" t="s">
        <v>16</v>
      </c>
      <c r="W54" s="66" t="s">
        <v>17</v>
      </c>
      <c r="X54" s="67" t="s">
        <v>18</v>
      </c>
      <c r="Y54" s="67" t="s">
        <v>19</v>
      </c>
      <c r="Z54" s="67" t="s">
        <v>275</v>
      </c>
      <c r="AA54" s="72" t="s">
        <v>276</v>
      </c>
      <c r="AB54" s="368" t="s">
        <v>188</v>
      </c>
      <c r="AC54" s="72" t="s">
        <v>277</v>
      </c>
    </row>
    <row r="55" spans="1:29" ht="15.75" customHeight="1" thickBot="1">
      <c r="A55" s="3"/>
      <c r="B55" s="384"/>
      <c r="C55" s="18"/>
      <c r="D55" s="74" t="s">
        <v>21</v>
      </c>
      <c r="E55" s="74" t="s">
        <v>22</v>
      </c>
      <c r="F55" s="74" t="s">
        <v>23</v>
      </c>
      <c r="G55" s="74" t="s">
        <v>24</v>
      </c>
      <c r="H55" s="74" t="s">
        <v>25</v>
      </c>
      <c r="I55" s="74" t="s">
        <v>26</v>
      </c>
      <c r="J55" s="75" t="s">
        <v>278</v>
      </c>
      <c r="K55" s="74" t="s">
        <v>27</v>
      </c>
      <c r="L55" s="74" t="s">
        <v>28</v>
      </c>
      <c r="M55" s="74" t="s">
        <v>190</v>
      </c>
      <c r="N55" s="75" t="s">
        <v>29</v>
      </c>
      <c r="O55" s="76" t="s">
        <v>30</v>
      </c>
      <c r="P55" s="74" t="s">
        <v>31</v>
      </c>
      <c r="Q55" s="74" t="s">
        <v>32</v>
      </c>
      <c r="R55" s="75" t="s">
        <v>33</v>
      </c>
      <c r="S55" s="75" t="s">
        <v>279</v>
      </c>
      <c r="T55" s="75" t="s">
        <v>34</v>
      </c>
      <c r="U55" s="74" t="s">
        <v>35</v>
      </c>
      <c r="V55" s="77" t="s">
        <v>36</v>
      </c>
      <c r="W55" s="75" t="s">
        <v>37</v>
      </c>
      <c r="X55" s="75" t="s">
        <v>38</v>
      </c>
      <c r="Y55" s="75" t="s">
        <v>39</v>
      </c>
      <c r="Z55" s="75" t="s">
        <v>280</v>
      </c>
      <c r="AA55" s="75" t="s">
        <v>281</v>
      </c>
      <c r="AB55" s="76" t="s">
        <v>191</v>
      </c>
      <c r="AC55" s="75" t="s">
        <v>282</v>
      </c>
    </row>
    <row r="56" spans="1:29" ht="15.75" customHeight="1">
      <c r="A56" s="3" t="s">
        <v>299</v>
      </c>
      <c r="B56" s="3" t="s">
        <v>90</v>
      </c>
      <c r="C56" s="82">
        <f t="shared" si="1"/>
        <v>8</v>
      </c>
      <c r="D56" s="53">
        <v>0</v>
      </c>
      <c r="E56" s="53">
        <v>1</v>
      </c>
      <c r="F56" s="53">
        <v>0</v>
      </c>
      <c r="G56" s="53">
        <v>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5</v>
      </c>
      <c r="N56" s="53">
        <v>0</v>
      </c>
      <c r="O56" s="54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4">
        <v>1</v>
      </c>
      <c r="W56" s="53">
        <v>0</v>
      </c>
      <c r="X56" s="53">
        <v>0</v>
      </c>
      <c r="Y56" s="53">
        <v>0</v>
      </c>
      <c r="Z56" s="53">
        <v>0</v>
      </c>
      <c r="AA56" s="67">
        <v>0</v>
      </c>
      <c r="AB56" s="54">
        <v>0</v>
      </c>
      <c r="AC56" s="67">
        <v>0</v>
      </c>
    </row>
    <row r="57" spans="1:29" ht="15.75" customHeight="1">
      <c r="A57" s="3"/>
      <c r="B57" s="3" t="s">
        <v>300</v>
      </c>
      <c r="C57" s="82">
        <f t="shared" si="1"/>
        <v>1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53">
        <v>0</v>
      </c>
      <c r="M57" s="53">
        <v>0</v>
      </c>
      <c r="N57" s="53">
        <v>0</v>
      </c>
      <c r="O57" s="54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4">
        <v>0</v>
      </c>
      <c r="W57" s="53">
        <v>0</v>
      </c>
      <c r="X57" s="53">
        <v>0</v>
      </c>
      <c r="Y57" s="53">
        <v>0</v>
      </c>
      <c r="Z57" s="53">
        <v>0</v>
      </c>
      <c r="AA57" s="67">
        <v>0</v>
      </c>
      <c r="AB57" s="54">
        <v>0</v>
      </c>
      <c r="AC57" s="67">
        <v>0</v>
      </c>
    </row>
    <row r="58" spans="1:29" ht="15.75" customHeight="1">
      <c r="A58" s="3"/>
      <c r="B58" s="3" t="s">
        <v>301</v>
      </c>
      <c r="C58" s="82">
        <f t="shared" si="1"/>
        <v>1</v>
      </c>
      <c r="D58" s="53">
        <v>0</v>
      </c>
      <c r="E58" s="53">
        <v>0</v>
      </c>
      <c r="F58" s="53">
        <v>0</v>
      </c>
      <c r="G58" s="53">
        <v>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4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4">
        <v>0</v>
      </c>
      <c r="W58" s="53">
        <v>0</v>
      </c>
      <c r="X58" s="53">
        <v>0</v>
      </c>
      <c r="Y58" s="53">
        <v>0</v>
      </c>
      <c r="Z58" s="53">
        <v>0</v>
      </c>
      <c r="AA58" s="67">
        <v>0</v>
      </c>
      <c r="AB58" s="54">
        <v>0</v>
      </c>
      <c r="AC58" s="67">
        <v>0</v>
      </c>
    </row>
    <row r="59" spans="1:29" ht="15.75" customHeight="1">
      <c r="A59" s="3" t="s">
        <v>283</v>
      </c>
      <c r="B59" s="3" t="s">
        <v>302</v>
      </c>
      <c r="C59" s="82">
        <f t="shared" si="1"/>
        <v>14</v>
      </c>
      <c r="D59" s="53">
        <v>0</v>
      </c>
      <c r="E59" s="53">
        <v>1</v>
      </c>
      <c r="F59" s="53">
        <v>0</v>
      </c>
      <c r="G59" s="53">
        <v>0</v>
      </c>
      <c r="H59" s="53">
        <v>1</v>
      </c>
      <c r="I59" s="53">
        <v>0</v>
      </c>
      <c r="J59" s="53">
        <v>3</v>
      </c>
      <c r="K59" s="53">
        <v>0</v>
      </c>
      <c r="L59" s="53">
        <v>0</v>
      </c>
      <c r="M59" s="53">
        <v>0</v>
      </c>
      <c r="N59" s="53">
        <v>8</v>
      </c>
      <c r="O59" s="54">
        <v>0</v>
      </c>
      <c r="P59" s="53">
        <v>1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4">
        <v>0</v>
      </c>
      <c r="W59" s="53">
        <v>0</v>
      </c>
      <c r="X59" s="53">
        <v>0</v>
      </c>
      <c r="Y59" s="53">
        <v>0</v>
      </c>
      <c r="Z59" s="53">
        <v>0</v>
      </c>
      <c r="AA59" s="67">
        <v>0</v>
      </c>
      <c r="AB59" s="54">
        <v>0</v>
      </c>
      <c r="AC59" s="67">
        <v>0</v>
      </c>
    </row>
    <row r="60" spans="1:29" ht="15.75" customHeight="1">
      <c r="A60" s="3"/>
      <c r="B60" s="3" t="s">
        <v>303</v>
      </c>
      <c r="C60" s="82">
        <f t="shared" si="1"/>
        <v>51</v>
      </c>
      <c r="D60" s="53">
        <v>0</v>
      </c>
      <c r="E60" s="53">
        <v>6</v>
      </c>
      <c r="F60" s="53">
        <v>2</v>
      </c>
      <c r="G60" s="53">
        <v>7</v>
      </c>
      <c r="H60" s="53">
        <v>4</v>
      </c>
      <c r="I60" s="53">
        <v>1</v>
      </c>
      <c r="J60" s="53">
        <v>17</v>
      </c>
      <c r="K60" s="53">
        <v>1</v>
      </c>
      <c r="L60" s="53">
        <v>1</v>
      </c>
      <c r="M60" s="53">
        <v>6</v>
      </c>
      <c r="N60" s="53">
        <v>1</v>
      </c>
      <c r="O60" s="54">
        <v>1</v>
      </c>
      <c r="P60" s="53">
        <v>1</v>
      </c>
      <c r="Q60" s="53">
        <v>2</v>
      </c>
      <c r="R60" s="53">
        <v>0</v>
      </c>
      <c r="S60" s="53">
        <v>0</v>
      </c>
      <c r="T60" s="53">
        <v>0</v>
      </c>
      <c r="U60" s="53">
        <v>0</v>
      </c>
      <c r="V60" s="54">
        <v>0</v>
      </c>
      <c r="W60" s="53">
        <v>0</v>
      </c>
      <c r="X60" s="53">
        <v>0</v>
      </c>
      <c r="Y60" s="53">
        <v>0</v>
      </c>
      <c r="Z60" s="53">
        <v>0</v>
      </c>
      <c r="AA60" s="67">
        <v>0</v>
      </c>
      <c r="AB60" s="54">
        <v>1</v>
      </c>
      <c r="AC60" s="67">
        <v>0</v>
      </c>
    </row>
    <row r="61" spans="1:29" ht="15" customHeight="1">
      <c r="A61" s="3"/>
      <c r="B61" s="3" t="s">
        <v>304</v>
      </c>
      <c r="C61" s="82">
        <f t="shared" si="1"/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4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4">
        <v>0</v>
      </c>
      <c r="W61" s="53">
        <v>0</v>
      </c>
      <c r="X61" s="53">
        <v>0</v>
      </c>
      <c r="Y61" s="53">
        <v>0</v>
      </c>
      <c r="Z61" s="53">
        <v>0</v>
      </c>
      <c r="AA61" s="67">
        <v>0</v>
      </c>
      <c r="AB61" s="54">
        <v>0</v>
      </c>
      <c r="AC61" s="67">
        <v>0</v>
      </c>
    </row>
    <row r="62" spans="1:29" ht="15" customHeight="1">
      <c r="A62" s="3" t="s">
        <v>305</v>
      </c>
      <c r="B62" s="3" t="s">
        <v>98</v>
      </c>
      <c r="C62" s="82">
        <f t="shared" si="1"/>
        <v>13</v>
      </c>
      <c r="D62" s="53">
        <v>0</v>
      </c>
      <c r="E62" s="53">
        <v>2</v>
      </c>
      <c r="F62" s="53">
        <v>0</v>
      </c>
      <c r="G62" s="53">
        <v>0</v>
      </c>
      <c r="H62" s="53">
        <v>1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1</v>
      </c>
      <c r="O62" s="54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4">
        <v>6</v>
      </c>
      <c r="W62" s="53">
        <v>0</v>
      </c>
      <c r="X62" s="53">
        <v>1</v>
      </c>
      <c r="Y62" s="53">
        <v>0</v>
      </c>
      <c r="Z62" s="53">
        <v>1</v>
      </c>
      <c r="AA62" s="67">
        <v>1</v>
      </c>
      <c r="AB62" s="54">
        <v>0</v>
      </c>
      <c r="AC62" s="67">
        <v>0</v>
      </c>
    </row>
    <row r="63" spans="1:29" ht="15" customHeight="1">
      <c r="A63" s="3"/>
      <c r="B63" s="62" t="s">
        <v>99</v>
      </c>
      <c r="C63" s="82">
        <f t="shared" si="1"/>
        <v>16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0</v>
      </c>
      <c r="L63" s="53">
        <v>11</v>
      </c>
      <c r="M63" s="53">
        <v>0</v>
      </c>
      <c r="N63" s="53">
        <v>1</v>
      </c>
      <c r="O63" s="54">
        <v>0</v>
      </c>
      <c r="P63" s="53">
        <v>2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4">
        <v>0</v>
      </c>
      <c r="W63" s="53">
        <v>0</v>
      </c>
      <c r="X63" s="53">
        <v>0</v>
      </c>
      <c r="Y63" s="53">
        <v>0</v>
      </c>
      <c r="Z63" s="53">
        <v>0</v>
      </c>
      <c r="AA63" s="67">
        <v>0</v>
      </c>
      <c r="AB63" s="54">
        <v>0</v>
      </c>
      <c r="AC63" s="67">
        <v>0</v>
      </c>
    </row>
    <row r="64" spans="1:29" ht="15" customHeight="1">
      <c r="A64" s="3"/>
      <c r="B64" s="3" t="s">
        <v>306</v>
      </c>
      <c r="C64" s="82">
        <f t="shared" si="1"/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4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4">
        <v>0</v>
      </c>
      <c r="W64" s="53">
        <v>0</v>
      </c>
      <c r="X64" s="53">
        <v>0</v>
      </c>
      <c r="Y64" s="53">
        <v>0</v>
      </c>
      <c r="Z64" s="53">
        <v>0</v>
      </c>
      <c r="AA64" s="67">
        <v>0</v>
      </c>
      <c r="AB64" s="54">
        <v>0</v>
      </c>
      <c r="AC64" s="67">
        <v>0</v>
      </c>
    </row>
    <row r="65" spans="1:29" ht="15" customHeight="1">
      <c r="A65" s="3"/>
      <c r="B65" s="3" t="s">
        <v>307</v>
      </c>
      <c r="C65" s="82">
        <f t="shared" si="1"/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4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4">
        <v>0</v>
      </c>
      <c r="W65" s="53">
        <v>0</v>
      </c>
      <c r="X65" s="53">
        <v>0</v>
      </c>
      <c r="Y65" s="53">
        <v>0</v>
      </c>
      <c r="Z65" s="53">
        <v>0</v>
      </c>
      <c r="AA65" s="67">
        <v>0</v>
      </c>
      <c r="AB65" s="54">
        <v>0</v>
      </c>
      <c r="AC65" s="67">
        <v>0</v>
      </c>
    </row>
    <row r="66" spans="1:29" ht="15" customHeight="1">
      <c r="A66" s="3"/>
      <c r="B66" s="3" t="s">
        <v>308</v>
      </c>
      <c r="C66" s="82">
        <f t="shared" si="1"/>
        <v>285</v>
      </c>
      <c r="D66" s="53">
        <v>101</v>
      </c>
      <c r="E66" s="53">
        <v>0</v>
      </c>
      <c r="F66" s="53">
        <v>0</v>
      </c>
      <c r="G66" s="53">
        <v>0</v>
      </c>
      <c r="H66" s="53">
        <v>43</v>
      </c>
      <c r="I66" s="53">
        <v>77</v>
      </c>
      <c r="J66" s="53">
        <v>22</v>
      </c>
      <c r="K66" s="53">
        <v>0</v>
      </c>
      <c r="L66" s="53">
        <v>0</v>
      </c>
      <c r="M66" s="53">
        <v>0</v>
      </c>
      <c r="N66" s="53">
        <v>0</v>
      </c>
      <c r="O66" s="54">
        <v>0</v>
      </c>
      <c r="P66" s="53">
        <v>0</v>
      </c>
      <c r="Q66" s="53">
        <v>0</v>
      </c>
      <c r="R66" s="53">
        <v>4</v>
      </c>
      <c r="S66" s="53">
        <v>21</v>
      </c>
      <c r="T66" s="53">
        <v>14</v>
      </c>
      <c r="U66" s="53">
        <v>1</v>
      </c>
      <c r="V66" s="54">
        <v>0</v>
      </c>
      <c r="W66" s="53">
        <v>2</v>
      </c>
      <c r="X66" s="53">
        <v>0</v>
      </c>
      <c r="Y66" s="53">
        <v>0</v>
      </c>
      <c r="Z66" s="53">
        <v>0</v>
      </c>
      <c r="AA66" s="67">
        <v>0</v>
      </c>
      <c r="AB66" s="54">
        <v>0</v>
      </c>
      <c r="AC66" s="67">
        <v>0</v>
      </c>
    </row>
    <row r="67" spans="1:29" ht="15" customHeight="1">
      <c r="A67" s="3"/>
      <c r="B67" s="3" t="s">
        <v>309</v>
      </c>
      <c r="C67" s="82">
        <f t="shared" si="1"/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4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4">
        <v>0</v>
      </c>
      <c r="W67" s="53">
        <v>0</v>
      </c>
      <c r="X67" s="53">
        <v>0</v>
      </c>
      <c r="Y67" s="53">
        <v>0</v>
      </c>
      <c r="Z67" s="53">
        <v>0</v>
      </c>
      <c r="AA67" s="67">
        <v>0</v>
      </c>
      <c r="AB67" s="54">
        <v>0</v>
      </c>
      <c r="AC67" s="67">
        <v>0</v>
      </c>
    </row>
    <row r="68" spans="1:29" ht="15" customHeight="1">
      <c r="A68" s="3"/>
      <c r="B68" s="3" t="s">
        <v>102</v>
      </c>
      <c r="C68" s="82">
        <f t="shared" si="1"/>
        <v>4</v>
      </c>
      <c r="D68" s="53">
        <v>0</v>
      </c>
      <c r="E68" s="53">
        <v>4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4">
        <v>0</v>
      </c>
      <c r="W68" s="53">
        <v>0</v>
      </c>
      <c r="X68" s="53">
        <v>0</v>
      </c>
      <c r="Y68" s="53">
        <v>0</v>
      </c>
      <c r="Z68" s="53">
        <v>0</v>
      </c>
      <c r="AA68" s="67">
        <v>0</v>
      </c>
      <c r="AB68" s="54">
        <v>0</v>
      </c>
      <c r="AC68" s="67">
        <v>0</v>
      </c>
    </row>
    <row r="69" spans="1:29" ht="15" customHeight="1">
      <c r="A69" s="3" t="s">
        <v>263</v>
      </c>
      <c r="B69" s="3" t="s">
        <v>198</v>
      </c>
      <c r="C69" s="82">
        <f t="shared" si="1"/>
        <v>129</v>
      </c>
      <c r="D69" s="53">
        <v>24</v>
      </c>
      <c r="E69" s="53">
        <v>15</v>
      </c>
      <c r="F69" s="53">
        <v>15</v>
      </c>
      <c r="G69" s="53">
        <v>7</v>
      </c>
      <c r="H69" s="53">
        <v>0</v>
      </c>
      <c r="I69" s="53">
        <v>8</v>
      </c>
      <c r="J69" s="53">
        <v>6</v>
      </c>
      <c r="K69" s="53">
        <v>2</v>
      </c>
      <c r="L69" s="53">
        <v>5</v>
      </c>
      <c r="M69" s="53">
        <v>20</v>
      </c>
      <c r="N69" s="53">
        <v>8</v>
      </c>
      <c r="O69" s="54">
        <v>2</v>
      </c>
      <c r="P69" s="53">
        <v>4</v>
      </c>
      <c r="Q69" s="53">
        <v>0</v>
      </c>
      <c r="R69" s="53">
        <v>2</v>
      </c>
      <c r="S69" s="53">
        <v>0</v>
      </c>
      <c r="T69" s="53">
        <v>3</v>
      </c>
      <c r="U69" s="53">
        <v>6</v>
      </c>
      <c r="V69" s="54">
        <v>0</v>
      </c>
      <c r="W69" s="53">
        <v>0</v>
      </c>
      <c r="X69" s="53">
        <v>0</v>
      </c>
      <c r="Y69" s="53">
        <v>1</v>
      </c>
      <c r="Z69" s="53">
        <v>0</v>
      </c>
      <c r="AA69" s="67">
        <v>1</v>
      </c>
      <c r="AB69" s="54">
        <v>0</v>
      </c>
      <c r="AC69" s="67">
        <v>0</v>
      </c>
    </row>
    <row r="70" spans="1:29" ht="15" customHeight="1">
      <c r="A70" s="3" t="s">
        <v>263</v>
      </c>
      <c r="B70" s="3" t="s">
        <v>105</v>
      </c>
      <c r="C70" s="82">
        <f t="shared" si="1"/>
        <v>66</v>
      </c>
      <c r="D70" s="53">
        <v>0</v>
      </c>
      <c r="E70" s="53">
        <v>0</v>
      </c>
      <c r="F70" s="53">
        <v>0</v>
      </c>
      <c r="G70" s="53">
        <v>10</v>
      </c>
      <c r="H70" s="53">
        <v>12</v>
      </c>
      <c r="I70" s="53">
        <v>7</v>
      </c>
      <c r="J70" s="53">
        <v>9</v>
      </c>
      <c r="K70" s="53">
        <v>2</v>
      </c>
      <c r="L70" s="53">
        <v>4</v>
      </c>
      <c r="M70" s="53">
        <v>8</v>
      </c>
      <c r="N70" s="53">
        <v>4</v>
      </c>
      <c r="O70" s="54">
        <v>0</v>
      </c>
      <c r="P70" s="53">
        <v>8</v>
      </c>
      <c r="Q70" s="53">
        <v>0</v>
      </c>
      <c r="R70" s="53">
        <v>1</v>
      </c>
      <c r="S70" s="53">
        <v>0</v>
      </c>
      <c r="T70" s="53">
        <v>0</v>
      </c>
      <c r="U70" s="53">
        <v>1</v>
      </c>
      <c r="V70" s="54">
        <v>0</v>
      </c>
      <c r="W70" s="53">
        <v>0</v>
      </c>
      <c r="X70" s="53">
        <v>0</v>
      </c>
      <c r="Y70" s="53">
        <v>0</v>
      </c>
      <c r="Z70" s="53">
        <v>0</v>
      </c>
      <c r="AA70" s="67">
        <v>0</v>
      </c>
      <c r="AB70" s="54">
        <v>0</v>
      </c>
      <c r="AC70" s="67">
        <v>0</v>
      </c>
    </row>
    <row r="71" spans="1:29" ht="15" customHeight="1">
      <c r="A71" s="3" t="s">
        <v>263</v>
      </c>
      <c r="B71" s="3" t="s">
        <v>106</v>
      </c>
      <c r="C71" s="82">
        <f t="shared" si="1"/>
        <v>13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8</v>
      </c>
      <c r="K71" s="53">
        <v>0</v>
      </c>
      <c r="L71" s="53">
        <v>0</v>
      </c>
      <c r="M71" s="53">
        <v>0</v>
      </c>
      <c r="N71" s="53">
        <v>2</v>
      </c>
      <c r="O71" s="54">
        <v>0</v>
      </c>
      <c r="P71" s="53">
        <v>1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4">
        <v>0</v>
      </c>
      <c r="W71" s="53">
        <v>1</v>
      </c>
      <c r="X71" s="53">
        <v>0</v>
      </c>
      <c r="Y71" s="53">
        <v>1</v>
      </c>
      <c r="Z71" s="53">
        <v>0</v>
      </c>
      <c r="AA71" s="67">
        <v>0</v>
      </c>
      <c r="AB71" s="54">
        <v>0</v>
      </c>
      <c r="AC71" s="67">
        <v>0</v>
      </c>
    </row>
    <row r="72" spans="1:29" ht="15" customHeight="1">
      <c r="A72" s="3" t="s">
        <v>263</v>
      </c>
      <c r="B72" s="3" t="s">
        <v>107</v>
      </c>
      <c r="C72" s="82">
        <f t="shared" si="1"/>
        <v>17</v>
      </c>
      <c r="D72" s="53">
        <v>0</v>
      </c>
      <c r="E72" s="53">
        <v>3</v>
      </c>
      <c r="F72" s="53">
        <v>0</v>
      </c>
      <c r="G72" s="53">
        <v>5</v>
      </c>
      <c r="H72" s="53">
        <v>1</v>
      </c>
      <c r="I72" s="53">
        <v>1</v>
      </c>
      <c r="J72" s="53">
        <v>1</v>
      </c>
      <c r="K72" s="53">
        <v>0</v>
      </c>
      <c r="L72" s="53">
        <v>2</v>
      </c>
      <c r="M72" s="53">
        <v>3</v>
      </c>
      <c r="N72" s="53">
        <v>1</v>
      </c>
      <c r="O72" s="54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4">
        <v>0</v>
      </c>
      <c r="W72" s="53">
        <v>0</v>
      </c>
      <c r="X72" s="53">
        <v>0</v>
      </c>
      <c r="Y72" s="53">
        <v>0</v>
      </c>
      <c r="Z72" s="53">
        <v>0</v>
      </c>
      <c r="AA72" s="67">
        <v>0</v>
      </c>
      <c r="AB72" s="54">
        <v>0</v>
      </c>
      <c r="AC72" s="67">
        <v>0</v>
      </c>
    </row>
    <row r="73" spans="1:29" ht="15" customHeight="1">
      <c r="A73" s="3"/>
      <c r="B73" s="3" t="s">
        <v>310</v>
      </c>
      <c r="C73" s="82">
        <f t="shared" si="1"/>
        <v>6</v>
      </c>
      <c r="D73" s="53">
        <v>0</v>
      </c>
      <c r="E73" s="53">
        <v>2</v>
      </c>
      <c r="F73" s="53">
        <v>0</v>
      </c>
      <c r="G73" s="53">
        <v>1</v>
      </c>
      <c r="H73" s="53">
        <v>0</v>
      </c>
      <c r="I73" s="53">
        <v>0</v>
      </c>
      <c r="J73" s="53">
        <v>0</v>
      </c>
      <c r="K73" s="53">
        <v>1</v>
      </c>
      <c r="L73" s="53">
        <v>1</v>
      </c>
      <c r="M73" s="53">
        <v>0</v>
      </c>
      <c r="N73" s="53">
        <v>0</v>
      </c>
      <c r="O73" s="54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4">
        <v>0</v>
      </c>
      <c r="W73" s="53">
        <v>0</v>
      </c>
      <c r="X73" s="53">
        <v>0</v>
      </c>
      <c r="Y73" s="53">
        <v>0</v>
      </c>
      <c r="Z73" s="53">
        <v>0</v>
      </c>
      <c r="AA73" s="67">
        <v>0</v>
      </c>
      <c r="AB73" s="54">
        <v>1</v>
      </c>
      <c r="AC73" s="67">
        <v>0</v>
      </c>
    </row>
    <row r="74" spans="1:29" ht="15" customHeight="1">
      <c r="A74" s="3" t="s">
        <v>243</v>
      </c>
      <c r="B74" s="3" t="s">
        <v>111</v>
      </c>
      <c r="C74" s="82">
        <f t="shared" si="1"/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4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4">
        <v>0</v>
      </c>
      <c r="W74" s="53">
        <v>0</v>
      </c>
      <c r="X74" s="53">
        <v>0</v>
      </c>
      <c r="Y74" s="53">
        <v>0</v>
      </c>
      <c r="Z74" s="53">
        <v>0</v>
      </c>
      <c r="AA74" s="67">
        <v>0</v>
      </c>
      <c r="AB74" s="54">
        <v>0</v>
      </c>
      <c r="AC74" s="67">
        <v>0</v>
      </c>
    </row>
    <row r="75" spans="1:29" ht="15" customHeight="1">
      <c r="A75" s="3"/>
      <c r="B75" s="3" t="s">
        <v>112</v>
      </c>
      <c r="C75" s="82">
        <f t="shared" si="1"/>
        <v>11</v>
      </c>
      <c r="D75" s="53">
        <v>0</v>
      </c>
      <c r="E75" s="53">
        <v>3</v>
      </c>
      <c r="F75" s="53">
        <v>0</v>
      </c>
      <c r="G75" s="53">
        <v>3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4">
        <v>1</v>
      </c>
      <c r="P75" s="53">
        <v>1</v>
      </c>
      <c r="Q75" s="53">
        <v>0</v>
      </c>
      <c r="R75" s="53">
        <v>2</v>
      </c>
      <c r="S75" s="53">
        <v>0</v>
      </c>
      <c r="T75" s="53">
        <v>0</v>
      </c>
      <c r="U75" s="53">
        <v>0</v>
      </c>
      <c r="V75" s="54">
        <v>0</v>
      </c>
      <c r="W75" s="53">
        <v>0</v>
      </c>
      <c r="X75" s="53">
        <v>0</v>
      </c>
      <c r="Y75" s="53">
        <v>0</v>
      </c>
      <c r="Z75" s="53">
        <v>1</v>
      </c>
      <c r="AA75" s="67">
        <v>0</v>
      </c>
      <c r="AB75" s="54">
        <v>0</v>
      </c>
      <c r="AC75" s="67">
        <v>0</v>
      </c>
    </row>
    <row r="76" spans="1:29" ht="15" customHeight="1">
      <c r="A76" s="3" t="s">
        <v>311</v>
      </c>
      <c r="B76" s="3" t="s">
        <v>114</v>
      </c>
      <c r="C76" s="82">
        <f t="shared" si="1"/>
        <v>23</v>
      </c>
      <c r="D76" s="53">
        <v>0</v>
      </c>
      <c r="E76" s="53">
        <v>3</v>
      </c>
      <c r="F76" s="53">
        <v>1</v>
      </c>
      <c r="G76" s="53">
        <v>7</v>
      </c>
      <c r="H76" s="53">
        <v>2</v>
      </c>
      <c r="I76" s="53">
        <v>0</v>
      </c>
      <c r="J76" s="53">
        <v>5</v>
      </c>
      <c r="K76" s="53">
        <v>0</v>
      </c>
      <c r="L76" s="53">
        <v>0</v>
      </c>
      <c r="M76" s="53">
        <v>1</v>
      </c>
      <c r="N76" s="53">
        <v>0</v>
      </c>
      <c r="O76" s="54">
        <v>0</v>
      </c>
      <c r="P76" s="53">
        <v>0</v>
      </c>
      <c r="Q76" s="53">
        <v>0</v>
      </c>
      <c r="R76" s="53">
        <v>0</v>
      </c>
      <c r="S76" s="53">
        <v>1</v>
      </c>
      <c r="T76" s="53">
        <v>0</v>
      </c>
      <c r="U76" s="53">
        <v>0</v>
      </c>
      <c r="V76" s="54">
        <v>0</v>
      </c>
      <c r="W76" s="53">
        <v>0</v>
      </c>
      <c r="X76" s="53">
        <v>1</v>
      </c>
      <c r="Y76" s="53">
        <v>0</v>
      </c>
      <c r="Z76" s="53">
        <v>0</v>
      </c>
      <c r="AA76" s="67">
        <v>2</v>
      </c>
      <c r="AB76" s="54">
        <v>0</v>
      </c>
      <c r="AC76" s="67">
        <v>0</v>
      </c>
    </row>
    <row r="77" spans="1:29" ht="15" customHeight="1">
      <c r="A77" s="3"/>
      <c r="B77" s="3" t="s">
        <v>115</v>
      </c>
      <c r="C77" s="82">
        <f t="shared" si="1"/>
        <v>3</v>
      </c>
      <c r="D77" s="53">
        <v>0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4">
        <v>0</v>
      </c>
      <c r="P77" s="53">
        <v>0</v>
      </c>
      <c r="Q77" s="53">
        <v>0</v>
      </c>
      <c r="R77" s="53">
        <v>0</v>
      </c>
      <c r="S77" s="53">
        <v>1</v>
      </c>
      <c r="T77" s="53">
        <v>0</v>
      </c>
      <c r="U77" s="53">
        <v>0</v>
      </c>
      <c r="V77" s="54">
        <v>0</v>
      </c>
      <c r="W77" s="53">
        <v>0</v>
      </c>
      <c r="X77" s="53">
        <v>0</v>
      </c>
      <c r="Y77" s="53">
        <v>0</v>
      </c>
      <c r="Z77" s="53">
        <v>0</v>
      </c>
      <c r="AA77" s="67">
        <v>0</v>
      </c>
      <c r="AB77" s="54">
        <v>0</v>
      </c>
      <c r="AC77" s="67">
        <v>0</v>
      </c>
    </row>
    <row r="78" spans="1:29" ht="15" customHeight="1">
      <c r="A78" s="3"/>
      <c r="B78" s="3" t="s">
        <v>117</v>
      </c>
      <c r="C78" s="82">
        <f aca="true" t="shared" si="2" ref="C78:C118">SUM(D78:AC78)</f>
        <v>10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1</v>
      </c>
      <c r="L78" s="53">
        <v>0</v>
      </c>
      <c r="M78" s="53">
        <v>0</v>
      </c>
      <c r="N78" s="53">
        <v>7</v>
      </c>
      <c r="O78" s="54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4">
        <v>0</v>
      </c>
      <c r="W78" s="53">
        <v>0</v>
      </c>
      <c r="X78" s="53">
        <v>0</v>
      </c>
      <c r="Y78" s="53">
        <v>2</v>
      </c>
      <c r="Z78" s="53">
        <v>0</v>
      </c>
      <c r="AA78" s="67">
        <v>0</v>
      </c>
      <c r="AB78" s="54">
        <v>0</v>
      </c>
      <c r="AC78" s="67">
        <v>0</v>
      </c>
    </row>
    <row r="79" spans="1:29" ht="15" customHeight="1">
      <c r="A79" s="3" t="s">
        <v>295</v>
      </c>
      <c r="B79" s="3" t="s">
        <v>118</v>
      </c>
      <c r="C79" s="82">
        <f t="shared" si="2"/>
        <v>47</v>
      </c>
      <c r="D79" s="53">
        <v>10</v>
      </c>
      <c r="E79" s="53">
        <v>6</v>
      </c>
      <c r="F79" s="53">
        <v>4</v>
      </c>
      <c r="G79" s="53">
        <v>7</v>
      </c>
      <c r="H79" s="53">
        <v>1</v>
      </c>
      <c r="I79" s="53">
        <v>0</v>
      </c>
      <c r="J79" s="53">
        <v>7</v>
      </c>
      <c r="K79" s="53">
        <v>0</v>
      </c>
      <c r="L79" s="53">
        <v>2</v>
      </c>
      <c r="M79" s="53">
        <v>3</v>
      </c>
      <c r="N79" s="53">
        <v>3</v>
      </c>
      <c r="O79" s="54">
        <v>1</v>
      </c>
      <c r="P79" s="53">
        <v>0</v>
      </c>
      <c r="Q79" s="53">
        <v>1</v>
      </c>
      <c r="R79" s="53">
        <v>0</v>
      </c>
      <c r="S79" s="53">
        <v>0</v>
      </c>
      <c r="T79" s="53">
        <v>0</v>
      </c>
      <c r="U79" s="53">
        <v>0</v>
      </c>
      <c r="V79" s="54">
        <v>0</v>
      </c>
      <c r="W79" s="53">
        <v>0</v>
      </c>
      <c r="X79" s="53">
        <v>2</v>
      </c>
      <c r="Y79" s="53">
        <v>0</v>
      </c>
      <c r="Z79" s="53">
        <v>0</v>
      </c>
      <c r="AA79" s="67">
        <v>0</v>
      </c>
      <c r="AB79" s="54">
        <v>0</v>
      </c>
      <c r="AC79" s="67">
        <v>0</v>
      </c>
    </row>
    <row r="80" spans="1:29" ht="15" customHeight="1">
      <c r="A80" s="3"/>
      <c r="B80" s="3" t="s">
        <v>312</v>
      </c>
      <c r="C80" s="82">
        <f t="shared" si="2"/>
        <v>23</v>
      </c>
      <c r="D80" s="53">
        <v>0</v>
      </c>
      <c r="E80" s="53">
        <v>4</v>
      </c>
      <c r="F80" s="53">
        <v>3</v>
      </c>
      <c r="G80" s="53">
        <v>0</v>
      </c>
      <c r="H80" s="53">
        <v>0</v>
      </c>
      <c r="I80" s="53">
        <v>0</v>
      </c>
      <c r="J80" s="53">
        <v>4</v>
      </c>
      <c r="K80" s="53">
        <v>0</v>
      </c>
      <c r="L80" s="53">
        <v>0</v>
      </c>
      <c r="M80" s="53">
        <v>5</v>
      </c>
      <c r="N80" s="53">
        <v>0</v>
      </c>
      <c r="O80" s="54">
        <v>6</v>
      </c>
      <c r="P80" s="53">
        <v>0</v>
      </c>
      <c r="Q80" s="53">
        <v>0</v>
      </c>
      <c r="R80" s="53">
        <v>0</v>
      </c>
      <c r="S80" s="53">
        <v>0</v>
      </c>
      <c r="T80" s="53">
        <v>1</v>
      </c>
      <c r="U80" s="53">
        <v>0</v>
      </c>
      <c r="V80" s="54">
        <v>0</v>
      </c>
      <c r="W80" s="53">
        <v>0</v>
      </c>
      <c r="X80" s="53">
        <v>0</v>
      </c>
      <c r="Y80" s="53">
        <v>0</v>
      </c>
      <c r="Z80" s="53">
        <v>0</v>
      </c>
      <c r="AA80" s="67">
        <v>0</v>
      </c>
      <c r="AB80" s="54">
        <v>0</v>
      </c>
      <c r="AC80" s="67">
        <v>0</v>
      </c>
    </row>
    <row r="81" spans="1:29" ht="15" customHeight="1">
      <c r="A81" s="3" t="s">
        <v>292</v>
      </c>
      <c r="B81" s="3" t="s">
        <v>120</v>
      </c>
      <c r="C81" s="82">
        <f t="shared" si="2"/>
        <v>68</v>
      </c>
      <c r="D81" s="53">
        <v>4</v>
      </c>
      <c r="E81" s="53">
        <v>4</v>
      </c>
      <c r="F81" s="53">
        <v>10</v>
      </c>
      <c r="G81" s="53">
        <v>10</v>
      </c>
      <c r="H81" s="53">
        <v>1</v>
      </c>
      <c r="I81" s="53">
        <v>4</v>
      </c>
      <c r="J81" s="53">
        <v>9</v>
      </c>
      <c r="K81" s="53">
        <v>7</v>
      </c>
      <c r="L81" s="53">
        <v>3</v>
      </c>
      <c r="M81" s="53">
        <v>0</v>
      </c>
      <c r="N81" s="53">
        <v>7</v>
      </c>
      <c r="O81" s="54">
        <v>2</v>
      </c>
      <c r="P81" s="53">
        <v>3</v>
      </c>
      <c r="Q81" s="53">
        <v>0</v>
      </c>
      <c r="R81" s="53">
        <v>2</v>
      </c>
      <c r="S81" s="53">
        <v>1</v>
      </c>
      <c r="T81" s="53">
        <v>0</v>
      </c>
      <c r="U81" s="53">
        <v>0</v>
      </c>
      <c r="V81" s="54">
        <v>0</v>
      </c>
      <c r="W81" s="53">
        <v>0</v>
      </c>
      <c r="X81" s="53">
        <v>0</v>
      </c>
      <c r="Y81" s="53">
        <v>0</v>
      </c>
      <c r="Z81" s="53">
        <v>1</v>
      </c>
      <c r="AA81" s="67">
        <v>0</v>
      </c>
      <c r="AB81" s="54">
        <v>0</v>
      </c>
      <c r="AC81" s="67">
        <v>0</v>
      </c>
    </row>
    <row r="82" spans="1:29" ht="15" customHeight="1">
      <c r="A82" s="3" t="s">
        <v>243</v>
      </c>
      <c r="B82" s="3" t="s">
        <v>313</v>
      </c>
      <c r="C82" s="82">
        <f t="shared" si="2"/>
        <v>2892</v>
      </c>
      <c r="D82" s="53">
        <v>361</v>
      </c>
      <c r="E82" s="53">
        <v>378</v>
      </c>
      <c r="F82" s="53">
        <v>307</v>
      </c>
      <c r="G82" s="53">
        <v>473</v>
      </c>
      <c r="H82" s="53">
        <v>83</v>
      </c>
      <c r="I82" s="53">
        <v>125</v>
      </c>
      <c r="J82" s="53">
        <v>213</v>
      </c>
      <c r="K82" s="53">
        <v>118</v>
      </c>
      <c r="L82" s="53">
        <v>103</v>
      </c>
      <c r="M82" s="53">
        <v>104</v>
      </c>
      <c r="N82" s="53">
        <v>82</v>
      </c>
      <c r="O82" s="54">
        <v>91</v>
      </c>
      <c r="P82" s="53">
        <v>100</v>
      </c>
      <c r="Q82" s="53">
        <v>65</v>
      </c>
      <c r="R82" s="53">
        <v>54</v>
      </c>
      <c r="S82" s="53">
        <v>46</v>
      </c>
      <c r="T82" s="53">
        <v>46</v>
      </c>
      <c r="U82" s="53">
        <v>75</v>
      </c>
      <c r="V82" s="54">
        <v>13</v>
      </c>
      <c r="W82" s="53">
        <v>9</v>
      </c>
      <c r="X82" s="53">
        <v>10</v>
      </c>
      <c r="Y82" s="53">
        <v>8</v>
      </c>
      <c r="Z82" s="53">
        <v>19</v>
      </c>
      <c r="AA82" s="67">
        <v>7</v>
      </c>
      <c r="AB82" s="54">
        <v>2</v>
      </c>
      <c r="AC82" s="67">
        <v>0</v>
      </c>
    </row>
    <row r="83" spans="1:29" ht="15" customHeight="1">
      <c r="A83" s="3"/>
      <c r="B83" s="3" t="s">
        <v>124</v>
      </c>
      <c r="C83" s="82">
        <f t="shared" si="2"/>
        <v>26</v>
      </c>
      <c r="D83" s="53">
        <v>5</v>
      </c>
      <c r="E83" s="53">
        <v>2</v>
      </c>
      <c r="F83" s="53">
        <v>0</v>
      </c>
      <c r="G83" s="53">
        <v>4</v>
      </c>
      <c r="H83" s="53">
        <v>0</v>
      </c>
      <c r="I83" s="53">
        <v>0</v>
      </c>
      <c r="J83" s="53">
        <v>0</v>
      </c>
      <c r="K83" s="53">
        <v>0</v>
      </c>
      <c r="L83" s="53">
        <v>3</v>
      </c>
      <c r="M83" s="53">
        <v>1</v>
      </c>
      <c r="N83" s="53">
        <v>2</v>
      </c>
      <c r="O83" s="54">
        <v>0</v>
      </c>
      <c r="P83" s="53">
        <v>0</v>
      </c>
      <c r="Q83" s="53">
        <v>2</v>
      </c>
      <c r="R83" s="53">
        <v>0</v>
      </c>
      <c r="S83" s="53">
        <v>0</v>
      </c>
      <c r="T83" s="53">
        <v>2</v>
      </c>
      <c r="U83" s="53">
        <v>0</v>
      </c>
      <c r="V83" s="54">
        <v>0</v>
      </c>
      <c r="W83" s="53">
        <v>0</v>
      </c>
      <c r="X83" s="53">
        <v>0</v>
      </c>
      <c r="Y83" s="53">
        <v>4</v>
      </c>
      <c r="Z83" s="53">
        <v>0</v>
      </c>
      <c r="AA83" s="67">
        <v>0</v>
      </c>
      <c r="AB83" s="54">
        <v>1</v>
      </c>
      <c r="AC83" s="67">
        <v>0</v>
      </c>
    </row>
    <row r="84" spans="1:29" ht="15" customHeight="1">
      <c r="A84" s="3" t="s">
        <v>290</v>
      </c>
      <c r="B84" s="3" t="s">
        <v>125</v>
      </c>
      <c r="C84" s="82">
        <f t="shared" si="2"/>
        <v>5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4</v>
      </c>
      <c r="K84" s="53">
        <v>0</v>
      </c>
      <c r="L84" s="53">
        <v>0</v>
      </c>
      <c r="M84" s="53">
        <v>0</v>
      </c>
      <c r="N84" s="53">
        <v>1</v>
      </c>
      <c r="O84" s="54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4">
        <v>0</v>
      </c>
      <c r="W84" s="53">
        <v>0</v>
      </c>
      <c r="X84" s="53">
        <v>0</v>
      </c>
      <c r="Y84" s="53">
        <v>0</v>
      </c>
      <c r="Z84" s="53">
        <v>0</v>
      </c>
      <c r="AA84" s="67">
        <v>0</v>
      </c>
      <c r="AB84" s="54">
        <v>0</v>
      </c>
      <c r="AC84" s="67">
        <v>0</v>
      </c>
    </row>
    <row r="85" spans="1:29" ht="15" customHeight="1">
      <c r="A85" s="3"/>
      <c r="B85" s="3" t="s">
        <v>127</v>
      </c>
      <c r="C85" s="82">
        <f t="shared" si="2"/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4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4">
        <v>0</v>
      </c>
      <c r="W85" s="53">
        <v>0</v>
      </c>
      <c r="X85" s="53">
        <v>0</v>
      </c>
      <c r="Y85" s="53">
        <v>0</v>
      </c>
      <c r="Z85" s="53">
        <v>0</v>
      </c>
      <c r="AA85" s="67">
        <v>0</v>
      </c>
      <c r="AB85" s="54">
        <v>0</v>
      </c>
      <c r="AC85" s="67">
        <v>0</v>
      </c>
    </row>
    <row r="86" spans="1:29" ht="15" customHeight="1">
      <c r="A86" s="3" t="s">
        <v>314</v>
      </c>
      <c r="B86" s="3" t="s">
        <v>128</v>
      </c>
      <c r="C86" s="82">
        <f t="shared" si="2"/>
        <v>16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1</v>
      </c>
      <c r="K86" s="53">
        <v>1</v>
      </c>
      <c r="L86" s="53">
        <v>10</v>
      </c>
      <c r="M86" s="53">
        <v>1</v>
      </c>
      <c r="N86" s="53">
        <v>0</v>
      </c>
      <c r="O86" s="54">
        <v>0</v>
      </c>
      <c r="P86" s="53">
        <v>2</v>
      </c>
      <c r="Q86" s="53">
        <v>0</v>
      </c>
      <c r="R86" s="53">
        <v>0</v>
      </c>
      <c r="S86" s="53">
        <v>0</v>
      </c>
      <c r="T86" s="53">
        <v>0</v>
      </c>
      <c r="U86" s="53">
        <v>1</v>
      </c>
      <c r="V86" s="54">
        <v>0</v>
      </c>
      <c r="W86" s="53">
        <v>0</v>
      </c>
      <c r="X86" s="53">
        <v>0</v>
      </c>
      <c r="Y86" s="53">
        <v>0</v>
      </c>
      <c r="Z86" s="53">
        <v>0</v>
      </c>
      <c r="AA86" s="67">
        <v>0</v>
      </c>
      <c r="AB86" s="54">
        <v>0</v>
      </c>
      <c r="AC86" s="67">
        <v>0</v>
      </c>
    </row>
    <row r="87" spans="1:29" ht="15" customHeight="1">
      <c r="A87" s="3" t="s">
        <v>290</v>
      </c>
      <c r="B87" s="3" t="s">
        <v>129</v>
      </c>
      <c r="C87" s="82">
        <f t="shared" si="2"/>
        <v>64</v>
      </c>
      <c r="D87" s="53">
        <v>0</v>
      </c>
      <c r="E87" s="53">
        <v>1</v>
      </c>
      <c r="F87" s="53">
        <v>11</v>
      </c>
      <c r="G87" s="53">
        <v>2</v>
      </c>
      <c r="H87" s="53">
        <v>0</v>
      </c>
      <c r="I87" s="53">
        <v>0</v>
      </c>
      <c r="J87" s="53">
        <v>6</v>
      </c>
      <c r="K87" s="53">
        <v>2</v>
      </c>
      <c r="L87" s="53">
        <v>5</v>
      </c>
      <c r="M87" s="53">
        <v>24</v>
      </c>
      <c r="N87" s="53">
        <v>0</v>
      </c>
      <c r="O87" s="54">
        <v>2</v>
      </c>
      <c r="P87" s="53">
        <v>4</v>
      </c>
      <c r="Q87" s="53">
        <v>2</v>
      </c>
      <c r="R87" s="53">
        <v>0</v>
      </c>
      <c r="S87" s="53">
        <v>0</v>
      </c>
      <c r="T87" s="53">
        <v>0</v>
      </c>
      <c r="U87" s="53">
        <v>2</v>
      </c>
      <c r="V87" s="54">
        <v>0</v>
      </c>
      <c r="W87" s="53">
        <v>0</v>
      </c>
      <c r="X87" s="53">
        <v>0</v>
      </c>
      <c r="Y87" s="53">
        <v>0</v>
      </c>
      <c r="Z87" s="53">
        <v>3</v>
      </c>
      <c r="AA87" s="67">
        <v>0</v>
      </c>
      <c r="AB87" s="54">
        <v>0</v>
      </c>
      <c r="AC87" s="67">
        <v>0</v>
      </c>
    </row>
    <row r="88" spans="1:29" ht="15" customHeight="1">
      <c r="A88" s="3" t="s">
        <v>243</v>
      </c>
      <c r="B88" s="3" t="s">
        <v>130</v>
      </c>
      <c r="C88" s="82">
        <f t="shared" si="2"/>
        <v>7</v>
      </c>
      <c r="D88" s="53">
        <v>0</v>
      </c>
      <c r="E88" s="53">
        <v>0</v>
      </c>
      <c r="F88" s="53">
        <v>0</v>
      </c>
      <c r="G88" s="53">
        <v>3</v>
      </c>
      <c r="H88" s="53">
        <v>0</v>
      </c>
      <c r="I88" s="53">
        <v>0</v>
      </c>
      <c r="J88" s="53">
        <v>0</v>
      </c>
      <c r="K88" s="53">
        <v>2</v>
      </c>
      <c r="L88" s="53">
        <v>0</v>
      </c>
      <c r="M88" s="53">
        <v>0</v>
      </c>
      <c r="N88" s="53">
        <v>0</v>
      </c>
      <c r="O88" s="54">
        <v>0</v>
      </c>
      <c r="P88" s="53">
        <v>0</v>
      </c>
      <c r="Q88" s="53">
        <v>0</v>
      </c>
      <c r="R88" s="53">
        <v>1</v>
      </c>
      <c r="S88" s="53">
        <v>0</v>
      </c>
      <c r="T88" s="53">
        <v>0</v>
      </c>
      <c r="U88" s="53">
        <v>0</v>
      </c>
      <c r="V88" s="54">
        <v>0</v>
      </c>
      <c r="W88" s="53">
        <v>0</v>
      </c>
      <c r="X88" s="53">
        <v>0</v>
      </c>
      <c r="Y88" s="53">
        <v>0</v>
      </c>
      <c r="Z88" s="53">
        <v>1</v>
      </c>
      <c r="AA88" s="67">
        <v>0</v>
      </c>
      <c r="AB88" s="54">
        <v>0</v>
      </c>
      <c r="AC88" s="67">
        <v>0</v>
      </c>
    </row>
    <row r="89" spans="1:29" ht="15" customHeight="1">
      <c r="A89" s="3"/>
      <c r="B89" s="3" t="s">
        <v>315</v>
      </c>
      <c r="C89" s="82">
        <f t="shared" si="2"/>
        <v>1</v>
      </c>
      <c r="D89" s="53">
        <v>0</v>
      </c>
      <c r="E89" s="53">
        <v>1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4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4">
        <v>0</v>
      </c>
      <c r="W89" s="53">
        <v>0</v>
      </c>
      <c r="X89" s="53">
        <v>0</v>
      </c>
      <c r="Y89" s="53">
        <v>0</v>
      </c>
      <c r="Z89" s="53">
        <v>0</v>
      </c>
      <c r="AA89" s="67">
        <v>0</v>
      </c>
      <c r="AB89" s="54">
        <v>0</v>
      </c>
      <c r="AC89" s="67">
        <v>0</v>
      </c>
    </row>
    <row r="90" spans="1:29" ht="15" customHeight="1">
      <c r="A90" s="3"/>
      <c r="B90" s="3" t="s">
        <v>316</v>
      </c>
      <c r="C90" s="82">
        <f t="shared" si="2"/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4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4">
        <v>0</v>
      </c>
      <c r="W90" s="53">
        <v>0</v>
      </c>
      <c r="X90" s="53">
        <v>0</v>
      </c>
      <c r="Y90" s="53">
        <v>0</v>
      </c>
      <c r="Z90" s="53">
        <v>0</v>
      </c>
      <c r="AA90" s="67">
        <v>0</v>
      </c>
      <c r="AB90" s="54">
        <v>0</v>
      </c>
      <c r="AC90" s="67">
        <v>0</v>
      </c>
    </row>
    <row r="91" spans="1:29" ht="15" customHeight="1">
      <c r="A91" s="3" t="s">
        <v>295</v>
      </c>
      <c r="B91" s="3" t="s">
        <v>226</v>
      </c>
      <c r="C91" s="82">
        <f t="shared" si="2"/>
        <v>22</v>
      </c>
      <c r="D91" s="53">
        <v>0</v>
      </c>
      <c r="E91" s="53">
        <v>5</v>
      </c>
      <c r="F91" s="53">
        <v>1</v>
      </c>
      <c r="G91" s="53">
        <v>1</v>
      </c>
      <c r="H91" s="53">
        <v>1</v>
      </c>
      <c r="I91" s="53">
        <v>0</v>
      </c>
      <c r="J91" s="53">
        <v>0</v>
      </c>
      <c r="K91" s="53">
        <v>3</v>
      </c>
      <c r="L91" s="53">
        <v>0</v>
      </c>
      <c r="M91" s="53">
        <v>7</v>
      </c>
      <c r="N91" s="53">
        <v>1</v>
      </c>
      <c r="O91" s="54">
        <v>3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4">
        <v>0</v>
      </c>
      <c r="W91" s="53">
        <v>0</v>
      </c>
      <c r="X91" s="53">
        <v>0</v>
      </c>
      <c r="Y91" s="53">
        <v>0</v>
      </c>
      <c r="Z91" s="53">
        <v>0</v>
      </c>
      <c r="AA91" s="67">
        <v>0</v>
      </c>
      <c r="AB91" s="54">
        <v>0</v>
      </c>
      <c r="AC91" s="67">
        <v>0</v>
      </c>
    </row>
    <row r="92" spans="1:29" ht="15" customHeight="1">
      <c r="A92" s="3"/>
      <c r="B92" s="3" t="s">
        <v>199</v>
      </c>
      <c r="C92" s="82">
        <f t="shared" si="2"/>
        <v>78</v>
      </c>
      <c r="D92" s="53">
        <v>0</v>
      </c>
      <c r="E92" s="53">
        <v>7</v>
      </c>
      <c r="F92" s="53">
        <v>6</v>
      </c>
      <c r="G92" s="53">
        <v>7</v>
      </c>
      <c r="H92" s="53">
        <v>2</v>
      </c>
      <c r="I92" s="53">
        <v>11</v>
      </c>
      <c r="J92" s="53">
        <v>9</v>
      </c>
      <c r="K92" s="53">
        <v>3</v>
      </c>
      <c r="L92" s="53">
        <v>5</v>
      </c>
      <c r="M92" s="53">
        <v>5</v>
      </c>
      <c r="N92" s="53">
        <v>7</v>
      </c>
      <c r="O92" s="54">
        <v>1</v>
      </c>
      <c r="P92" s="53">
        <v>2</v>
      </c>
      <c r="Q92" s="53">
        <v>4</v>
      </c>
      <c r="R92" s="53">
        <v>3</v>
      </c>
      <c r="S92" s="53">
        <v>2</v>
      </c>
      <c r="T92" s="53">
        <v>1</v>
      </c>
      <c r="U92" s="53">
        <v>1</v>
      </c>
      <c r="V92" s="54">
        <v>1</v>
      </c>
      <c r="W92" s="53">
        <v>0</v>
      </c>
      <c r="X92" s="53">
        <v>1</v>
      </c>
      <c r="Y92" s="53">
        <v>0</v>
      </c>
      <c r="Z92" s="53">
        <v>0</v>
      </c>
      <c r="AA92" s="67">
        <v>0</v>
      </c>
      <c r="AB92" s="54">
        <v>0</v>
      </c>
      <c r="AC92" s="67">
        <v>0</v>
      </c>
    </row>
    <row r="93" spans="1:29" ht="15" customHeight="1">
      <c r="A93" s="3" t="s">
        <v>294</v>
      </c>
      <c r="B93" s="3" t="s">
        <v>135</v>
      </c>
      <c r="C93" s="82">
        <f t="shared" si="2"/>
        <v>9</v>
      </c>
      <c r="D93" s="53">
        <v>0</v>
      </c>
      <c r="E93" s="53">
        <v>0</v>
      </c>
      <c r="F93" s="53">
        <v>0</v>
      </c>
      <c r="G93" s="53">
        <v>5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2</v>
      </c>
      <c r="N93" s="53">
        <v>1</v>
      </c>
      <c r="O93" s="54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4">
        <v>0</v>
      </c>
      <c r="W93" s="53">
        <v>0</v>
      </c>
      <c r="X93" s="53">
        <v>0</v>
      </c>
      <c r="Y93" s="53">
        <v>0</v>
      </c>
      <c r="Z93" s="53">
        <v>0</v>
      </c>
      <c r="AA93" s="67">
        <v>0</v>
      </c>
      <c r="AB93" s="54">
        <v>0</v>
      </c>
      <c r="AC93" s="67">
        <v>1</v>
      </c>
    </row>
    <row r="94" spans="1:29" ht="15" customHeight="1">
      <c r="A94" s="3" t="s">
        <v>299</v>
      </c>
      <c r="B94" s="3" t="s">
        <v>136</v>
      </c>
      <c r="C94" s="82">
        <f t="shared" si="2"/>
        <v>1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4">
        <v>0</v>
      </c>
      <c r="P94" s="53">
        <v>0</v>
      </c>
      <c r="Q94" s="53">
        <v>0</v>
      </c>
      <c r="R94" s="53">
        <v>1</v>
      </c>
      <c r="S94" s="53">
        <v>0</v>
      </c>
      <c r="T94" s="53">
        <v>0</v>
      </c>
      <c r="U94" s="53">
        <v>0</v>
      </c>
      <c r="V94" s="54">
        <v>0</v>
      </c>
      <c r="W94" s="53">
        <v>0</v>
      </c>
      <c r="X94" s="53">
        <v>0</v>
      </c>
      <c r="Y94" s="53">
        <v>0</v>
      </c>
      <c r="Z94" s="53">
        <v>0</v>
      </c>
      <c r="AA94" s="67">
        <v>0</v>
      </c>
      <c r="AB94" s="54">
        <v>0</v>
      </c>
      <c r="AC94" s="67">
        <v>0</v>
      </c>
    </row>
    <row r="95" spans="1:29" ht="15" customHeight="1">
      <c r="A95" s="3" t="s">
        <v>294</v>
      </c>
      <c r="B95" s="3" t="s">
        <v>317</v>
      </c>
      <c r="C95" s="82">
        <f t="shared" si="2"/>
        <v>124</v>
      </c>
      <c r="D95" s="53">
        <v>0</v>
      </c>
      <c r="E95" s="53">
        <v>20</v>
      </c>
      <c r="F95" s="53">
        <v>21</v>
      </c>
      <c r="G95" s="53">
        <v>27</v>
      </c>
      <c r="H95" s="53">
        <v>2</v>
      </c>
      <c r="I95" s="53">
        <v>6</v>
      </c>
      <c r="J95" s="53">
        <v>7</v>
      </c>
      <c r="K95" s="53">
        <v>2</v>
      </c>
      <c r="L95" s="53">
        <v>4</v>
      </c>
      <c r="M95" s="53">
        <v>0</v>
      </c>
      <c r="N95" s="53">
        <v>3</v>
      </c>
      <c r="O95" s="54">
        <v>11</v>
      </c>
      <c r="P95" s="53">
        <v>6</v>
      </c>
      <c r="Q95" s="53">
        <v>4</v>
      </c>
      <c r="R95" s="53">
        <v>2</v>
      </c>
      <c r="S95" s="53">
        <v>0</v>
      </c>
      <c r="T95" s="53">
        <v>1</v>
      </c>
      <c r="U95" s="53">
        <v>6</v>
      </c>
      <c r="V95" s="54">
        <v>0</v>
      </c>
      <c r="W95" s="53">
        <v>0</v>
      </c>
      <c r="X95" s="53">
        <v>0</v>
      </c>
      <c r="Y95" s="53">
        <v>0</v>
      </c>
      <c r="Z95" s="53">
        <v>0</v>
      </c>
      <c r="AA95" s="67">
        <v>2</v>
      </c>
      <c r="AB95" s="54">
        <v>0</v>
      </c>
      <c r="AC95" s="67">
        <v>0</v>
      </c>
    </row>
    <row r="96" spans="1:29" ht="15" customHeight="1">
      <c r="A96" s="3"/>
      <c r="B96" s="3" t="s">
        <v>318</v>
      </c>
      <c r="C96" s="82">
        <f t="shared" si="2"/>
        <v>1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4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4">
        <v>0</v>
      </c>
      <c r="W96" s="53">
        <v>0</v>
      </c>
      <c r="X96" s="53">
        <v>0</v>
      </c>
      <c r="Y96" s="53">
        <v>0</v>
      </c>
      <c r="Z96" s="53">
        <v>0</v>
      </c>
      <c r="AA96" s="67">
        <v>0</v>
      </c>
      <c r="AB96" s="54">
        <v>0</v>
      </c>
      <c r="AC96" s="67">
        <v>0</v>
      </c>
    </row>
    <row r="97" spans="1:29" ht="15" customHeight="1">
      <c r="A97" s="3"/>
      <c r="B97" s="3" t="s">
        <v>139</v>
      </c>
      <c r="C97" s="82">
        <f t="shared" si="2"/>
        <v>7</v>
      </c>
      <c r="D97" s="53">
        <v>0</v>
      </c>
      <c r="E97" s="53">
        <v>2</v>
      </c>
      <c r="F97" s="53">
        <v>0</v>
      </c>
      <c r="G97" s="53">
        <v>0</v>
      </c>
      <c r="H97" s="53">
        <v>1</v>
      </c>
      <c r="I97" s="53">
        <v>3</v>
      </c>
      <c r="J97" s="53">
        <v>1</v>
      </c>
      <c r="K97" s="53">
        <v>0</v>
      </c>
      <c r="L97" s="53">
        <v>0</v>
      </c>
      <c r="M97" s="53">
        <v>0</v>
      </c>
      <c r="N97" s="53">
        <v>0</v>
      </c>
      <c r="O97" s="54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4">
        <v>0</v>
      </c>
      <c r="W97" s="53">
        <v>0</v>
      </c>
      <c r="X97" s="53">
        <v>0</v>
      </c>
      <c r="Y97" s="53">
        <v>0</v>
      </c>
      <c r="Z97" s="53">
        <v>0</v>
      </c>
      <c r="AA97" s="67">
        <v>0</v>
      </c>
      <c r="AB97" s="54">
        <v>0</v>
      </c>
      <c r="AC97" s="67">
        <v>0</v>
      </c>
    </row>
    <row r="98" spans="1:29" ht="15" customHeight="1">
      <c r="A98" s="3" t="s">
        <v>243</v>
      </c>
      <c r="B98" s="3" t="s">
        <v>140</v>
      </c>
      <c r="C98" s="82">
        <f t="shared" si="2"/>
        <v>27</v>
      </c>
      <c r="D98" s="53">
        <v>0</v>
      </c>
      <c r="E98" s="53">
        <v>4</v>
      </c>
      <c r="F98" s="53">
        <v>0</v>
      </c>
      <c r="G98" s="53">
        <v>0</v>
      </c>
      <c r="H98" s="53">
        <v>0</v>
      </c>
      <c r="I98" s="53">
        <v>1</v>
      </c>
      <c r="J98" s="53">
        <v>4</v>
      </c>
      <c r="K98" s="53">
        <v>1</v>
      </c>
      <c r="L98" s="53">
        <v>0</v>
      </c>
      <c r="M98" s="53">
        <v>1</v>
      </c>
      <c r="N98" s="53">
        <v>6</v>
      </c>
      <c r="O98" s="54">
        <v>2</v>
      </c>
      <c r="P98" s="53">
        <v>2</v>
      </c>
      <c r="Q98" s="53">
        <v>1</v>
      </c>
      <c r="R98" s="53">
        <v>2</v>
      </c>
      <c r="S98" s="53">
        <v>0</v>
      </c>
      <c r="T98" s="53">
        <v>1</v>
      </c>
      <c r="U98" s="53">
        <v>0</v>
      </c>
      <c r="V98" s="54">
        <v>1</v>
      </c>
      <c r="W98" s="53">
        <v>0</v>
      </c>
      <c r="X98" s="53">
        <v>0</v>
      </c>
      <c r="Y98" s="53">
        <v>0</v>
      </c>
      <c r="Z98" s="53">
        <v>0</v>
      </c>
      <c r="AA98" s="67">
        <v>1</v>
      </c>
      <c r="AB98" s="54">
        <v>0</v>
      </c>
      <c r="AC98" s="67">
        <v>0</v>
      </c>
    </row>
    <row r="99" spans="1:30" ht="15" customHeight="1">
      <c r="A99" s="3"/>
      <c r="B99" s="3"/>
      <c r="C99" s="49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100"/>
      <c r="AB99" s="100"/>
      <c r="AC99" s="100"/>
      <c r="AD99" s="44"/>
    </row>
    <row r="100" spans="1:30" ht="15" customHeight="1">
      <c r="A100" s="3"/>
      <c r="B100" s="3"/>
      <c r="C100" s="49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100"/>
      <c r="AB100" s="100"/>
      <c r="AC100" s="100"/>
      <c r="AD100" s="44"/>
    </row>
    <row r="101" spans="1:30" ht="15" customHeight="1">
      <c r="A101" s="3"/>
      <c r="B101" s="3"/>
      <c r="C101" s="49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100"/>
      <c r="AB101" s="100"/>
      <c r="AC101" s="100"/>
      <c r="AD101" s="44"/>
    </row>
    <row r="102" spans="1:30" ht="15" customHeight="1" thickBot="1">
      <c r="A102" s="3"/>
      <c r="B102" s="83" t="s">
        <v>690</v>
      </c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55"/>
      <c r="P102" s="53"/>
      <c r="Q102" s="53"/>
      <c r="R102" s="53"/>
      <c r="S102" s="53"/>
      <c r="T102" s="53"/>
      <c r="U102" s="85"/>
      <c r="V102" s="85"/>
      <c r="W102" s="85"/>
      <c r="X102" s="85"/>
      <c r="Y102" s="53"/>
      <c r="Z102" s="53"/>
      <c r="AD102" s="44"/>
    </row>
    <row r="103" spans="1:30" ht="15" customHeight="1" thickBot="1">
      <c r="A103" s="3"/>
      <c r="B103" s="411" t="s">
        <v>270</v>
      </c>
      <c r="C103" s="68" t="s">
        <v>0</v>
      </c>
      <c r="D103" s="392" t="s">
        <v>271</v>
      </c>
      <c r="E103" s="392"/>
      <c r="F103" s="392"/>
      <c r="G103" s="392"/>
      <c r="H103" s="392"/>
      <c r="I103" s="392"/>
      <c r="J103" s="392"/>
      <c r="K103" s="392"/>
      <c r="L103" s="392"/>
      <c r="M103" s="392"/>
      <c r="N103" s="393"/>
      <c r="O103" s="70" t="s">
        <v>272</v>
      </c>
      <c r="P103" s="71"/>
      <c r="Q103" s="71"/>
      <c r="R103" s="71"/>
      <c r="S103" s="71"/>
      <c r="T103" s="71"/>
      <c r="U103" s="71"/>
      <c r="V103" s="370" t="s">
        <v>182</v>
      </c>
      <c r="W103" s="392"/>
      <c r="X103" s="392"/>
      <c r="Y103" s="392"/>
      <c r="Z103" s="392"/>
      <c r="AA103" s="72"/>
      <c r="AB103" s="435" t="s">
        <v>620</v>
      </c>
      <c r="AC103" s="436"/>
      <c r="AD103" s="44"/>
    </row>
    <row r="104" spans="1:30" ht="15" customHeight="1">
      <c r="A104" s="3"/>
      <c r="B104" s="437"/>
      <c r="C104" s="10" t="s">
        <v>185</v>
      </c>
      <c r="D104" s="66" t="s">
        <v>1</v>
      </c>
      <c r="E104" s="66" t="s">
        <v>2</v>
      </c>
      <c r="F104" s="66" t="s">
        <v>3</v>
      </c>
      <c r="G104" s="66" t="s">
        <v>4</v>
      </c>
      <c r="H104" s="66" t="s">
        <v>5</v>
      </c>
      <c r="I104" s="66" t="s">
        <v>6</v>
      </c>
      <c r="J104" s="66" t="s">
        <v>273</v>
      </c>
      <c r="K104" s="66" t="s">
        <v>8</v>
      </c>
      <c r="L104" s="66" t="s">
        <v>1</v>
      </c>
      <c r="M104" s="66" t="s">
        <v>187</v>
      </c>
      <c r="N104" s="66" t="s">
        <v>9</v>
      </c>
      <c r="O104" s="73" t="s">
        <v>1</v>
      </c>
      <c r="P104" s="66" t="s">
        <v>10</v>
      </c>
      <c r="Q104" s="66" t="s">
        <v>11</v>
      </c>
      <c r="R104" s="66" t="s">
        <v>12</v>
      </c>
      <c r="S104" s="66" t="s">
        <v>274</v>
      </c>
      <c r="T104" s="66" t="s">
        <v>14</v>
      </c>
      <c r="U104" s="66" t="s">
        <v>15</v>
      </c>
      <c r="V104" s="73" t="s">
        <v>16</v>
      </c>
      <c r="W104" s="66" t="s">
        <v>17</v>
      </c>
      <c r="X104" s="67" t="s">
        <v>18</v>
      </c>
      <c r="Y104" s="67" t="s">
        <v>19</v>
      </c>
      <c r="Z104" s="67" t="s">
        <v>275</v>
      </c>
      <c r="AA104" s="72" t="s">
        <v>276</v>
      </c>
      <c r="AB104" s="368" t="s">
        <v>188</v>
      </c>
      <c r="AC104" s="72" t="s">
        <v>277</v>
      </c>
      <c r="AD104" s="44"/>
    </row>
    <row r="105" spans="1:30" ht="15" customHeight="1" thickBot="1">
      <c r="A105" s="3"/>
      <c r="B105" s="384"/>
      <c r="C105" s="18"/>
      <c r="D105" s="74" t="s">
        <v>21</v>
      </c>
      <c r="E105" s="74" t="s">
        <v>22</v>
      </c>
      <c r="F105" s="74" t="s">
        <v>23</v>
      </c>
      <c r="G105" s="74" t="s">
        <v>24</v>
      </c>
      <c r="H105" s="74" t="s">
        <v>25</v>
      </c>
      <c r="I105" s="74" t="s">
        <v>26</v>
      </c>
      <c r="J105" s="75" t="s">
        <v>278</v>
      </c>
      <c r="K105" s="74" t="s">
        <v>27</v>
      </c>
      <c r="L105" s="74" t="s">
        <v>28</v>
      </c>
      <c r="M105" s="74" t="s">
        <v>190</v>
      </c>
      <c r="N105" s="75" t="s">
        <v>29</v>
      </c>
      <c r="O105" s="76" t="s">
        <v>30</v>
      </c>
      <c r="P105" s="74" t="s">
        <v>31</v>
      </c>
      <c r="Q105" s="74" t="s">
        <v>32</v>
      </c>
      <c r="R105" s="75" t="s">
        <v>33</v>
      </c>
      <c r="S105" s="75" t="s">
        <v>279</v>
      </c>
      <c r="T105" s="75" t="s">
        <v>34</v>
      </c>
      <c r="U105" s="74" t="s">
        <v>35</v>
      </c>
      <c r="V105" s="77" t="s">
        <v>36</v>
      </c>
      <c r="W105" s="75" t="s">
        <v>37</v>
      </c>
      <c r="X105" s="75" t="s">
        <v>38</v>
      </c>
      <c r="Y105" s="75" t="s">
        <v>39</v>
      </c>
      <c r="Z105" s="75" t="s">
        <v>280</v>
      </c>
      <c r="AA105" s="75" t="s">
        <v>281</v>
      </c>
      <c r="AB105" s="76" t="s">
        <v>191</v>
      </c>
      <c r="AC105" s="75" t="s">
        <v>282</v>
      </c>
      <c r="AD105" s="44"/>
    </row>
    <row r="106" spans="1:29" ht="15" customHeight="1">
      <c r="A106" s="3" t="s">
        <v>290</v>
      </c>
      <c r="B106" s="3" t="s">
        <v>142</v>
      </c>
      <c r="C106" s="82">
        <f t="shared" si="2"/>
        <v>257</v>
      </c>
      <c r="D106" s="53">
        <v>0</v>
      </c>
      <c r="E106" s="53">
        <v>94</v>
      </c>
      <c r="F106" s="53">
        <v>31</v>
      </c>
      <c r="G106" s="53">
        <v>21</v>
      </c>
      <c r="H106" s="53">
        <v>2</v>
      </c>
      <c r="I106" s="53">
        <v>0</v>
      </c>
      <c r="J106" s="53">
        <v>11</v>
      </c>
      <c r="K106" s="53">
        <v>7</v>
      </c>
      <c r="L106" s="53">
        <v>22</v>
      </c>
      <c r="M106" s="53">
        <v>49</v>
      </c>
      <c r="N106" s="53">
        <v>6</v>
      </c>
      <c r="O106" s="54">
        <v>1</v>
      </c>
      <c r="P106" s="53">
        <v>0</v>
      </c>
      <c r="Q106" s="53">
        <v>1</v>
      </c>
      <c r="R106" s="53">
        <v>9</v>
      </c>
      <c r="S106" s="53">
        <v>0</v>
      </c>
      <c r="T106" s="53">
        <v>0</v>
      </c>
      <c r="U106" s="53">
        <v>0</v>
      </c>
      <c r="V106" s="54">
        <v>0</v>
      </c>
      <c r="W106" s="53">
        <v>0</v>
      </c>
      <c r="X106" s="53">
        <v>0</v>
      </c>
      <c r="Y106" s="53">
        <v>0</v>
      </c>
      <c r="Z106" s="53">
        <v>3</v>
      </c>
      <c r="AA106" s="67">
        <v>0</v>
      </c>
      <c r="AB106" s="54">
        <v>0</v>
      </c>
      <c r="AC106" s="67">
        <v>0</v>
      </c>
    </row>
    <row r="107" spans="1:29" ht="15" customHeight="1">
      <c r="A107" s="3"/>
      <c r="B107" s="3" t="s">
        <v>143</v>
      </c>
      <c r="C107" s="82">
        <f t="shared" si="2"/>
        <v>4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2</v>
      </c>
      <c r="M107" s="53">
        <v>2</v>
      </c>
      <c r="N107" s="53">
        <v>0</v>
      </c>
      <c r="O107" s="54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4">
        <v>0</v>
      </c>
      <c r="W107" s="53">
        <v>0</v>
      </c>
      <c r="X107" s="53">
        <v>0</v>
      </c>
      <c r="Y107" s="53">
        <v>0</v>
      </c>
      <c r="Z107" s="53">
        <v>0</v>
      </c>
      <c r="AA107" s="67">
        <v>0</v>
      </c>
      <c r="AB107" s="54">
        <v>0</v>
      </c>
      <c r="AC107" s="67">
        <v>0</v>
      </c>
    </row>
    <row r="108" spans="1:29" ht="15" customHeight="1">
      <c r="A108" s="3" t="s">
        <v>319</v>
      </c>
      <c r="B108" s="3" t="s">
        <v>145</v>
      </c>
      <c r="C108" s="82">
        <f t="shared" si="2"/>
        <v>179</v>
      </c>
      <c r="D108" s="53">
        <v>0</v>
      </c>
      <c r="E108" s="53">
        <v>123</v>
      </c>
      <c r="F108" s="53">
        <v>2</v>
      </c>
      <c r="G108" s="53">
        <v>2</v>
      </c>
      <c r="H108" s="53">
        <v>35</v>
      </c>
      <c r="I108" s="53">
        <v>0</v>
      </c>
      <c r="J108" s="53">
        <v>5</v>
      </c>
      <c r="K108" s="53">
        <v>0</v>
      </c>
      <c r="L108" s="53">
        <v>1</v>
      </c>
      <c r="M108" s="53">
        <v>0</v>
      </c>
      <c r="N108" s="53">
        <v>5</v>
      </c>
      <c r="O108" s="54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1</v>
      </c>
      <c r="U108" s="53">
        <v>0</v>
      </c>
      <c r="V108" s="54">
        <v>0</v>
      </c>
      <c r="W108" s="53">
        <v>0</v>
      </c>
      <c r="X108" s="53">
        <v>0</v>
      </c>
      <c r="Y108" s="53">
        <v>0</v>
      </c>
      <c r="Z108" s="53">
        <v>1</v>
      </c>
      <c r="AA108" s="67">
        <v>4</v>
      </c>
      <c r="AB108" s="54">
        <v>0</v>
      </c>
      <c r="AC108" s="67">
        <v>0</v>
      </c>
    </row>
    <row r="109" spans="1:29" ht="15" customHeight="1">
      <c r="A109" s="3" t="s">
        <v>243</v>
      </c>
      <c r="B109" s="3" t="s">
        <v>148</v>
      </c>
      <c r="C109" s="82">
        <f t="shared" si="2"/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4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4">
        <v>0</v>
      </c>
      <c r="W109" s="53">
        <v>0</v>
      </c>
      <c r="X109" s="53">
        <v>0</v>
      </c>
      <c r="Y109" s="53">
        <v>0</v>
      </c>
      <c r="Z109" s="53">
        <v>0</v>
      </c>
      <c r="AA109" s="67">
        <v>0</v>
      </c>
      <c r="AB109" s="54">
        <v>0</v>
      </c>
      <c r="AC109" s="67">
        <v>0</v>
      </c>
    </row>
    <row r="110" spans="1:29" ht="15" customHeight="1">
      <c r="A110" s="3"/>
      <c r="B110" s="3" t="s">
        <v>320</v>
      </c>
      <c r="C110" s="82">
        <f t="shared" si="2"/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4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4">
        <v>0</v>
      </c>
      <c r="W110" s="53">
        <v>0</v>
      </c>
      <c r="X110" s="53">
        <v>0</v>
      </c>
      <c r="Y110" s="53">
        <v>0</v>
      </c>
      <c r="Z110" s="53">
        <v>0</v>
      </c>
      <c r="AA110" s="67">
        <v>0</v>
      </c>
      <c r="AB110" s="54">
        <v>0</v>
      </c>
      <c r="AC110" s="67">
        <v>0</v>
      </c>
    </row>
    <row r="111" spans="1:29" ht="15" customHeight="1">
      <c r="A111" s="3"/>
      <c r="B111" s="3" t="s">
        <v>229</v>
      </c>
      <c r="C111" s="82">
        <f t="shared" si="2"/>
        <v>18</v>
      </c>
      <c r="D111" s="53">
        <v>0</v>
      </c>
      <c r="E111" s="53">
        <v>0</v>
      </c>
      <c r="F111" s="53">
        <v>0</v>
      </c>
      <c r="G111" s="53">
        <v>1</v>
      </c>
      <c r="H111" s="53">
        <v>2</v>
      </c>
      <c r="I111" s="53">
        <v>7</v>
      </c>
      <c r="J111" s="53">
        <v>0</v>
      </c>
      <c r="K111" s="53">
        <v>0</v>
      </c>
      <c r="L111" s="53">
        <v>3</v>
      </c>
      <c r="M111" s="53">
        <v>2</v>
      </c>
      <c r="N111" s="53">
        <v>0</v>
      </c>
      <c r="O111" s="54">
        <v>0</v>
      </c>
      <c r="P111" s="53">
        <v>0</v>
      </c>
      <c r="Q111" s="53">
        <v>0</v>
      </c>
      <c r="R111" s="53">
        <v>1</v>
      </c>
      <c r="S111" s="53">
        <v>0</v>
      </c>
      <c r="T111" s="53">
        <v>0</v>
      </c>
      <c r="U111" s="53">
        <v>0</v>
      </c>
      <c r="V111" s="54">
        <v>0</v>
      </c>
      <c r="W111" s="53">
        <v>0</v>
      </c>
      <c r="X111" s="53">
        <v>0</v>
      </c>
      <c r="Y111" s="53">
        <v>0</v>
      </c>
      <c r="Z111" s="53">
        <v>1</v>
      </c>
      <c r="AA111" s="67">
        <v>0</v>
      </c>
      <c r="AB111" s="54">
        <v>1</v>
      </c>
      <c r="AC111" s="67">
        <v>0</v>
      </c>
    </row>
    <row r="112" spans="1:29" ht="15" customHeight="1">
      <c r="A112" s="3" t="s">
        <v>290</v>
      </c>
      <c r="B112" s="3" t="s">
        <v>150</v>
      </c>
      <c r="C112" s="82">
        <f t="shared" si="2"/>
        <v>227</v>
      </c>
      <c r="D112" s="53">
        <v>0</v>
      </c>
      <c r="E112" s="53">
        <v>0</v>
      </c>
      <c r="F112" s="53">
        <v>0</v>
      </c>
      <c r="G112" s="53">
        <v>21</v>
      </c>
      <c r="H112" s="53">
        <v>0</v>
      </c>
      <c r="I112" s="53">
        <v>0</v>
      </c>
      <c r="J112" s="53">
        <v>24</v>
      </c>
      <c r="K112" s="53">
        <v>25</v>
      </c>
      <c r="L112" s="53">
        <v>0</v>
      </c>
      <c r="M112" s="53">
        <v>10</v>
      </c>
      <c r="N112" s="53">
        <v>62</v>
      </c>
      <c r="O112" s="54">
        <v>9</v>
      </c>
      <c r="P112" s="53">
        <v>5</v>
      </c>
      <c r="Q112" s="53">
        <v>40</v>
      </c>
      <c r="R112" s="53">
        <v>1</v>
      </c>
      <c r="S112" s="53">
        <v>0</v>
      </c>
      <c r="T112" s="53">
        <v>0</v>
      </c>
      <c r="U112" s="53">
        <v>0</v>
      </c>
      <c r="V112" s="54">
        <v>1</v>
      </c>
      <c r="W112" s="53">
        <v>1</v>
      </c>
      <c r="X112" s="53">
        <v>5</v>
      </c>
      <c r="Y112" s="53">
        <v>7</v>
      </c>
      <c r="Z112" s="53">
        <v>0</v>
      </c>
      <c r="AA112" s="67">
        <v>16</v>
      </c>
      <c r="AB112" s="54">
        <v>0</v>
      </c>
      <c r="AC112" s="67">
        <v>0</v>
      </c>
    </row>
    <row r="113" spans="1:29" ht="15" customHeight="1">
      <c r="A113" s="3" t="s">
        <v>321</v>
      </c>
      <c r="B113" s="3" t="s">
        <v>207</v>
      </c>
      <c r="C113" s="82">
        <f t="shared" si="2"/>
        <v>454</v>
      </c>
      <c r="D113" s="53">
        <v>41</v>
      </c>
      <c r="E113" s="53">
        <v>28</v>
      </c>
      <c r="F113" s="53">
        <v>31</v>
      </c>
      <c r="G113" s="53">
        <v>40</v>
      </c>
      <c r="H113" s="53">
        <v>11</v>
      </c>
      <c r="I113" s="53">
        <v>33</v>
      </c>
      <c r="J113" s="53">
        <v>38</v>
      </c>
      <c r="K113" s="53">
        <v>45</v>
      </c>
      <c r="L113" s="53">
        <v>34</v>
      </c>
      <c r="M113" s="53">
        <v>35</v>
      </c>
      <c r="N113" s="53">
        <v>20</v>
      </c>
      <c r="O113" s="54">
        <v>14</v>
      </c>
      <c r="P113" s="53">
        <v>27</v>
      </c>
      <c r="Q113" s="53">
        <v>8</v>
      </c>
      <c r="R113" s="53">
        <v>10</v>
      </c>
      <c r="S113" s="53">
        <v>8</v>
      </c>
      <c r="T113" s="53">
        <v>9</v>
      </c>
      <c r="U113" s="53">
        <v>7</v>
      </c>
      <c r="V113" s="54">
        <v>1</v>
      </c>
      <c r="W113" s="53">
        <v>2</v>
      </c>
      <c r="X113" s="53">
        <v>2</v>
      </c>
      <c r="Y113" s="53">
        <v>2</v>
      </c>
      <c r="Z113" s="53">
        <v>2</v>
      </c>
      <c r="AA113" s="67">
        <v>2</v>
      </c>
      <c r="AB113" s="54">
        <v>0</v>
      </c>
      <c r="AC113" s="67">
        <v>4</v>
      </c>
    </row>
    <row r="114" spans="1:29" ht="15" customHeight="1">
      <c r="A114" s="3" t="s">
        <v>284</v>
      </c>
      <c r="B114" s="3" t="s">
        <v>153</v>
      </c>
      <c r="C114" s="82">
        <f t="shared" si="2"/>
        <v>55</v>
      </c>
      <c r="D114" s="53">
        <v>1</v>
      </c>
      <c r="E114" s="53">
        <v>5</v>
      </c>
      <c r="F114" s="53">
        <v>4</v>
      </c>
      <c r="G114" s="53">
        <v>10</v>
      </c>
      <c r="H114" s="53">
        <v>2</v>
      </c>
      <c r="I114" s="53">
        <v>2</v>
      </c>
      <c r="J114" s="53">
        <v>1</v>
      </c>
      <c r="K114" s="53">
        <v>8</v>
      </c>
      <c r="L114" s="53">
        <v>7</v>
      </c>
      <c r="M114" s="53">
        <v>6</v>
      </c>
      <c r="N114" s="53">
        <v>3</v>
      </c>
      <c r="O114" s="54">
        <v>1</v>
      </c>
      <c r="P114" s="53">
        <v>0</v>
      </c>
      <c r="Q114" s="53">
        <v>0</v>
      </c>
      <c r="R114" s="53">
        <v>0</v>
      </c>
      <c r="S114" s="53">
        <v>0</v>
      </c>
      <c r="T114" s="53">
        <v>1</v>
      </c>
      <c r="U114" s="53">
        <v>2</v>
      </c>
      <c r="V114" s="54">
        <v>0</v>
      </c>
      <c r="W114" s="53">
        <v>0</v>
      </c>
      <c r="X114" s="53">
        <v>0</v>
      </c>
      <c r="Y114" s="53">
        <v>0</v>
      </c>
      <c r="Z114" s="53">
        <v>0</v>
      </c>
      <c r="AA114" s="67">
        <v>2</v>
      </c>
      <c r="AB114" s="54">
        <v>0</v>
      </c>
      <c r="AC114" s="67">
        <v>0</v>
      </c>
    </row>
    <row r="115" spans="1:29" ht="15" customHeight="1">
      <c r="A115" s="3"/>
      <c r="B115" s="3" t="s">
        <v>322</v>
      </c>
      <c r="C115" s="82">
        <f t="shared" si="2"/>
        <v>10</v>
      </c>
      <c r="D115" s="53">
        <v>2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6</v>
      </c>
      <c r="K115" s="53">
        <v>0</v>
      </c>
      <c r="L115" s="53">
        <v>0</v>
      </c>
      <c r="M115" s="53">
        <v>0</v>
      </c>
      <c r="N115" s="53">
        <v>0</v>
      </c>
      <c r="O115" s="54">
        <v>1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4">
        <v>0</v>
      </c>
      <c r="W115" s="53">
        <v>0</v>
      </c>
      <c r="X115" s="53">
        <v>0</v>
      </c>
      <c r="Y115" s="53">
        <v>0</v>
      </c>
      <c r="Z115" s="53">
        <v>0</v>
      </c>
      <c r="AA115" s="67">
        <v>0</v>
      </c>
      <c r="AB115" s="54">
        <v>0</v>
      </c>
      <c r="AC115" s="67">
        <v>0</v>
      </c>
    </row>
    <row r="116" spans="1:29" ht="15" customHeight="1">
      <c r="A116" s="3"/>
      <c r="B116" s="3" t="s">
        <v>323</v>
      </c>
      <c r="C116" s="82">
        <f t="shared" si="2"/>
        <v>654</v>
      </c>
      <c r="D116" s="53">
        <v>175</v>
      </c>
      <c r="E116" s="53">
        <v>30</v>
      </c>
      <c r="F116" s="53">
        <v>10</v>
      </c>
      <c r="G116" s="53">
        <v>71</v>
      </c>
      <c r="H116" s="53">
        <v>0</v>
      </c>
      <c r="I116" s="53">
        <v>22</v>
      </c>
      <c r="J116" s="53">
        <v>159</v>
      </c>
      <c r="K116" s="53">
        <v>17</v>
      </c>
      <c r="L116" s="53">
        <v>0</v>
      </c>
      <c r="M116" s="53">
        <v>18</v>
      </c>
      <c r="N116" s="53">
        <v>4</v>
      </c>
      <c r="O116" s="54">
        <v>24</v>
      </c>
      <c r="P116" s="53">
        <v>1</v>
      </c>
      <c r="Q116" s="53">
        <v>7</v>
      </c>
      <c r="R116" s="53">
        <v>43</v>
      </c>
      <c r="S116" s="53">
        <v>3</v>
      </c>
      <c r="T116" s="53">
        <v>21</v>
      </c>
      <c r="U116" s="53">
        <v>13</v>
      </c>
      <c r="V116" s="54">
        <v>9</v>
      </c>
      <c r="W116" s="53">
        <v>7</v>
      </c>
      <c r="X116" s="53">
        <v>3</v>
      </c>
      <c r="Y116" s="53">
        <v>0</v>
      </c>
      <c r="Z116" s="53">
        <v>9</v>
      </c>
      <c r="AA116" s="67">
        <v>8</v>
      </c>
      <c r="AB116" s="54">
        <v>0</v>
      </c>
      <c r="AC116" s="67">
        <v>0</v>
      </c>
    </row>
    <row r="117" spans="1:29" ht="15" customHeight="1">
      <c r="A117" s="3"/>
      <c r="B117" s="3" t="s">
        <v>155</v>
      </c>
      <c r="C117" s="82">
        <f t="shared" si="2"/>
        <v>13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1</v>
      </c>
      <c r="J117" s="53">
        <v>11</v>
      </c>
      <c r="K117" s="53">
        <v>1</v>
      </c>
      <c r="L117" s="53">
        <v>0</v>
      </c>
      <c r="M117" s="53">
        <v>0</v>
      </c>
      <c r="N117" s="53">
        <v>0</v>
      </c>
      <c r="O117" s="54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4">
        <v>0</v>
      </c>
      <c r="W117" s="53">
        <v>0</v>
      </c>
      <c r="X117" s="53">
        <v>0</v>
      </c>
      <c r="Y117" s="53">
        <v>0</v>
      </c>
      <c r="Z117" s="53">
        <v>0</v>
      </c>
      <c r="AA117" s="67">
        <v>0</v>
      </c>
      <c r="AB117" s="54">
        <v>0</v>
      </c>
      <c r="AC117" s="67">
        <v>0</v>
      </c>
    </row>
    <row r="118" spans="1:29" ht="15" customHeight="1" thickBot="1">
      <c r="A118" s="3" t="s">
        <v>324</v>
      </c>
      <c r="B118" s="86" t="s">
        <v>265</v>
      </c>
      <c r="C118" s="87">
        <f t="shared" si="2"/>
        <v>298</v>
      </c>
      <c r="D118" s="85">
        <v>132</v>
      </c>
      <c r="E118" s="85">
        <v>0</v>
      </c>
      <c r="F118" s="85">
        <v>7</v>
      </c>
      <c r="G118" s="85">
        <v>30</v>
      </c>
      <c r="H118" s="85">
        <v>30</v>
      </c>
      <c r="I118" s="85">
        <v>47</v>
      </c>
      <c r="J118" s="85">
        <v>0</v>
      </c>
      <c r="K118" s="85">
        <v>21</v>
      </c>
      <c r="L118" s="85">
        <v>3</v>
      </c>
      <c r="M118" s="85">
        <v>1</v>
      </c>
      <c r="N118" s="85">
        <v>1</v>
      </c>
      <c r="O118" s="88">
        <v>0</v>
      </c>
      <c r="P118" s="85">
        <v>7</v>
      </c>
      <c r="Q118" s="85">
        <v>0</v>
      </c>
      <c r="R118" s="85">
        <v>0</v>
      </c>
      <c r="S118" s="85">
        <v>0</v>
      </c>
      <c r="T118" s="85">
        <v>0</v>
      </c>
      <c r="U118" s="85">
        <v>0</v>
      </c>
      <c r="V118" s="88">
        <v>3</v>
      </c>
      <c r="W118" s="85">
        <v>0</v>
      </c>
      <c r="X118" s="85">
        <v>0</v>
      </c>
      <c r="Y118" s="85">
        <v>0</v>
      </c>
      <c r="Z118" s="85">
        <v>15</v>
      </c>
      <c r="AA118" s="75">
        <v>0</v>
      </c>
      <c r="AB118" s="88">
        <v>1</v>
      </c>
      <c r="AC118" s="75">
        <v>0</v>
      </c>
    </row>
    <row r="119" ht="15.75" customHeight="1">
      <c r="B119" s="89" t="s">
        <v>676</v>
      </c>
    </row>
  </sheetData>
  <mergeCells count="14">
    <mergeCell ref="AB103:AC103"/>
    <mergeCell ref="AB53:AC53"/>
    <mergeCell ref="B5:B7"/>
    <mergeCell ref="D5:N5"/>
    <mergeCell ref="B103:B105"/>
    <mergeCell ref="D103:N103"/>
    <mergeCell ref="V103:Z103"/>
    <mergeCell ref="B53:B55"/>
    <mergeCell ref="D53:N53"/>
    <mergeCell ref="V53:Z53"/>
    <mergeCell ref="B2:AC2"/>
    <mergeCell ref="B3:AC3"/>
    <mergeCell ref="AB5:AC5"/>
    <mergeCell ref="V5:AA5"/>
  </mergeCells>
  <printOptions horizontalCentered="1" verticalCentered="1"/>
  <pageMargins left="0.75" right="0.75" top="0.5905511811023623" bottom="0.5905511811023623" header="0" footer="0"/>
  <pageSetup fitToHeight="9" fitToWidth="1" horizontalDpi="600" verticalDpi="600" orientation="landscape" scale="6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9" sqref="A19"/>
    </sheetView>
  </sheetViews>
  <sheetFormatPr defaultColWidth="11.421875" defaultRowHeight="12.75"/>
  <cols>
    <col min="1" max="1" width="30.8515625" style="1" customWidth="1"/>
    <col min="2" max="2" width="7.8515625" style="1" customWidth="1"/>
    <col min="3" max="3" width="7.140625" style="1" customWidth="1"/>
    <col min="4" max="4" width="7.28125" style="1" customWidth="1"/>
    <col min="5" max="5" width="5.00390625" style="1" customWidth="1"/>
    <col min="6" max="6" width="5.57421875" style="1" customWidth="1"/>
    <col min="7" max="7" width="5.7109375" style="1" customWidth="1"/>
    <col min="8" max="8" width="5.28125" style="1" customWidth="1"/>
    <col min="9" max="9" width="5.140625" style="1" customWidth="1"/>
    <col min="10" max="10" width="6.140625" style="1" customWidth="1"/>
    <col min="11" max="11" width="5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5.421875" style="1" customWidth="1"/>
    <col min="16" max="16" width="5.140625" style="1" customWidth="1"/>
    <col min="17" max="16384" width="7.140625" style="1" customWidth="1"/>
  </cols>
  <sheetData>
    <row r="1" ht="15" customHeight="1">
      <c r="A1" s="99" t="s">
        <v>691</v>
      </c>
    </row>
    <row r="2" ht="15" customHeight="1"/>
    <row r="3" spans="1:16" ht="15" customHeight="1">
      <c r="A3" s="386" t="s">
        <v>669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5" customHeight="1">
      <c r="A4" s="386" t="s">
        <v>670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ht="15" customHeight="1"/>
    <row r="6" ht="15" customHeight="1" thickBot="1"/>
    <row r="7" spans="1:16" s="92" customFormat="1" ht="19.5" customHeight="1" thickBot="1">
      <c r="A7" s="8" t="s">
        <v>325</v>
      </c>
      <c r="B7" s="371" t="s">
        <v>185</v>
      </c>
      <c r="C7" s="370" t="s">
        <v>673</v>
      </c>
      <c r="D7" s="393"/>
      <c r="E7" s="370" t="s">
        <v>326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</row>
    <row r="8" spans="1:16" s="92" customFormat="1" ht="19.5" customHeight="1" thickBot="1">
      <c r="A8" s="12" t="s">
        <v>327</v>
      </c>
      <c r="B8" s="373"/>
      <c r="C8" s="11" t="s">
        <v>328</v>
      </c>
      <c r="D8" s="93" t="s">
        <v>329</v>
      </c>
      <c r="E8" s="12" t="s">
        <v>330</v>
      </c>
      <c r="F8" s="12" t="s">
        <v>331</v>
      </c>
      <c r="G8" s="12" t="s">
        <v>332</v>
      </c>
      <c r="H8" s="12" t="s">
        <v>333</v>
      </c>
      <c r="I8" s="12" t="s">
        <v>334</v>
      </c>
      <c r="J8" s="12" t="s">
        <v>335</v>
      </c>
      <c r="K8" s="12" t="s">
        <v>336</v>
      </c>
      <c r="L8" s="12" t="s">
        <v>337</v>
      </c>
      <c r="M8" s="12" t="s">
        <v>338</v>
      </c>
      <c r="N8" s="12" t="s">
        <v>339</v>
      </c>
      <c r="O8" s="12" t="s">
        <v>340</v>
      </c>
      <c r="P8" s="12" t="s">
        <v>341</v>
      </c>
    </row>
    <row r="9" spans="2:4" ht="15" customHeight="1">
      <c r="B9" s="94"/>
      <c r="C9" s="94"/>
      <c r="D9" s="94"/>
    </row>
    <row r="10" spans="1:16" ht="15" customHeight="1">
      <c r="A10" s="16" t="s">
        <v>185</v>
      </c>
      <c r="B10" s="27">
        <f aca="true" t="shared" si="0" ref="B10:P10">(B12+B18+B26+B32+B37+B44+B53)</f>
        <v>8646</v>
      </c>
      <c r="C10" s="27">
        <f t="shared" si="0"/>
        <v>8047</v>
      </c>
      <c r="D10" s="27">
        <f t="shared" si="0"/>
        <v>599</v>
      </c>
      <c r="E10" s="95">
        <f t="shared" si="0"/>
        <v>650</v>
      </c>
      <c r="F10" s="96">
        <f t="shared" si="0"/>
        <v>679</v>
      </c>
      <c r="G10" s="96">
        <f t="shared" si="0"/>
        <v>754</v>
      </c>
      <c r="H10" s="96">
        <f t="shared" si="0"/>
        <v>712</v>
      </c>
      <c r="I10" s="96">
        <f t="shared" si="0"/>
        <v>740</v>
      </c>
      <c r="J10" s="96">
        <f t="shared" si="0"/>
        <v>677</v>
      </c>
      <c r="K10" s="96">
        <f t="shared" si="0"/>
        <v>741</v>
      </c>
      <c r="L10" s="96">
        <f t="shared" si="0"/>
        <v>827</v>
      </c>
      <c r="M10" s="96">
        <f t="shared" si="0"/>
        <v>793</v>
      </c>
      <c r="N10" s="96">
        <f t="shared" si="0"/>
        <v>786</v>
      </c>
      <c r="O10" s="96">
        <f t="shared" si="0"/>
        <v>636</v>
      </c>
      <c r="P10" s="96">
        <f t="shared" si="0"/>
        <v>651</v>
      </c>
    </row>
    <row r="11" spans="2:4" ht="15" customHeight="1">
      <c r="B11" s="42"/>
      <c r="C11" s="42"/>
      <c r="D11" s="42"/>
    </row>
    <row r="12" spans="1:16" ht="15" customHeight="1">
      <c r="A12" s="97" t="s">
        <v>342</v>
      </c>
      <c r="B12" s="27">
        <f aca="true" t="shared" si="1" ref="B12:P12">SUM(B14:B16)</f>
        <v>1616</v>
      </c>
      <c r="C12" s="27">
        <f t="shared" si="1"/>
        <v>1415</v>
      </c>
      <c r="D12" s="27">
        <f t="shared" si="1"/>
        <v>201</v>
      </c>
      <c r="E12" s="97">
        <f t="shared" si="1"/>
        <v>140</v>
      </c>
      <c r="F12" s="97">
        <f t="shared" si="1"/>
        <v>120</v>
      </c>
      <c r="G12" s="97">
        <f t="shared" si="1"/>
        <v>167</v>
      </c>
      <c r="H12" s="97">
        <f t="shared" si="1"/>
        <v>94</v>
      </c>
      <c r="I12" s="97">
        <f t="shared" si="1"/>
        <v>147</v>
      </c>
      <c r="J12" s="97">
        <f t="shared" si="1"/>
        <v>138</v>
      </c>
      <c r="K12" s="97">
        <f t="shared" si="1"/>
        <v>139</v>
      </c>
      <c r="L12" s="97">
        <f t="shared" si="1"/>
        <v>183</v>
      </c>
      <c r="M12" s="97">
        <f t="shared" si="1"/>
        <v>143</v>
      </c>
      <c r="N12" s="97">
        <f t="shared" si="1"/>
        <v>142</v>
      </c>
      <c r="O12" s="97">
        <f t="shared" si="1"/>
        <v>104</v>
      </c>
      <c r="P12" s="97">
        <f t="shared" si="1"/>
        <v>99</v>
      </c>
    </row>
    <row r="13" spans="2:4" ht="15" customHeight="1">
      <c r="B13" s="27"/>
      <c r="C13" s="27"/>
      <c r="D13" s="27"/>
    </row>
    <row r="14" spans="1:16" ht="15" customHeight="1">
      <c r="A14" s="1" t="s">
        <v>343</v>
      </c>
      <c r="B14" s="48">
        <f aca="true" t="shared" si="2" ref="B14:B30">SUM(E14:P14)</f>
        <v>1152</v>
      </c>
      <c r="C14" s="48">
        <v>979</v>
      </c>
      <c r="D14" s="48">
        <v>173</v>
      </c>
      <c r="E14" s="67">
        <v>98</v>
      </c>
      <c r="F14" s="67">
        <v>83</v>
      </c>
      <c r="G14" s="67">
        <v>130</v>
      </c>
      <c r="H14" s="67">
        <v>59</v>
      </c>
      <c r="I14" s="67">
        <v>119</v>
      </c>
      <c r="J14" s="67">
        <v>96</v>
      </c>
      <c r="K14" s="67">
        <v>99</v>
      </c>
      <c r="L14" s="67">
        <v>141</v>
      </c>
      <c r="M14" s="67">
        <v>112</v>
      </c>
      <c r="N14" s="67">
        <v>95</v>
      </c>
      <c r="O14" s="67">
        <v>57</v>
      </c>
      <c r="P14" s="67">
        <v>63</v>
      </c>
    </row>
    <row r="15" spans="1:16" ht="15" customHeight="1">
      <c r="A15" s="1" t="s">
        <v>344</v>
      </c>
      <c r="B15" s="48">
        <f t="shared" si="2"/>
        <v>424</v>
      </c>
      <c r="C15" s="48">
        <v>397</v>
      </c>
      <c r="D15" s="48">
        <v>27</v>
      </c>
      <c r="E15" s="67">
        <v>29</v>
      </c>
      <c r="F15" s="67">
        <v>34</v>
      </c>
      <c r="G15" s="67">
        <v>32</v>
      </c>
      <c r="H15" s="67">
        <v>35</v>
      </c>
      <c r="I15" s="67">
        <v>28</v>
      </c>
      <c r="J15" s="67">
        <v>40</v>
      </c>
      <c r="K15" s="67">
        <v>38</v>
      </c>
      <c r="L15" s="67">
        <v>35</v>
      </c>
      <c r="M15" s="67">
        <v>28</v>
      </c>
      <c r="N15" s="67">
        <v>47</v>
      </c>
      <c r="O15" s="67">
        <v>43</v>
      </c>
      <c r="P15" s="67">
        <v>35</v>
      </c>
    </row>
    <row r="16" spans="1:16" ht="15" customHeight="1">
      <c r="A16" s="1" t="s">
        <v>345</v>
      </c>
      <c r="B16" s="48">
        <f t="shared" si="2"/>
        <v>40</v>
      </c>
      <c r="C16" s="48">
        <v>39</v>
      </c>
      <c r="D16" s="48">
        <v>1</v>
      </c>
      <c r="E16" s="67">
        <v>13</v>
      </c>
      <c r="F16" s="67">
        <v>3</v>
      </c>
      <c r="G16" s="67">
        <v>5</v>
      </c>
      <c r="H16" s="67">
        <v>0</v>
      </c>
      <c r="I16" s="67">
        <v>0</v>
      </c>
      <c r="J16" s="67">
        <v>2</v>
      </c>
      <c r="K16" s="67">
        <v>2</v>
      </c>
      <c r="L16" s="67">
        <v>7</v>
      </c>
      <c r="M16" s="67">
        <v>3</v>
      </c>
      <c r="N16" s="67">
        <v>0</v>
      </c>
      <c r="O16" s="67">
        <v>4</v>
      </c>
      <c r="P16" s="67">
        <v>1</v>
      </c>
    </row>
    <row r="17" spans="2:4" ht="15" customHeight="1">
      <c r="B17" s="42"/>
      <c r="C17" s="42"/>
      <c r="D17" s="42"/>
    </row>
    <row r="18" spans="1:16" ht="15" customHeight="1">
      <c r="A18" s="97" t="s">
        <v>346</v>
      </c>
      <c r="B18" s="27">
        <f>SUM(B20:B24)</f>
        <v>1671</v>
      </c>
      <c r="C18" s="27">
        <f aca="true" t="shared" si="3" ref="C18:P18">SUM(C20:C24)</f>
        <v>1540</v>
      </c>
      <c r="D18" s="27">
        <f t="shared" si="3"/>
        <v>131</v>
      </c>
      <c r="E18" s="28">
        <f t="shared" si="3"/>
        <v>119</v>
      </c>
      <c r="F18" s="29">
        <f t="shared" si="3"/>
        <v>122</v>
      </c>
      <c r="G18" s="29">
        <f t="shared" si="3"/>
        <v>171</v>
      </c>
      <c r="H18" s="29">
        <f t="shared" si="3"/>
        <v>159</v>
      </c>
      <c r="I18" s="29">
        <f t="shared" si="3"/>
        <v>148</v>
      </c>
      <c r="J18" s="29">
        <f t="shared" si="3"/>
        <v>124</v>
      </c>
      <c r="K18" s="29">
        <f t="shared" si="3"/>
        <v>139</v>
      </c>
      <c r="L18" s="29">
        <f t="shared" si="3"/>
        <v>146</v>
      </c>
      <c r="M18" s="29">
        <f t="shared" si="3"/>
        <v>144</v>
      </c>
      <c r="N18" s="29">
        <f t="shared" si="3"/>
        <v>125</v>
      </c>
      <c r="O18" s="29">
        <f t="shared" si="3"/>
        <v>127</v>
      </c>
      <c r="P18" s="29">
        <f t="shared" si="3"/>
        <v>147</v>
      </c>
    </row>
    <row r="19" spans="2:4" ht="15" customHeight="1">
      <c r="B19" s="27"/>
      <c r="C19" s="42"/>
      <c r="D19" s="42"/>
    </row>
    <row r="20" spans="1:16" ht="15" customHeight="1">
      <c r="A20" s="1" t="s">
        <v>347</v>
      </c>
      <c r="B20" s="48">
        <f t="shared" si="2"/>
        <v>1006</v>
      </c>
      <c r="C20" s="48">
        <v>920</v>
      </c>
      <c r="D20" s="48">
        <v>86</v>
      </c>
      <c r="E20" s="67">
        <v>75</v>
      </c>
      <c r="F20" s="67">
        <v>66</v>
      </c>
      <c r="G20" s="67">
        <v>98</v>
      </c>
      <c r="H20" s="67">
        <v>79</v>
      </c>
      <c r="I20" s="67">
        <v>93</v>
      </c>
      <c r="J20" s="67">
        <v>65</v>
      </c>
      <c r="K20" s="67">
        <v>80</v>
      </c>
      <c r="L20" s="67">
        <v>81</v>
      </c>
      <c r="M20" s="67">
        <v>83</v>
      </c>
      <c r="N20" s="67">
        <v>98</v>
      </c>
      <c r="O20" s="67">
        <v>94</v>
      </c>
      <c r="P20" s="67">
        <v>94</v>
      </c>
    </row>
    <row r="21" spans="1:16" ht="15" customHeight="1">
      <c r="A21" s="1" t="s">
        <v>348</v>
      </c>
      <c r="B21" s="48">
        <f t="shared" si="2"/>
        <v>349</v>
      </c>
      <c r="C21" s="48">
        <v>316</v>
      </c>
      <c r="D21" s="48">
        <v>33</v>
      </c>
      <c r="E21" s="67">
        <v>24</v>
      </c>
      <c r="F21" s="67">
        <v>27</v>
      </c>
      <c r="G21" s="67">
        <v>44</v>
      </c>
      <c r="H21" s="67">
        <v>41</v>
      </c>
      <c r="I21" s="67">
        <v>21</v>
      </c>
      <c r="J21" s="67">
        <v>30</v>
      </c>
      <c r="K21" s="67">
        <v>38</v>
      </c>
      <c r="L21" s="67">
        <v>35</v>
      </c>
      <c r="M21" s="67">
        <v>43</v>
      </c>
      <c r="N21" s="67">
        <v>9</v>
      </c>
      <c r="O21" s="67">
        <v>16</v>
      </c>
      <c r="P21" s="67">
        <v>21</v>
      </c>
    </row>
    <row r="22" spans="1:16" ht="15" customHeight="1">
      <c r="A22" s="1" t="s">
        <v>349</v>
      </c>
      <c r="B22" s="48">
        <f t="shared" si="2"/>
        <v>271</v>
      </c>
      <c r="C22" s="48">
        <v>263</v>
      </c>
      <c r="D22" s="48">
        <v>8</v>
      </c>
      <c r="E22" s="67">
        <v>20</v>
      </c>
      <c r="F22" s="67">
        <v>21</v>
      </c>
      <c r="G22" s="67">
        <v>24</v>
      </c>
      <c r="H22" s="67">
        <v>38</v>
      </c>
      <c r="I22" s="67">
        <v>27</v>
      </c>
      <c r="J22" s="67">
        <v>28</v>
      </c>
      <c r="K22" s="67">
        <v>18</v>
      </c>
      <c r="L22" s="67">
        <v>24</v>
      </c>
      <c r="M22" s="67">
        <v>13</v>
      </c>
      <c r="N22" s="67">
        <v>15</v>
      </c>
      <c r="O22" s="67">
        <v>12</v>
      </c>
      <c r="P22" s="67">
        <v>31</v>
      </c>
    </row>
    <row r="23" spans="1:16" ht="15" customHeight="1">
      <c r="A23" s="1" t="s">
        <v>350</v>
      </c>
      <c r="B23" s="48">
        <f t="shared" si="2"/>
        <v>37</v>
      </c>
      <c r="C23" s="48">
        <v>33</v>
      </c>
      <c r="D23" s="48">
        <v>4</v>
      </c>
      <c r="E23" s="67">
        <v>0</v>
      </c>
      <c r="F23" s="67">
        <v>8</v>
      </c>
      <c r="G23" s="67">
        <v>4</v>
      </c>
      <c r="H23" s="67">
        <v>0</v>
      </c>
      <c r="I23" s="67">
        <v>7</v>
      </c>
      <c r="J23" s="67">
        <v>1</v>
      </c>
      <c r="K23" s="67">
        <v>2</v>
      </c>
      <c r="L23" s="67">
        <v>2</v>
      </c>
      <c r="M23" s="67">
        <v>5</v>
      </c>
      <c r="N23" s="67">
        <v>3</v>
      </c>
      <c r="O23" s="67">
        <v>4</v>
      </c>
      <c r="P23" s="67">
        <v>1</v>
      </c>
    </row>
    <row r="24" spans="1:16" ht="15" customHeight="1">
      <c r="A24" s="1" t="s">
        <v>351</v>
      </c>
      <c r="B24" s="48">
        <f t="shared" si="2"/>
        <v>8</v>
      </c>
      <c r="C24" s="48">
        <v>8</v>
      </c>
      <c r="D24" s="48">
        <v>0</v>
      </c>
      <c r="E24" s="67">
        <v>0</v>
      </c>
      <c r="F24" s="67">
        <v>0</v>
      </c>
      <c r="G24" s="67">
        <v>1</v>
      </c>
      <c r="H24" s="67">
        <v>1</v>
      </c>
      <c r="I24" s="67">
        <v>0</v>
      </c>
      <c r="J24" s="67">
        <v>0</v>
      </c>
      <c r="K24" s="67">
        <v>1</v>
      </c>
      <c r="L24" s="67">
        <v>4</v>
      </c>
      <c r="M24" s="67">
        <v>0</v>
      </c>
      <c r="N24" s="67">
        <v>0</v>
      </c>
      <c r="O24" s="67">
        <v>1</v>
      </c>
      <c r="P24" s="67">
        <v>0</v>
      </c>
    </row>
    <row r="25" spans="2:4" ht="15" customHeight="1">
      <c r="B25" s="42"/>
      <c r="C25" s="42"/>
      <c r="D25" s="42"/>
    </row>
    <row r="26" spans="1:16" ht="15" customHeight="1">
      <c r="A26" s="97" t="s">
        <v>352</v>
      </c>
      <c r="B26" s="27">
        <f aca="true" t="shared" si="4" ref="B26:P26">SUM(B28:B30)</f>
        <v>1138</v>
      </c>
      <c r="C26" s="27">
        <f t="shared" si="4"/>
        <v>1103</v>
      </c>
      <c r="D26" s="27">
        <f t="shared" si="4"/>
        <v>35</v>
      </c>
      <c r="E26" s="97">
        <f>SUM(E28:E30)</f>
        <v>79</v>
      </c>
      <c r="F26" s="97">
        <f>SUM(F28:F30)</f>
        <v>101</v>
      </c>
      <c r="G26" s="97">
        <f t="shared" si="4"/>
        <v>117</v>
      </c>
      <c r="H26" s="97">
        <f t="shared" si="4"/>
        <v>100</v>
      </c>
      <c r="I26" s="97">
        <f t="shared" si="4"/>
        <v>81</v>
      </c>
      <c r="J26" s="97">
        <f t="shared" si="4"/>
        <v>77</v>
      </c>
      <c r="K26" s="97">
        <f t="shared" si="4"/>
        <v>95</v>
      </c>
      <c r="L26" s="97">
        <f t="shared" si="4"/>
        <v>102</v>
      </c>
      <c r="M26" s="97">
        <f t="shared" si="4"/>
        <v>91</v>
      </c>
      <c r="N26" s="97">
        <f t="shared" si="4"/>
        <v>118</v>
      </c>
      <c r="O26" s="97">
        <f t="shared" si="4"/>
        <v>86</v>
      </c>
      <c r="P26" s="97">
        <f t="shared" si="4"/>
        <v>91</v>
      </c>
    </row>
    <row r="27" spans="2:4" ht="15" customHeight="1">
      <c r="B27" s="27"/>
      <c r="C27" s="42"/>
      <c r="D27" s="42"/>
    </row>
    <row r="28" spans="1:16" ht="15" customHeight="1">
      <c r="A28" s="1" t="s">
        <v>353</v>
      </c>
      <c r="B28" s="48">
        <f t="shared" si="2"/>
        <v>717</v>
      </c>
      <c r="C28" s="48">
        <v>703</v>
      </c>
      <c r="D28" s="48">
        <v>14</v>
      </c>
      <c r="E28" s="67">
        <v>57</v>
      </c>
      <c r="F28" s="67">
        <v>65</v>
      </c>
      <c r="G28" s="67">
        <v>66</v>
      </c>
      <c r="H28" s="67">
        <v>71</v>
      </c>
      <c r="I28" s="67">
        <v>54</v>
      </c>
      <c r="J28" s="67">
        <v>39</v>
      </c>
      <c r="K28" s="67">
        <v>56</v>
      </c>
      <c r="L28" s="67">
        <v>69</v>
      </c>
      <c r="M28" s="67">
        <v>56</v>
      </c>
      <c r="N28" s="67">
        <v>74</v>
      </c>
      <c r="O28" s="67">
        <v>57</v>
      </c>
      <c r="P28" s="67">
        <v>53</v>
      </c>
    </row>
    <row r="29" spans="1:16" ht="15" customHeight="1">
      <c r="A29" s="1" t="s">
        <v>354</v>
      </c>
      <c r="B29" s="48">
        <f t="shared" si="2"/>
        <v>271</v>
      </c>
      <c r="C29" s="48">
        <v>262</v>
      </c>
      <c r="D29" s="48">
        <v>9</v>
      </c>
      <c r="E29" s="67">
        <v>12</v>
      </c>
      <c r="F29" s="67">
        <v>23</v>
      </c>
      <c r="G29" s="67">
        <v>25</v>
      </c>
      <c r="H29" s="67">
        <v>19</v>
      </c>
      <c r="I29" s="67">
        <v>16</v>
      </c>
      <c r="J29" s="67">
        <v>24</v>
      </c>
      <c r="K29" s="67">
        <v>24</v>
      </c>
      <c r="L29" s="67">
        <v>26</v>
      </c>
      <c r="M29" s="67">
        <v>24</v>
      </c>
      <c r="N29" s="67">
        <v>34</v>
      </c>
      <c r="O29" s="67">
        <v>19</v>
      </c>
      <c r="P29" s="67">
        <v>25</v>
      </c>
    </row>
    <row r="30" spans="1:16" ht="15" customHeight="1">
      <c r="A30" s="44" t="s">
        <v>355</v>
      </c>
      <c r="B30" s="48">
        <f t="shared" si="2"/>
        <v>150</v>
      </c>
      <c r="C30" s="48">
        <v>138</v>
      </c>
      <c r="D30" s="48">
        <v>12</v>
      </c>
      <c r="E30" s="67">
        <v>10</v>
      </c>
      <c r="F30" s="67">
        <v>13</v>
      </c>
      <c r="G30" s="67">
        <v>26</v>
      </c>
      <c r="H30" s="67">
        <v>10</v>
      </c>
      <c r="I30" s="67">
        <v>11</v>
      </c>
      <c r="J30" s="67">
        <v>14</v>
      </c>
      <c r="K30" s="67">
        <v>15</v>
      </c>
      <c r="L30" s="67">
        <v>7</v>
      </c>
      <c r="M30" s="67">
        <v>11</v>
      </c>
      <c r="N30" s="67">
        <v>10</v>
      </c>
      <c r="O30" s="67">
        <v>10</v>
      </c>
      <c r="P30" s="67">
        <v>13</v>
      </c>
    </row>
    <row r="31" spans="2:16" ht="15" customHeight="1">
      <c r="B31" s="48"/>
      <c r="C31" s="48"/>
      <c r="D31" s="48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5" customHeight="1">
      <c r="A32" s="97" t="s">
        <v>356</v>
      </c>
      <c r="B32" s="27">
        <f aca="true" t="shared" si="5" ref="B32:P32">SUM(B34:B35)</f>
        <v>1053</v>
      </c>
      <c r="C32" s="27">
        <f t="shared" si="5"/>
        <v>1010</v>
      </c>
      <c r="D32" s="27">
        <f t="shared" si="5"/>
        <v>43</v>
      </c>
      <c r="E32" s="97">
        <f t="shared" si="5"/>
        <v>92</v>
      </c>
      <c r="F32" s="97">
        <f t="shared" si="5"/>
        <v>87</v>
      </c>
      <c r="G32" s="97">
        <f t="shared" si="5"/>
        <v>71</v>
      </c>
      <c r="H32" s="97">
        <f t="shared" si="5"/>
        <v>63</v>
      </c>
      <c r="I32" s="97">
        <f t="shared" si="5"/>
        <v>89</v>
      </c>
      <c r="J32" s="97">
        <f t="shared" si="5"/>
        <v>129</v>
      </c>
      <c r="K32" s="97">
        <f t="shared" si="5"/>
        <v>76</v>
      </c>
      <c r="L32" s="97">
        <f t="shared" si="5"/>
        <v>101</v>
      </c>
      <c r="M32" s="97">
        <f t="shared" si="5"/>
        <v>97</v>
      </c>
      <c r="N32" s="97">
        <f t="shared" si="5"/>
        <v>113</v>
      </c>
      <c r="O32" s="97">
        <f t="shared" si="5"/>
        <v>56</v>
      </c>
      <c r="P32" s="97">
        <f t="shared" si="5"/>
        <v>79</v>
      </c>
    </row>
    <row r="33" spans="2:4" ht="15" customHeight="1">
      <c r="B33" s="27"/>
      <c r="C33" s="42"/>
      <c r="D33" s="42"/>
    </row>
    <row r="34" spans="1:16" ht="15" customHeight="1">
      <c r="A34" s="1" t="s">
        <v>357</v>
      </c>
      <c r="B34" s="48">
        <f>SUM(E34:P34)</f>
        <v>1022</v>
      </c>
      <c r="C34" s="48">
        <v>980</v>
      </c>
      <c r="D34" s="48">
        <v>42</v>
      </c>
      <c r="E34" s="67">
        <v>89</v>
      </c>
      <c r="F34" s="67">
        <v>85</v>
      </c>
      <c r="G34" s="67">
        <v>71</v>
      </c>
      <c r="H34" s="67">
        <v>62</v>
      </c>
      <c r="I34" s="67">
        <v>86</v>
      </c>
      <c r="J34" s="67">
        <v>128</v>
      </c>
      <c r="K34" s="67">
        <v>75</v>
      </c>
      <c r="L34" s="67">
        <v>96</v>
      </c>
      <c r="M34" s="67">
        <v>91</v>
      </c>
      <c r="N34" s="67">
        <v>110</v>
      </c>
      <c r="O34" s="67">
        <v>51</v>
      </c>
      <c r="P34" s="67">
        <v>78</v>
      </c>
    </row>
    <row r="35" spans="1:16" ht="15" customHeight="1">
      <c r="A35" s="1" t="s">
        <v>358</v>
      </c>
      <c r="B35" s="48">
        <f>SUM(E35:P35)</f>
        <v>31</v>
      </c>
      <c r="C35" s="48">
        <v>30</v>
      </c>
      <c r="D35" s="48">
        <v>1</v>
      </c>
      <c r="E35" s="67">
        <v>3</v>
      </c>
      <c r="F35" s="67">
        <v>2</v>
      </c>
      <c r="G35" s="67">
        <v>0</v>
      </c>
      <c r="H35" s="67">
        <v>1</v>
      </c>
      <c r="I35" s="67">
        <v>3</v>
      </c>
      <c r="J35" s="67">
        <v>1</v>
      </c>
      <c r="K35" s="67">
        <v>1</v>
      </c>
      <c r="L35" s="67">
        <v>5</v>
      </c>
      <c r="M35" s="67">
        <v>6</v>
      </c>
      <c r="N35" s="67">
        <v>3</v>
      </c>
      <c r="O35" s="67">
        <v>5</v>
      </c>
      <c r="P35" s="67">
        <v>1</v>
      </c>
    </row>
    <row r="36" spans="2:4" ht="15" customHeight="1">
      <c r="B36" s="42"/>
      <c r="C36" s="42"/>
      <c r="D36" s="42"/>
    </row>
    <row r="37" spans="1:16" ht="15" customHeight="1">
      <c r="A37" s="97" t="s">
        <v>359</v>
      </c>
      <c r="B37" s="27">
        <f>SUM(B39:B42)</f>
        <v>732</v>
      </c>
      <c r="C37" s="27">
        <f aca="true" t="shared" si="6" ref="C37:P37">SUM(C39:C42)</f>
        <v>678</v>
      </c>
      <c r="D37" s="28">
        <f t="shared" si="6"/>
        <v>54</v>
      </c>
      <c r="E37" s="29">
        <f t="shared" si="6"/>
        <v>51</v>
      </c>
      <c r="F37" s="29">
        <f t="shared" si="6"/>
        <v>54</v>
      </c>
      <c r="G37" s="29">
        <f t="shared" si="6"/>
        <v>36</v>
      </c>
      <c r="H37" s="29">
        <f t="shared" si="6"/>
        <v>65</v>
      </c>
      <c r="I37" s="29">
        <f t="shared" si="6"/>
        <v>72</v>
      </c>
      <c r="J37" s="29">
        <f t="shared" si="6"/>
        <v>54</v>
      </c>
      <c r="K37" s="29">
        <f t="shared" si="6"/>
        <v>80</v>
      </c>
      <c r="L37" s="29">
        <f t="shared" si="6"/>
        <v>52</v>
      </c>
      <c r="M37" s="29">
        <f t="shared" si="6"/>
        <v>83</v>
      </c>
      <c r="N37" s="29">
        <f t="shared" si="6"/>
        <v>63</v>
      </c>
      <c r="O37" s="29">
        <f t="shared" si="6"/>
        <v>72</v>
      </c>
      <c r="P37" s="29">
        <f t="shared" si="6"/>
        <v>50</v>
      </c>
    </row>
    <row r="38" spans="2:4" ht="15" customHeight="1">
      <c r="B38" s="27"/>
      <c r="C38" s="42"/>
      <c r="D38" s="42"/>
    </row>
    <row r="39" spans="1:16" ht="15" customHeight="1">
      <c r="A39" s="1" t="s">
        <v>360</v>
      </c>
      <c r="B39" s="48">
        <f>SUM(E39:P39)</f>
        <v>316</v>
      </c>
      <c r="C39" s="48">
        <v>291</v>
      </c>
      <c r="D39" s="48">
        <v>25</v>
      </c>
      <c r="E39" s="67">
        <v>26</v>
      </c>
      <c r="F39" s="67">
        <v>27</v>
      </c>
      <c r="G39" s="67">
        <v>17</v>
      </c>
      <c r="H39" s="67">
        <v>34</v>
      </c>
      <c r="I39" s="67">
        <v>31</v>
      </c>
      <c r="J39" s="67">
        <v>25</v>
      </c>
      <c r="K39" s="67">
        <v>15</v>
      </c>
      <c r="L39" s="67">
        <v>23</v>
      </c>
      <c r="M39" s="67">
        <v>38</v>
      </c>
      <c r="N39" s="67">
        <v>24</v>
      </c>
      <c r="O39" s="67">
        <v>32</v>
      </c>
      <c r="P39" s="67">
        <v>24</v>
      </c>
    </row>
    <row r="40" spans="1:16" ht="15" customHeight="1">
      <c r="A40" s="1" t="s">
        <v>361</v>
      </c>
      <c r="B40" s="48">
        <f>SUM(E40:P40)</f>
        <v>209</v>
      </c>
      <c r="C40" s="48">
        <v>198</v>
      </c>
      <c r="D40" s="48">
        <v>11</v>
      </c>
      <c r="E40" s="67">
        <v>17</v>
      </c>
      <c r="F40" s="67">
        <v>16</v>
      </c>
      <c r="G40" s="67">
        <v>17</v>
      </c>
      <c r="H40" s="67">
        <v>19</v>
      </c>
      <c r="I40" s="67">
        <v>21</v>
      </c>
      <c r="J40" s="67">
        <v>17</v>
      </c>
      <c r="K40" s="67">
        <v>28</v>
      </c>
      <c r="L40" s="67">
        <v>7</v>
      </c>
      <c r="M40" s="67">
        <v>25</v>
      </c>
      <c r="N40" s="67">
        <v>19</v>
      </c>
      <c r="O40" s="67">
        <v>15</v>
      </c>
      <c r="P40" s="67">
        <v>8</v>
      </c>
    </row>
    <row r="41" spans="1:16" ht="15" customHeight="1">
      <c r="A41" s="1" t="s">
        <v>362</v>
      </c>
      <c r="B41" s="48">
        <f>SUM(E41:P41)</f>
        <v>134</v>
      </c>
      <c r="C41" s="48">
        <v>120</v>
      </c>
      <c r="D41" s="48">
        <v>14</v>
      </c>
      <c r="E41" s="67">
        <v>8</v>
      </c>
      <c r="F41" s="67">
        <v>11</v>
      </c>
      <c r="G41" s="67">
        <v>2</v>
      </c>
      <c r="H41" s="67">
        <v>12</v>
      </c>
      <c r="I41" s="67">
        <v>20</v>
      </c>
      <c r="J41" s="67">
        <v>12</v>
      </c>
      <c r="K41" s="67">
        <v>18</v>
      </c>
      <c r="L41" s="67">
        <v>12</v>
      </c>
      <c r="M41" s="67">
        <v>12</v>
      </c>
      <c r="N41" s="67">
        <v>7</v>
      </c>
      <c r="O41" s="67">
        <v>14</v>
      </c>
      <c r="P41" s="67">
        <v>6</v>
      </c>
    </row>
    <row r="42" spans="1:16" ht="15" customHeight="1">
      <c r="A42" s="1" t="s">
        <v>363</v>
      </c>
      <c r="B42" s="48">
        <f>SUM(E42:P42)</f>
        <v>73</v>
      </c>
      <c r="C42" s="48">
        <v>69</v>
      </c>
      <c r="D42" s="48">
        <v>4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19</v>
      </c>
      <c r="L42" s="67">
        <v>10</v>
      </c>
      <c r="M42" s="67">
        <v>8</v>
      </c>
      <c r="N42" s="67">
        <v>13</v>
      </c>
      <c r="O42" s="67">
        <v>11</v>
      </c>
      <c r="P42" s="67">
        <v>12</v>
      </c>
    </row>
    <row r="43" spans="2:4" ht="15" customHeight="1">
      <c r="B43" s="42"/>
      <c r="C43" s="42"/>
      <c r="D43" s="42"/>
    </row>
    <row r="44" spans="1:16" ht="15" customHeight="1">
      <c r="A44" s="97" t="s">
        <v>364</v>
      </c>
      <c r="B44" s="27">
        <f>SUM(B46:B51)</f>
        <v>1261</v>
      </c>
      <c r="C44" s="27">
        <f>SUM(C46:C51)</f>
        <v>1192</v>
      </c>
      <c r="D44" s="27">
        <f>SUM(D46:D51)</f>
        <v>69</v>
      </c>
      <c r="E44" s="97">
        <f>SUM(E46:E51)</f>
        <v>98</v>
      </c>
      <c r="F44" s="97">
        <f aca="true" t="shared" si="7" ref="F44:P44">SUM(F46:F51)</f>
        <v>115</v>
      </c>
      <c r="G44" s="97">
        <f t="shared" si="7"/>
        <v>116</v>
      </c>
      <c r="H44" s="97">
        <f t="shared" si="7"/>
        <v>141</v>
      </c>
      <c r="I44" s="97">
        <f t="shared" si="7"/>
        <v>105</v>
      </c>
      <c r="J44" s="97">
        <f t="shared" si="7"/>
        <v>77</v>
      </c>
      <c r="K44" s="97">
        <f t="shared" si="7"/>
        <v>122</v>
      </c>
      <c r="L44" s="97">
        <f t="shared" si="7"/>
        <v>124</v>
      </c>
      <c r="M44" s="97">
        <f t="shared" si="7"/>
        <v>108</v>
      </c>
      <c r="N44" s="97">
        <f t="shared" si="7"/>
        <v>94</v>
      </c>
      <c r="O44" s="97">
        <f t="shared" si="7"/>
        <v>87</v>
      </c>
      <c r="P44" s="97">
        <f t="shared" si="7"/>
        <v>74</v>
      </c>
    </row>
    <row r="45" spans="2:4" ht="15" customHeight="1">
      <c r="B45" s="27"/>
      <c r="C45" s="42"/>
      <c r="D45" s="42"/>
    </row>
    <row r="46" spans="1:16" ht="15" customHeight="1">
      <c r="A46" s="1" t="s">
        <v>365</v>
      </c>
      <c r="B46" s="48">
        <f aca="true" t="shared" si="8" ref="B46:B51">SUM(E46:P46)</f>
        <v>517</v>
      </c>
      <c r="C46" s="48">
        <v>481</v>
      </c>
      <c r="D46" s="48">
        <v>36</v>
      </c>
      <c r="E46" s="67">
        <v>39</v>
      </c>
      <c r="F46" s="67">
        <v>52</v>
      </c>
      <c r="G46" s="67">
        <v>48</v>
      </c>
      <c r="H46" s="67">
        <v>65</v>
      </c>
      <c r="I46" s="67">
        <v>37</v>
      </c>
      <c r="J46" s="67">
        <v>33</v>
      </c>
      <c r="K46" s="67">
        <v>40</v>
      </c>
      <c r="L46" s="67">
        <v>52</v>
      </c>
      <c r="M46" s="67">
        <v>43</v>
      </c>
      <c r="N46" s="67">
        <v>42</v>
      </c>
      <c r="O46" s="67">
        <v>34</v>
      </c>
      <c r="P46" s="67">
        <v>32</v>
      </c>
    </row>
    <row r="47" spans="1:16" ht="15" customHeight="1">
      <c r="A47" s="1" t="s">
        <v>366</v>
      </c>
      <c r="B47" s="48">
        <f t="shared" si="8"/>
        <v>509</v>
      </c>
      <c r="C47" s="48">
        <v>486</v>
      </c>
      <c r="D47" s="48">
        <v>23</v>
      </c>
      <c r="E47" s="67">
        <v>42</v>
      </c>
      <c r="F47" s="67">
        <v>39</v>
      </c>
      <c r="G47" s="67">
        <v>49</v>
      </c>
      <c r="H47" s="67">
        <v>53</v>
      </c>
      <c r="I47" s="67">
        <v>39</v>
      </c>
      <c r="J47" s="67">
        <v>22</v>
      </c>
      <c r="K47" s="67">
        <v>58</v>
      </c>
      <c r="L47" s="67">
        <v>51</v>
      </c>
      <c r="M47" s="67">
        <v>53</v>
      </c>
      <c r="N47" s="67">
        <v>41</v>
      </c>
      <c r="O47" s="67">
        <v>32</v>
      </c>
      <c r="P47" s="67">
        <v>30</v>
      </c>
    </row>
    <row r="48" spans="1:16" ht="15" customHeight="1">
      <c r="A48" s="1" t="s">
        <v>367</v>
      </c>
      <c r="B48" s="48">
        <f t="shared" si="8"/>
        <v>136</v>
      </c>
      <c r="C48" s="48">
        <v>129</v>
      </c>
      <c r="D48" s="48">
        <v>7</v>
      </c>
      <c r="E48" s="67">
        <v>9</v>
      </c>
      <c r="F48" s="67">
        <v>13</v>
      </c>
      <c r="G48" s="67">
        <v>17</v>
      </c>
      <c r="H48" s="67">
        <v>15</v>
      </c>
      <c r="I48" s="67">
        <v>14</v>
      </c>
      <c r="J48" s="67">
        <v>8</v>
      </c>
      <c r="K48" s="67">
        <v>14</v>
      </c>
      <c r="L48" s="67">
        <v>12</v>
      </c>
      <c r="M48" s="67">
        <v>9</v>
      </c>
      <c r="N48" s="67">
        <v>5</v>
      </c>
      <c r="O48" s="67">
        <v>12</v>
      </c>
      <c r="P48" s="67">
        <v>8</v>
      </c>
    </row>
    <row r="49" spans="1:16" ht="15" customHeight="1">
      <c r="A49" s="1" t="s">
        <v>368</v>
      </c>
      <c r="B49" s="48">
        <f t="shared" si="8"/>
        <v>31</v>
      </c>
      <c r="C49" s="48">
        <v>29</v>
      </c>
      <c r="D49" s="48">
        <v>2</v>
      </c>
      <c r="E49" s="67">
        <v>4</v>
      </c>
      <c r="F49" s="67">
        <v>9</v>
      </c>
      <c r="G49" s="67">
        <v>0</v>
      </c>
      <c r="H49" s="67">
        <v>4</v>
      </c>
      <c r="I49" s="67">
        <v>2</v>
      </c>
      <c r="J49" s="67">
        <v>5</v>
      </c>
      <c r="K49" s="67">
        <v>1</v>
      </c>
      <c r="L49" s="67">
        <v>2</v>
      </c>
      <c r="M49" s="67">
        <v>0</v>
      </c>
      <c r="N49" s="67">
        <v>2</v>
      </c>
      <c r="O49" s="67">
        <v>2</v>
      </c>
      <c r="P49" s="67">
        <v>0</v>
      </c>
    </row>
    <row r="50" spans="1:16" ht="15" customHeight="1">
      <c r="A50" s="1" t="s">
        <v>369</v>
      </c>
      <c r="B50" s="48">
        <f t="shared" si="8"/>
        <v>62</v>
      </c>
      <c r="C50" s="48">
        <v>61</v>
      </c>
      <c r="D50" s="48">
        <v>1</v>
      </c>
      <c r="E50" s="67">
        <v>4</v>
      </c>
      <c r="F50" s="67">
        <v>2</v>
      </c>
      <c r="G50" s="67">
        <v>2</v>
      </c>
      <c r="H50" s="67">
        <v>4</v>
      </c>
      <c r="I50" s="67">
        <v>13</v>
      </c>
      <c r="J50" s="67">
        <v>9</v>
      </c>
      <c r="K50" s="67">
        <v>9</v>
      </c>
      <c r="L50" s="67">
        <v>5</v>
      </c>
      <c r="M50" s="67">
        <v>2</v>
      </c>
      <c r="N50" s="67">
        <v>2</v>
      </c>
      <c r="O50" s="67">
        <v>7</v>
      </c>
      <c r="P50" s="67">
        <v>3</v>
      </c>
    </row>
    <row r="51" spans="1:16" ht="15" customHeight="1">
      <c r="A51" s="1" t="s">
        <v>370</v>
      </c>
      <c r="B51" s="48">
        <f t="shared" si="8"/>
        <v>6</v>
      </c>
      <c r="C51" s="48">
        <v>6</v>
      </c>
      <c r="D51" s="48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2</v>
      </c>
      <c r="M51" s="67">
        <v>1</v>
      </c>
      <c r="N51" s="67">
        <v>2</v>
      </c>
      <c r="O51" s="67">
        <v>0</v>
      </c>
      <c r="P51" s="67">
        <v>1</v>
      </c>
    </row>
    <row r="52" spans="2:4" ht="15" customHeight="1">
      <c r="B52" s="42"/>
      <c r="C52" s="42"/>
      <c r="D52" s="42"/>
    </row>
    <row r="53" spans="1:16" ht="15" customHeight="1">
      <c r="A53" s="97" t="s">
        <v>371</v>
      </c>
      <c r="B53" s="27">
        <f aca="true" t="shared" si="9" ref="B53:P53">SUM(B55:B60)</f>
        <v>1175</v>
      </c>
      <c r="C53" s="27">
        <f t="shared" si="9"/>
        <v>1109</v>
      </c>
      <c r="D53" s="27">
        <f t="shared" si="9"/>
        <v>66</v>
      </c>
      <c r="E53" s="97">
        <f t="shared" si="9"/>
        <v>71</v>
      </c>
      <c r="F53" s="97">
        <f t="shared" si="9"/>
        <v>80</v>
      </c>
      <c r="G53" s="97">
        <f t="shared" si="9"/>
        <v>76</v>
      </c>
      <c r="H53" s="97">
        <f t="shared" si="9"/>
        <v>90</v>
      </c>
      <c r="I53" s="97">
        <f t="shared" si="9"/>
        <v>98</v>
      </c>
      <c r="J53" s="97">
        <f t="shared" si="9"/>
        <v>78</v>
      </c>
      <c r="K53" s="97">
        <f t="shared" si="9"/>
        <v>90</v>
      </c>
      <c r="L53" s="97">
        <f t="shared" si="9"/>
        <v>119</v>
      </c>
      <c r="M53" s="97">
        <f t="shared" si="9"/>
        <v>127</v>
      </c>
      <c r="N53" s="97">
        <f t="shared" si="9"/>
        <v>131</v>
      </c>
      <c r="O53" s="97">
        <f t="shared" si="9"/>
        <v>104</v>
      </c>
      <c r="P53" s="97">
        <f t="shared" si="9"/>
        <v>111</v>
      </c>
    </row>
    <row r="54" spans="2:4" ht="15" customHeight="1">
      <c r="B54" s="27"/>
      <c r="C54" s="42"/>
      <c r="D54" s="42"/>
    </row>
    <row r="55" spans="1:16" ht="15" customHeight="1">
      <c r="A55" s="1" t="s">
        <v>372</v>
      </c>
      <c r="B55" s="98">
        <f>SUM(E55:P55)</f>
        <v>718</v>
      </c>
      <c r="C55" s="48">
        <v>681</v>
      </c>
      <c r="D55" s="48">
        <v>37</v>
      </c>
      <c r="E55" s="67">
        <v>40</v>
      </c>
      <c r="F55" s="67">
        <v>55</v>
      </c>
      <c r="G55" s="67">
        <v>37</v>
      </c>
      <c r="H55" s="67">
        <v>44</v>
      </c>
      <c r="I55" s="67">
        <v>66</v>
      </c>
      <c r="J55" s="67">
        <v>52</v>
      </c>
      <c r="K55" s="67">
        <v>46</v>
      </c>
      <c r="L55" s="67">
        <v>71</v>
      </c>
      <c r="M55" s="67">
        <v>74</v>
      </c>
      <c r="N55" s="67">
        <v>77</v>
      </c>
      <c r="O55" s="67">
        <v>77</v>
      </c>
      <c r="P55" s="67">
        <v>79</v>
      </c>
    </row>
    <row r="56" spans="1:16" s="67" customFormat="1" ht="15" customHeight="1">
      <c r="A56" s="1" t="s">
        <v>373</v>
      </c>
      <c r="B56" s="98">
        <f>SUM(E56:P56)</f>
        <v>322</v>
      </c>
      <c r="C56" s="48">
        <v>300</v>
      </c>
      <c r="D56" s="48">
        <v>22</v>
      </c>
      <c r="E56" s="67">
        <v>25</v>
      </c>
      <c r="F56" s="67">
        <v>23</v>
      </c>
      <c r="G56" s="67">
        <v>31</v>
      </c>
      <c r="H56" s="67">
        <v>32</v>
      </c>
      <c r="I56" s="67">
        <v>22</v>
      </c>
      <c r="J56" s="67">
        <v>16</v>
      </c>
      <c r="K56" s="67">
        <v>27</v>
      </c>
      <c r="L56" s="67">
        <v>33</v>
      </c>
      <c r="M56" s="67">
        <v>44</v>
      </c>
      <c r="N56" s="67">
        <v>30</v>
      </c>
      <c r="O56" s="67">
        <v>18</v>
      </c>
      <c r="P56" s="67">
        <v>21</v>
      </c>
    </row>
    <row r="57" spans="1:16" ht="15" customHeight="1">
      <c r="A57" s="1" t="s">
        <v>374</v>
      </c>
      <c r="B57" s="98">
        <f>SUM(E57:P57)</f>
        <v>135</v>
      </c>
      <c r="C57" s="48">
        <v>128</v>
      </c>
      <c r="D57" s="48">
        <v>7</v>
      </c>
      <c r="E57" s="67">
        <v>6</v>
      </c>
      <c r="F57" s="67">
        <v>2</v>
      </c>
      <c r="G57" s="67">
        <v>8</v>
      </c>
      <c r="H57" s="67">
        <v>14</v>
      </c>
      <c r="I57" s="67">
        <v>10</v>
      </c>
      <c r="J57" s="67">
        <v>10</v>
      </c>
      <c r="K57" s="67">
        <v>17</v>
      </c>
      <c r="L57" s="67">
        <v>15</v>
      </c>
      <c r="M57" s="67">
        <v>9</v>
      </c>
      <c r="N57" s="67">
        <v>24</v>
      </c>
      <c r="O57" s="67">
        <v>9</v>
      </c>
      <c r="P57" s="67">
        <v>11</v>
      </c>
    </row>
    <row r="58" spans="1:16" ht="15" customHeight="1" thickBot="1">
      <c r="A58" s="17"/>
      <c r="B58" s="18"/>
      <c r="C58" s="17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5.75" customHeight="1">
      <c r="A59" s="325" t="s">
        <v>676</v>
      </c>
    </row>
  </sheetData>
  <mergeCells count="5">
    <mergeCell ref="B7:B8"/>
    <mergeCell ref="C7:D7"/>
    <mergeCell ref="E7:P7"/>
    <mergeCell ref="A3:P3"/>
    <mergeCell ref="A4:P4"/>
  </mergeCells>
  <printOptions horizontalCentered="1" verticalCentered="1"/>
  <pageMargins left="0.3937007874015748" right="0.3937007874015748" top="0.49" bottom="0.4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06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1" customWidth="1"/>
    <col min="2" max="2" width="12.8515625" style="1" customWidth="1"/>
    <col min="3" max="3" width="16.421875" style="1" customWidth="1"/>
    <col min="4" max="4" width="20.28125" style="1" customWidth="1"/>
    <col min="5" max="5" width="14.8515625" style="44" customWidth="1"/>
    <col min="6" max="6" width="4.7109375" style="44" bestFit="1" customWidth="1"/>
    <col min="7" max="7" width="5.00390625" style="44" customWidth="1"/>
    <col min="8" max="8" width="4.7109375" style="44" bestFit="1" customWidth="1"/>
    <col min="9" max="9" width="5.00390625" style="44" customWidth="1"/>
    <col min="10" max="10" width="4.57421875" style="44" customWidth="1"/>
    <col min="11" max="11" width="4.8515625" style="44" customWidth="1"/>
    <col min="12" max="12" width="5.7109375" style="44" customWidth="1"/>
    <col min="13" max="13" width="5.00390625" style="44" customWidth="1"/>
    <col min="14" max="14" width="7.00390625" style="44" customWidth="1"/>
    <col min="15" max="15" width="7.28125" style="44" customWidth="1"/>
    <col min="16" max="16" width="4.421875" style="44" customWidth="1"/>
    <col min="17" max="17" width="3.8515625" style="44" customWidth="1"/>
    <col min="18" max="18" width="5.8515625" style="44" customWidth="1"/>
    <col min="19" max="19" width="7.57421875" style="44" customWidth="1"/>
    <col min="20" max="20" width="7.00390625" style="44" customWidth="1"/>
    <col min="21" max="21" width="5.7109375" style="44" customWidth="1"/>
    <col min="22" max="22" width="6.140625" style="44" customWidth="1"/>
    <col min="23" max="23" width="5.7109375" style="44" customWidth="1"/>
    <col min="24" max="24" width="5.57421875" style="44" customWidth="1"/>
    <col min="25" max="25" width="6.140625" style="44" customWidth="1"/>
    <col min="26" max="26" width="5.421875" style="44" customWidth="1"/>
    <col min="27" max="27" width="6.421875" style="44" customWidth="1"/>
    <col min="28" max="28" width="6.00390625" style="44" customWidth="1"/>
    <col min="29" max="29" width="6.28125" style="44" customWidth="1"/>
    <col min="30" max="30" width="5.7109375" style="44" customWidth="1"/>
    <col min="31" max="31" width="6.28125" style="44" customWidth="1"/>
    <col min="32" max="32" width="6.140625" style="44" customWidth="1"/>
    <col min="33" max="33" width="5.8515625" style="44" customWidth="1"/>
    <col min="34" max="34" width="5.28125" style="44" customWidth="1"/>
    <col min="35" max="35" width="7.00390625" style="44" customWidth="1"/>
    <col min="36" max="36" width="6.7109375" style="44" customWidth="1"/>
    <col min="37" max="37" width="4.8515625" style="44" customWidth="1"/>
    <col min="38" max="38" width="6.57421875" style="44" customWidth="1"/>
    <col min="39" max="39" width="5.00390625" style="44" customWidth="1"/>
    <col min="40" max="40" width="6.421875" style="44" customWidth="1"/>
    <col min="41" max="41" width="5.00390625" style="44" customWidth="1"/>
    <col min="42" max="42" width="5.8515625" style="44" customWidth="1"/>
    <col min="43" max="43" width="5.28125" style="44" customWidth="1"/>
    <col min="44" max="44" width="4.8515625" style="44" customWidth="1"/>
    <col min="45" max="46" width="5.28125" style="44" customWidth="1"/>
    <col min="47" max="47" width="5.8515625" style="44" customWidth="1"/>
    <col min="48" max="48" width="4.421875" style="44" customWidth="1"/>
    <col min="49" max="49" width="5.57421875" style="44" customWidth="1"/>
    <col min="50" max="50" width="4.7109375" style="44" customWidth="1"/>
    <col min="51" max="51" width="5.421875" style="44" customWidth="1"/>
    <col min="52" max="52" width="5.8515625" style="44" customWidth="1"/>
    <col min="53" max="53" width="5.57421875" style="44" customWidth="1"/>
    <col min="54" max="54" width="6.140625" style="100" customWidth="1"/>
    <col min="55" max="55" width="5.28125" style="100" customWidth="1"/>
    <col min="56" max="56" width="6.00390625" style="100" customWidth="1"/>
    <col min="57" max="57" width="6.7109375" style="100" customWidth="1"/>
    <col min="58" max="16384" width="11.421875" style="44" customWidth="1"/>
  </cols>
  <sheetData>
    <row r="1" spans="1:2" ht="12">
      <c r="A1" s="99" t="s">
        <v>692</v>
      </c>
      <c r="B1" s="65"/>
    </row>
    <row r="2" ht="12"/>
    <row r="3" spans="1:9" ht="21" customHeight="1">
      <c r="A3" s="386" t="s">
        <v>654</v>
      </c>
      <c r="B3" s="386"/>
      <c r="C3" s="386"/>
      <c r="D3" s="386"/>
      <c r="E3" s="57"/>
      <c r="F3" s="101"/>
      <c r="G3" s="101"/>
      <c r="H3" s="101"/>
      <c r="I3" s="101"/>
    </row>
    <row r="4" spans="1:9" ht="19.5" customHeight="1">
      <c r="A4" s="386" t="s">
        <v>655</v>
      </c>
      <c r="B4" s="386"/>
      <c r="C4" s="386"/>
      <c r="D4" s="386"/>
      <c r="E4" s="57"/>
      <c r="F4" s="101"/>
      <c r="G4" s="101"/>
      <c r="H4" s="101"/>
      <c r="I4" s="101"/>
    </row>
    <row r="5" ht="12.75" thickBot="1"/>
    <row r="6" spans="1:57" ht="24.75" customHeight="1" thickBot="1">
      <c r="A6" s="8" t="s">
        <v>375</v>
      </c>
      <c r="B6" s="371" t="s">
        <v>185</v>
      </c>
      <c r="C6" s="370" t="s">
        <v>673</v>
      </c>
      <c r="D6" s="392"/>
      <c r="BB6" s="44"/>
      <c r="BC6" s="44"/>
      <c r="BD6" s="44"/>
      <c r="BE6" s="44"/>
    </row>
    <row r="7" spans="1:57" ht="23.25" customHeight="1" thickBot="1">
      <c r="A7" s="12" t="s">
        <v>376</v>
      </c>
      <c r="B7" s="373"/>
      <c r="C7" s="69" t="s">
        <v>377</v>
      </c>
      <c r="D7" s="69" t="s">
        <v>378</v>
      </c>
      <c r="BB7" s="44"/>
      <c r="BC7" s="44"/>
      <c r="BD7" s="44"/>
      <c r="BE7" s="44"/>
    </row>
    <row r="8" spans="1:57" ht="13.5" customHeight="1">
      <c r="A8" s="44"/>
      <c r="B8" s="94"/>
      <c r="C8" s="44"/>
      <c r="D8" s="44"/>
      <c r="BB8" s="44"/>
      <c r="BC8" s="44"/>
      <c r="BD8" s="44"/>
      <c r="BE8" s="44"/>
    </row>
    <row r="9" spans="1:57" ht="13.5" customHeight="1">
      <c r="A9" s="16" t="s">
        <v>379</v>
      </c>
      <c r="B9" s="102">
        <f>SUM(B11:B105)</f>
        <v>8646</v>
      </c>
      <c r="C9" s="97">
        <f>SUM(C11:C105)</f>
        <v>8047</v>
      </c>
      <c r="D9" s="97">
        <f>SUM(D11:D105)</f>
        <v>599</v>
      </c>
      <c r="BB9" s="44"/>
      <c r="BC9" s="44"/>
      <c r="BD9" s="44"/>
      <c r="BE9" s="44"/>
    </row>
    <row r="10" spans="2:57" ht="13.5" customHeight="1">
      <c r="B10" s="94"/>
      <c r="BB10" s="44"/>
      <c r="BC10" s="44"/>
      <c r="BD10" s="44"/>
      <c r="BE10" s="44"/>
    </row>
    <row r="11" spans="1:57" ht="13.5" customHeight="1">
      <c r="A11" s="1" t="s">
        <v>42</v>
      </c>
      <c r="B11" s="103">
        <f aca="true" t="shared" si="0" ref="B11:B72">SUM(C11:D11)</f>
        <v>6</v>
      </c>
      <c r="C11" s="67">
        <v>6</v>
      </c>
      <c r="D11" s="67">
        <v>0</v>
      </c>
      <c r="BB11" s="44"/>
      <c r="BC11" s="44"/>
      <c r="BD11" s="44"/>
      <c r="BE11" s="44"/>
    </row>
    <row r="12" spans="1:57" ht="13.5" customHeight="1">
      <c r="A12" s="1" t="s">
        <v>40</v>
      </c>
      <c r="B12" s="103">
        <f>SUM(C12:D12)</f>
        <v>0</v>
      </c>
      <c r="C12" s="67">
        <v>0</v>
      </c>
      <c r="D12" s="67">
        <v>0</v>
      </c>
      <c r="BB12" s="44"/>
      <c r="BC12" s="44"/>
      <c r="BD12" s="44"/>
      <c r="BE12" s="44"/>
    </row>
    <row r="13" spans="1:57" ht="13.5" customHeight="1">
      <c r="A13" s="1" t="s">
        <v>285</v>
      </c>
      <c r="B13" s="103">
        <f t="shared" si="0"/>
        <v>283</v>
      </c>
      <c r="C13" s="67">
        <v>282</v>
      </c>
      <c r="D13" s="67">
        <v>1</v>
      </c>
      <c r="BB13" s="44"/>
      <c r="BC13" s="44"/>
      <c r="BD13" s="44"/>
      <c r="BE13" s="44"/>
    </row>
    <row r="14" spans="1:57" ht="13.5" customHeight="1">
      <c r="A14" s="1" t="s">
        <v>46</v>
      </c>
      <c r="B14" s="103">
        <f t="shared" si="0"/>
        <v>10</v>
      </c>
      <c r="C14" s="67">
        <v>9</v>
      </c>
      <c r="D14" s="67">
        <v>1</v>
      </c>
      <c r="BB14" s="44"/>
      <c r="BC14" s="44"/>
      <c r="BD14" s="44"/>
      <c r="BE14" s="44"/>
    </row>
    <row r="15" spans="1:57" ht="13.5" customHeight="1">
      <c r="A15" s="1" t="s">
        <v>47</v>
      </c>
      <c r="B15" s="103">
        <f t="shared" si="0"/>
        <v>286</v>
      </c>
      <c r="C15" s="67">
        <v>261</v>
      </c>
      <c r="D15" s="67">
        <v>25</v>
      </c>
      <c r="BB15" s="44"/>
      <c r="BC15" s="44"/>
      <c r="BD15" s="44"/>
      <c r="BE15" s="44"/>
    </row>
    <row r="16" spans="1:57" ht="13.5" customHeight="1">
      <c r="A16" s="1" t="s">
        <v>49</v>
      </c>
      <c r="B16" s="103">
        <f t="shared" si="0"/>
        <v>24</v>
      </c>
      <c r="C16" s="67">
        <v>24</v>
      </c>
      <c r="D16" s="67">
        <v>0</v>
      </c>
      <c r="BB16" s="44"/>
      <c r="BC16" s="44"/>
      <c r="BD16" s="44"/>
      <c r="BE16" s="44"/>
    </row>
    <row r="17" spans="1:57" ht="13.5" customHeight="1">
      <c r="A17" s="1" t="s">
        <v>380</v>
      </c>
      <c r="B17" s="103">
        <f t="shared" si="0"/>
        <v>17</v>
      </c>
      <c r="C17" s="67">
        <v>16</v>
      </c>
      <c r="D17" s="67">
        <v>1</v>
      </c>
      <c r="BB17" s="44"/>
      <c r="BC17" s="44"/>
      <c r="BD17" s="44"/>
      <c r="BE17" s="44"/>
    </row>
    <row r="18" spans="1:53" ht="13.5" customHeight="1">
      <c r="A18" s="1" t="s">
        <v>247</v>
      </c>
      <c r="B18" s="103">
        <f t="shared" si="0"/>
        <v>21</v>
      </c>
      <c r="C18" s="67">
        <v>18</v>
      </c>
      <c r="D18" s="67">
        <v>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</row>
    <row r="19" spans="1:53" ht="13.5" customHeight="1">
      <c r="A19" s="1" t="s">
        <v>57</v>
      </c>
      <c r="B19" s="103">
        <f>SUM(C19:D19)</f>
        <v>2</v>
      </c>
      <c r="C19" s="67">
        <v>2</v>
      </c>
      <c r="D19" s="67">
        <v>0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</row>
    <row r="20" spans="1:53" ht="13.5" customHeight="1">
      <c r="A20" s="1" t="s">
        <v>58</v>
      </c>
      <c r="B20" s="103">
        <f t="shared" si="0"/>
        <v>2</v>
      </c>
      <c r="C20" s="67">
        <v>2</v>
      </c>
      <c r="D20" s="67"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</row>
    <row r="21" spans="1:53" ht="13.5" customHeight="1">
      <c r="A21" s="1" t="s">
        <v>381</v>
      </c>
      <c r="B21" s="103">
        <f t="shared" si="0"/>
        <v>2</v>
      </c>
      <c r="C21" s="67">
        <v>1</v>
      </c>
      <c r="D21" s="67">
        <v>1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</row>
    <row r="22" spans="1:53" ht="13.5" customHeight="1">
      <c r="A22" s="1" t="s">
        <v>60</v>
      </c>
      <c r="B22" s="103">
        <f t="shared" si="0"/>
        <v>17</v>
      </c>
      <c r="C22" s="67">
        <v>16</v>
      </c>
      <c r="D22" s="67">
        <v>1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</row>
    <row r="23" spans="1:53" ht="13.5" customHeight="1">
      <c r="A23" s="1" t="s">
        <v>61</v>
      </c>
      <c r="B23" s="103">
        <f t="shared" si="0"/>
        <v>1</v>
      </c>
      <c r="C23" s="67">
        <v>1</v>
      </c>
      <c r="D23" s="67">
        <v>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</row>
    <row r="24" spans="1:53" ht="13.5" customHeight="1">
      <c r="A24" s="1" t="s">
        <v>62</v>
      </c>
      <c r="B24" s="103">
        <f t="shared" si="0"/>
        <v>70</v>
      </c>
      <c r="C24" s="67">
        <v>58</v>
      </c>
      <c r="D24" s="67">
        <v>12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</row>
    <row r="25" spans="1:53" ht="13.5" customHeight="1">
      <c r="A25" s="1" t="s">
        <v>64</v>
      </c>
      <c r="B25" s="103">
        <f t="shared" si="0"/>
        <v>327</v>
      </c>
      <c r="C25" s="67">
        <v>321</v>
      </c>
      <c r="D25" s="67">
        <v>6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</row>
    <row r="26" spans="1:53" ht="13.5" customHeight="1">
      <c r="A26" s="1" t="s">
        <v>66</v>
      </c>
      <c r="B26" s="103">
        <f t="shared" si="0"/>
        <v>385</v>
      </c>
      <c r="C26" s="67">
        <v>374</v>
      </c>
      <c r="D26" s="67">
        <v>11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</row>
    <row r="27" spans="1:53" ht="13.5" customHeight="1">
      <c r="A27" s="1" t="s">
        <v>63</v>
      </c>
      <c r="B27" s="103">
        <f>SUM(C27:D27)</f>
        <v>4</v>
      </c>
      <c r="C27" s="67">
        <v>4</v>
      </c>
      <c r="D27" s="67">
        <v>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</row>
    <row r="28" spans="1:53" ht="13.5" customHeight="1">
      <c r="A28" s="1" t="s">
        <v>223</v>
      </c>
      <c r="B28" s="103">
        <f t="shared" si="0"/>
        <v>271</v>
      </c>
      <c r="C28" s="67">
        <v>227</v>
      </c>
      <c r="D28" s="67">
        <v>44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</row>
    <row r="29" spans="1:53" ht="13.5" customHeight="1">
      <c r="A29" s="1" t="s">
        <v>70</v>
      </c>
      <c r="B29" s="103">
        <f t="shared" si="0"/>
        <v>14</v>
      </c>
      <c r="C29" s="67">
        <v>14</v>
      </c>
      <c r="D29" s="67">
        <v>0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</row>
    <row r="30" spans="1:53" ht="13.5" customHeight="1">
      <c r="A30" s="1" t="s">
        <v>71</v>
      </c>
      <c r="B30" s="103">
        <f t="shared" si="0"/>
        <v>3</v>
      </c>
      <c r="C30" s="67">
        <v>3</v>
      </c>
      <c r="D30" s="67">
        <v>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</row>
    <row r="31" spans="1:53" ht="13.5" customHeight="1">
      <c r="A31" s="1" t="s">
        <v>72</v>
      </c>
      <c r="B31" s="103">
        <f t="shared" si="0"/>
        <v>6</v>
      </c>
      <c r="C31" s="67">
        <v>6</v>
      </c>
      <c r="D31" s="67"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</row>
    <row r="32" spans="1:53" ht="13.5" customHeight="1">
      <c r="A32" s="1" t="s">
        <v>74</v>
      </c>
      <c r="B32" s="103">
        <f t="shared" si="0"/>
        <v>25</v>
      </c>
      <c r="C32" s="67">
        <v>20</v>
      </c>
      <c r="D32" s="67">
        <v>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</row>
    <row r="33" spans="1:53" ht="13.5" customHeight="1">
      <c r="A33" s="1" t="s">
        <v>75</v>
      </c>
      <c r="B33" s="103">
        <f t="shared" si="0"/>
        <v>7</v>
      </c>
      <c r="C33" s="67">
        <v>6</v>
      </c>
      <c r="D33" s="67">
        <v>1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</row>
    <row r="34" spans="1:53" ht="13.5" customHeight="1">
      <c r="A34" s="44" t="s">
        <v>76</v>
      </c>
      <c r="B34" s="103">
        <f t="shared" si="0"/>
        <v>10</v>
      </c>
      <c r="C34" s="67">
        <v>10</v>
      </c>
      <c r="D34" s="67">
        <v>0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</row>
    <row r="35" spans="1:53" ht="13.5" customHeight="1">
      <c r="A35" s="1" t="s">
        <v>78</v>
      </c>
      <c r="B35" s="103">
        <f t="shared" si="0"/>
        <v>4</v>
      </c>
      <c r="C35" s="67">
        <v>3</v>
      </c>
      <c r="D35" s="67">
        <v>1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</row>
    <row r="36" spans="1:53" ht="13.5" customHeight="1">
      <c r="A36" s="1" t="s">
        <v>79</v>
      </c>
      <c r="B36" s="103">
        <f t="shared" si="0"/>
        <v>5</v>
      </c>
      <c r="C36" s="67">
        <v>5</v>
      </c>
      <c r="D36" s="67">
        <v>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</row>
    <row r="37" spans="1:53" ht="13.5" customHeight="1">
      <c r="A37" s="1" t="s">
        <v>80</v>
      </c>
      <c r="B37" s="103">
        <f t="shared" si="0"/>
        <v>2</v>
      </c>
      <c r="C37" s="67">
        <v>1</v>
      </c>
      <c r="D37" s="67">
        <v>1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</row>
    <row r="38" spans="1:53" ht="13.5" customHeight="1">
      <c r="A38" s="1" t="s">
        <v>81</v>
      </c>
      <c r="B38" s="103">
        <f t="shared" si="0"/>
        <v>5</v>
      </c>
      <c r="C38" s="67">
        <v>5</v>
      </c>
      <c r="D38" s="67">
        <v>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</row>
    <row r="39" spans="1:53" ht="13.5" customHeight="1">
      <c r="A39" s="1" t="s">
        <v>382</v>
      </c>
      <c r="B39" s="103">
        <f t="shared" si="0"/>
        <v>245</v>
      </c>
      <c r="C39" s="67">
        <v>232</v>
      </c>
      <c r="D39" s="67">
        <v>13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</row>
    <row r="40" spans="1:53" ht="13.5" customHeight="1">
      <c r="A40" s="1" t="s">
        <v>87</v>
      </c>
      <c r="B40" s="103">
        <f t="shared" si="0"/>
        <v>28</v>
      </c>
      <c r="C40" s="67">
        <v>27</v>
      </c>
      <c r="D40" s="67">
        <v>1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</row>
    <row r="41" spans="1:53" ht="13.5" customHeight="1">
      <c r="A41" s="1" t="s">
        <v>383</v>
      </c>
      <c r="B41" s="103">
        <f t="shared" si="0"/>
        <v>299</v>
      </c>
      <c r="C41" s="67">
        <v>273</v>
      </c>
      <c r="D41" s="67">
        <v>26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</row>
    <row r="42" spans="1:53" ht="13.5" customHeight="1">
      <c r="A42" s="1" t="s">
        <v>301</v>
      </c>
      <c r="B42" s="103">
        <f t="shared" si="0"/>
        <v>1</v>
      </c>
      <c r="C42" s="67">
        <v>1</v>
      </c>
      <c r="D42" s="67">
        <v>0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</row>
    <row r="43" spans="1:53" ht="13.5" customHeight="1">
      <c r="A43" s="1" t="s">
        <v>300</v>
      </c>
      <c r="B43" s="103">
        <f t="shared" si="0"/>
        <v>1</v>
      </c>
      <c r="C43" s="67">
        <v>1</v>
      </c>
      <c r="D43" s="67">
        <v>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</row>
    <row r="44" spans="2:53" ht="13.5" customHeight="1">
      <c r="B44" s="100"/>
      <c r="C44" s="67"/>
      <c r="D44" s="67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</row>
    <row r="45" spans="1:53" ht="13.5" customHeight="1" thickBot="1">
      <c r="A45" s="99" t="s">
        <v>693</v>
      </c>
      <c r="B45" s="75"/>
      <c r="C45" s="67"/>
      <c r="D45" s="67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</row>
    <row r="46" spans="1:53" ht="19.5" customHeight="1" thickBot="1">
      <c r="A46" s="8" t="s">
        <v>375</v>
      </c>
      <c r="B46" s="371" t="s">
        <v>185</v>
      </c>
      <c r="C46" s="370" t="s">
        <v>673</v>
      </c>
      <c r="D46" s="392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</row>
    <row r="47" spans="1:53" ht="24" customHeight="1" thickBot="1">
      <c r="A47" s="12" t="s">
        <v>376</v>
      </c>
      <c r="B47" s="373"/>
      <c r="C47" s="69" t="s">
        <v>377</v>
      </c>
      <c r="D47" s="69" t="s">
        <v>378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</row>
    <row r="48" spans="1:53" ht="13.5" customHeight="1">
      <c r="A48" s="1" t="s">
        <v>90</v>
      </c>
      <c r="B48" s="103">
        <f t="shared" si="0"/>
        <v>8</v>
      </c>
      <c r="C48" s="67">
        <v>6</v>
      </c>
      <c r="D48" s="67">
        <v>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</row>
    <row r="49" spans="1:53" ht="13.5" customHeight="1">
      <c r="A49" s="1" t="s">
        <v>384</v>
      </c>
      <c r="B49" s="103">
        <f t="shared" si="0"/>
        <v>2</v>
      </c>
      <c r="C49" s="67">
        <v>0</v>
      </c>
      <c r="D49" s="67">
        <v>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</row>
    <row r="50" spans="1:53" ht="13.5" customHeight="1">
      <c r="A50" s="1" t="s">
        <v>385</v>
      </c>
      <c r="B50" s="103">
        <f t="shared" si="0"/>
        <v>6</v>
      </c>
      <c r="C50" s="67">
        <v>6</v>
      </c>
      <c r="D50" s="67">
        <v>0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</row>
    <row r="51" spans="1:53" ht="13.5" customHeight="1">
      <c r="A51" s="1" t="s">
        <v>386</v>
      </c>
      <c r="B51" s="103">
        <f t="shared" si="0"/>
        <v>225</v>
      </c>
      <c r="C51" s="67">
        <v>159</v>
      </c>
      <c r="D51" s="67">
        <v>66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</row>
    <row r="52" spans="1:53" ht="13.5" customHeight="1">
      <c r="A52" s="1" t="s">
        <v>303</v>
      </c>
      <c r="B52" s="103">
        <f t="shared" si="0"/>
        <v>50</v>
      </c>
      <c r="C52" s="67">
        <v>49</v>
      </c>
      <c r="D52" s="67">
        <v>1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</row>
    <row r="53" spans="1:53" ht="13.5" customHeight="1">
      <c r="A53" s="1" t="s">
        <v>387</v>
      </c>
      <c r="B53" s="103">
        <f t="shared" si="0"/>
        <v>13</v>
      </c>
      <c r="C53" s="67">
        <v>12</v>
      </c>
      <c r="D53" s="67">
        <v>1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</row>
    <row r="54" spans="1:53" ht="13.5" customHeight="1">
      <c r="A54" s="1" t="s">
        <v>306</v>
      </c>
      <c r="B54" s="103">
        <f>SUM(C54:D54)</f>
        <v>5</v>
      </c>
      <c r="C54" s="67">
        <v>5</v>
      </c>
      <c r="D54" s="67">
        <v>0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</row>
    <row r="55" spans="1:53" ht="13.5" customHeight="1">
      <c r="A55" s="1" t="s">
        <v>99</v>
      </c>
      <c r="B55" s="103">
        <f t="shared" si="0"/>
        <v>16</v>
      </c>
      <c r="C55" s="67">
        <v>16</v>
      </c>
      <c r="D55" s="67">
        <v>0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</row>
    <row r="56" spans="1:53" ht="13.5" customHeight="1">
      <c r="A56" s="1" t="s">
        <v>390</v>
      </c>
      <c r="B56" s="103">
        <f>SUM(C56:D56)</f>
        <v>69</v>
      </c>
      <c r="C56" s="67">
        <v>50</v>
      </c>
      <c r="D56" s="67">
        <v>19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</row>
    <row r="57" spans="1:53" ht="13.5" customHeight="1">
      <c r="A57" s="1" t="s">
        <v>102</v>
      </c>
      <c r="B57" s="103">
        <f>SUM(C57:D57)</f>
        <v>4</v>
      </c>
      <c r="C57" s="67">
        <v>3</v>
      </c>
      <c r="D57" s="67">
        <v>1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</row>
    <row r="58" spans="1:53" ht="13.5" customHeight="1">
      <c r="A58" s="1" t="s">
        <v>198</v>
      </c>
      <c r="B58" s="103">
        <f t="shared" si="0"/>
        <v>130</v>
      </c>
      <c r="C58" s="67">
        <v>123</v>
      </c>
      <c r="D58" s="67">
        <v>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</row>
    <row r="59" spans="1:53" ht="13.5" customHeight="1">
      <c r="A59" s="1" t="s">
        <v>105</v>
      </c>
      <c r="B59" s="103">
        <f t="shared" si="0"/>
        <v>66</v>
      </c>
      <c r="C59" s="67">
        <v>61</v>
      </c>
      <c r="D59" s="67">
        <v>5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</row>
    <row r="60" spans="1:53" ht="13.5" customHeight="1">
      <c r="A60" s="1" t="s">
        <v>106</v>
      </c>
      <c r="B60" s="103">
        <f t="shared" si="0"/>
        <v>12</v>
      </c>
      <c r="C60" s="67">
        <v>12</v>
      </c>
      <c r="D60" s="67">
        <v>0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</row>
    <row r="61" spans="1:53" ht="13.5" customHeight="1">
      <c r="A61" s="1" t="s">
        <v>107</v>
      </c>
      <c r="B61" s="103">
        <f t="shared" si="0"/>
        <v>17</v>
      </c>
      <c r="C61" s="67">
        <v>17</v>
      </c>
      <c r="D61" s="67">
        <v>0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</row>
    <row r="62" spans="1:53" ht="13.5" customHeight="1">
      <c r="A62" s="1" t="s">
        <v>392</v>
      </c>
      <c r="B62" s="103">
        <f t="shared" si="0"/>
        <v>6</v>
      </c>
      <c r="C62" s="67">
        <v>5</v>
      </c>
      <c r="D62" s="67">
        <v>1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</row>
    <row r="63" spans="1:53" ht="13.5" customHeight="1">
      <c r="A63" s="1" t="s">
        <v>112</v>
      </c>
      <c r="B63" s="103">
        <f t="shared" si="0"/>
        <v>10</v>
      </c>
      <c r="C63" s="67">
        <v>9</v>
      </c>
      <c r="D63" s="67">
        <v>1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</row>
    <row r="64" spans="1:53" ht="13.5" customHeight="1">
      <c r="A64" s="1" t="s">
        <v>114</v>
      </c>
      <c r="B64" s="103">
        <f t="shared" si="0"/>
        <v>23</v>
      </c>
      <c r="C64" s="67">
        <v>23</v>
      </c>
      <c r="D64" s="67">
        <v>0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</row>
    <row r="65" spans="1:53" ht="13.5" customHeight="1">
      <c r="A65" s="1" t="s">
        <v>115</v>
      </c>
      <c r="B65" s="103">
        <f>SUM(C65:D65)</f>
        <v>3</v>
      </c>
      <c r="C65" s="67">
        <v>3</v>
      </c>
      <c r="D65" s="67">
        <v>0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</row>
    <row r="66" spans="1:53" ht="13.5" customHeight="1">
      <c r="A66" s="1" t="s">
        <v>117</v>
      </c>
      <c r="B66" s="103">
        <f>SUM(C66:D66)</f>
        <v>10</v>
      </c>
      <c r="C66" s="67">
        <v>10</v>
      </c>
      <c r="D66" s="67">
        <v>0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</row>
    <row r="67" spans="1:53" ht="13.5" customHeight="1">
      <c r="A67" s="1" t="s">
        <v>118</v>
      </c>
      <c r="B67" s="103">
        <f t="shared" si="0"/>
        <v>47</v>
      </c>
      <c r="C67" s="67">
        <v>44</v>
      </c>
      <c r="D67" s="67">
        <v>3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</row>
    <row r="68" spans="1:53" ht="13.5" customHeight="1">
      <c r="A68" s="1" t="s">
        <v>393</v>
      </c>
      <c r="B68" s="103">
        <f t="shared" si="0"/>
        <v>23</v>
      </c>
      <c r="C68" s="67">
        <v>23</v>
      </c>
      <c r="D68" s="67">
        <v>0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</row>
    <row r="69" spans="1:53" ht="13.5" customHeight="1">
      <c r="A69" s="1" t="s">
        <v>120</v>
      </c>
      <c r="B69" s="103">
        <f t="shared" si="0"/>
        <v>68</v>
      </c>
      <c r="C69" s="67">
        <v>67</v>
      </c>
      <c r="D69" s="67">
        <v>1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</row>
    <row r="70" spans="1:53" ht="13.5" customHeight="1">
      <c r="A70" s="1" t="s">
        <v>394</v>
      </c>
      <c r="B70" s="103">
        <f t="shared" si="0"/>
        <v>2892</v>
      </c>
      <c r="C70" s="67">
        <v>2804</v>
      </c>
      <c r="D70" s="67">
        <v>88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</row>
    <row r="71" spans="1:53" ht="13.5" customHeight="1">
      <c r="A71" s="1" t="s">
        <v>124</v>
      </c>
      <c r="B71" s="103">
        <f t="shared" si="0"/>
        <v>26</v>
      </c>
      <c r="C71" s="67">
        <v>25</v>
      </c>
      <c r="D71" s="67">
        <v>1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</row>
    <row r="72" spans="1:53" ht="13.5" customHeight="1">
      <c r="A72" s="44" t="s">
        <v>125</v>
      </c>
      <c r="B72" s="103">
        <f t="shared" si="0"/>
        <v>5</v>
      </c>
      <c r="C72" s="67">
        <v>5</v>
      </c>
      <c r="D72" s="67">
        <v>0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</row>
    <row r="73" spans="1:53" ht="13.5" customHeight="1">
      <c r="A73" s="1" t="s">
        <v>128</v>
      </c>
      <c r="B73" s="103">
        <f aca="true" t="shared" si="1" ref="B73:B102">SUM(C73:D73)</f>
        <v>16</v>
      </c>
      <c r="C73" s="67">
        <v>15</v>
      </c>
      <c r="D73" s="67">
        <v>1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</row>
    <row r="74" spans="1:53" ht="13.5" customHeight="1">
      <c r="A74" s="44" t="s">
        <v>129</v>
      </c>
      <c r="B74" s="103">
        <f t="shared" si="1"/>
        <v>64</v>
      </c>
      <c r="C74" s="67">
        <v>53</v>
      </c>
      <c r="D74" s="67">
        <v>11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</row>
    <row r="75" spans="1:53" ht="13.5" customHeight="1">
      <c r="A75" s="1" t="s">
        <v>130</v>
      </c>
      <c r="B75" s="103">
        <f t="shared" si="1"/>
        <v>14</v>
      </c>
      <c r="C75" s="67">
        <v>12</v>
      </c>
      <c r="D75" s="67">
        <v>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</row>
    <row r="76" spans="1:53" ht="13.5" customHeight="1">
      <c r="A76" s="1" t="s">
        <v>315</v>
      </c>
      <c r="B76" s="103">
        <f t="shared" si="1"/>
        <v>1</v>
      </c>
      <c r="C76" s="67">
        <v>1</v>
      </c>
      <c r="D76" s="67">
        <v>0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</row>
    <row r="77" spans="1:53" ht="13.5" customHeight="1">
      <c r="A77" s="1" t="s">
        <v>226</v>
      </c>
      <c r="B77" s="103">
        <f t="shared" si="1"/>
        <v>15</v>
      </c>
      <c r="C77" s="67">
        <v>15</v>
      </c>
      <c r="D77" s="67">
        <v>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</row>
    <row r="78" spans="1:53" ht="13.5" customHeight="1">
      <c r="A78" s="44" t="s">
        <v>134</v>
      </c>
      <c r="B78" s="103">
        <f t="shared" si="1"/>
        <v>78</v>
      </c>
      <c r="C78" s="67">
        <v>76</v>
      </c>
      <c r="D78" s="67">
        <v>2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</row>
    <row r="79" spans="1:53" ht="13.5" customHeight="1">
      <c r="A79" s="1" t="s">
        <v>135</v>
      </c>
      <c r="B79" s="103">
        <f t="shared" si="1"/>
        <v>9</v>
      </c>
      <c r="C79" s="67">
        <v>8</v>
      </c>
      <c r="D79" s="67">
        <v>1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</row>
    <row r="80" spans="1:53" ht="13.5" customHeight="1">
      <c r="A80" s="1" t="s">
        <v>136</v>
      </c>
      <c r="B80" s="103">
        <f t="shared" si="1"/>
        <v>1</v>
      </c>
      <c r="C80" s="67">
        <v>1</v>
      </c>
      <c r="D80" s="67">
        <v>0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</row>
    <row r="81" spans="1:53" ht="13.5" customHeight="1">
      <c r="A81" s="1" t="s">
        <v>317</v>
      </c>
      <c r="B81" s="103">
        <f t="shared" si="1"/>
        <v>124</v>
      </c>
      <c r="C81" s="67">
        <v>116</v>
      </c>
      <c r="D81" s="67">
        <v>8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</row>
    <row r="82" spans="1:53" ht="13.5" customHeight="1">
      <c r="A82" s="1" t="s">
        <v>318</v>
      </c>
      <c r="B82" s="103">
        <f t="shared" si="1"/>
        <v>1</v>
      </c>
      <c r="C82" s="67">
        <v>1</v>
      </c>
      <c r="D82" s="67">
        <v>0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</row>
    <row r="83" spans="1:53" ht="13.5" customHeight="1">
      <c r="A83" s="1" t="s">
        <v>139</v>
      </c>
      <c r="B83" s="103">
        <f t="shared" si="1"/>
        <v>7</v>
      </c>
      <c r="C83" s="67">
        <v>7</v>
      </c>
      <c r="D83" s="67">
        <v>0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</row>
    <row r="84" spans="1:53" ht="13.5" customHeight="1">
      <c r="A84" s="1" t="s">
        <v>140</v>
      </c>
      <c r="B84" s="103">
        <f t="shared" si="1"/>
        <v>27</v>
      </c>
      <c r="C84" s="67">
        <v>27</v>
      </c>
      <c r="D84" s="67">
        <v>0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</row>
    <row r="85" spans="1:53" ht="13.5" customHeight="1">
      <c r="A85" s="1" t="s">
        <v>142</v>
      </c>
      <c r="B85" s="103">
        <f t="shared" si="1"/>
        <v>257</v>
      </c>
      <c r="C85" s="67">
        <v>203</v>
      </c>
      <c r="D85" s="67">
        <v>54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</row>
    <row r="86" spans="2:53" ht="13.5" customHeight="1">
      <c r="B86" s="100"/>
      <c r="C86" s="67"/>
      <c r="D86" s="67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</row>
    <row r="87" spans="2:53" ht="13.5" customHeight="1">
      <c r="B87" s="100"/>
      <c r="C87" s="67"/>
      <c r="D87" s="67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</row>
    <row r="88" spans="1:53" ht="13.5" customHeight="1" thickBot="1">
      <c r="A88" s="99" t="s">
        <v>693</v>
      </c>
      <c r="B88" s="75"/>
      <c r="C88" s="67"/>
      <c r="D88" s="67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</row>
    <row r="89" spans="1:53" ht="19.5" customHeight="1" thickBot="1">
      <c r="A89" s="8" t="s">
        <v>375</v>
      </c>
      <c r="B89" s="371" t="s">
        <v>185</v>
      </c>
      <c r="C89" s="370" t="s">
        <v>673</v>
      </c>
      <c r="D89" s="392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</row>
    <row r="90" spans="1:53" ht="21" customHeight="1" thickBot="1">
      <c r="A90" s="12" t="s">
        <v>376</v>
      </c>
      <c r="B90" s="373"/>
      <c r="C90" s="69" t="s">
        <v>377</v>
      </c>
      <c r="D90" s="69" t="s">
        <v>378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</row>
    <row r="91" spans="2:53" ht="13.5" customHeight="1">
      <c r="B91" s="103"/>
      <c r="C91" s="67"/>
      <c r="D91" s="67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</row>
    <row r="92" spans="1:53" ht="13.5" customHeight="1">
      <c r="A92" s="1" t="s">
        <v>143</v>
      </c>
      <c r="B92" s="103">
        <f t="shared" si="1"/>
        <v>5</v>
      </c>
      <c r="C92" s="67">
        <v>4</v>
      </c>
      <c r="D92" s="67">
        <v>1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</row>
    <row r="93" spans="1:53" ht="13.5" customHeight="1">
      <c r="A93" s="1" t="s">
        <v>145</v>
      </c>
      <c r="B93" s="103">
        <f t="shared" si="1"/>
        <v>179</v>
      </c>
      <c r="C93" s="67">
        <v>144</v>
      </c>
      <c r="D93" s="67">
        <v>35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</row>
    <row r="94" spans="1:53" ht="13.5" customHeight="1">
      <c r="A94" s="1" t="s">
        <v>229</v>
      </c>
      <c r="B94" s="103">
        <f t="shared" si="1"/>
        <v>18</v>
      </c>
      <c r="C94" s="67">
        <v>18</v>
      </c>
      <c r="D94" s="67">
        <v>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</row>
    <row r="95" spans="1:53" ht="13.5" customHeight="1">
      <c r="A95" s="1" t="s">
        <v>148</v>
      </c>
      <c r="B95" s="103">
        <f t="shared" si="1"/>
        <v>7</v>
      </c>
      <c r="C95" s="67">
        <v>6</v>
      </c>
      <c r="D95" s="67">
        <v>1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</row>
    <row r="96" spans="1:53" ht="13.5" customHeight="1">
      <c r="A96" s="1" t="s">
        <v>150</v>
      </c>
      <c r="B96" s="103">
        <f t="shared" si="1"/>
        <v>220</v>
      </c>
      <c r="C96" s="67">
        <v>165</v>
      </c>
      <c r="D96" s="67">
        <v>55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</row>
    <row r="97" spans="1:53" ht="13.5" customHeight="1">
      <c r="A97" s="1" t="s">
        <v>207</v>
      </c>
      <c r="B97" s="103">
        <f t="shared" si="1"/>
        <v>454</v>
      </c>
      <c r="C97" s="67">
        <v>450</v>
      </c>
      <c r="D97" s="67">
        <v>4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</row>
    <row r="98" spans="1:53" ht="13.5" customHeight="1">
      <c r="A98" s="1" t="s">
        <v>153</v>
      </c>
      <c r="B98" s="103">
        <f t="shared" si="1"/>
        <v>55</v>
      </c>
      <c r="C98" s="67">
        <v>48</v>
      </c>
      <c r="D98" s="67">
        <v>7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</row>
    <row r="99" spans="1:53" ht="13.5" customHeight="1">
      <c r="A99" s="1" t="s">
        <v>322</v>
      </c>
      <c r="B99" s="103">
        <f t="shared" si="1"/>
        <v>10</v>
      </c>
      <c r="C99" s="67">
        <v>10</v>
      </c>
      <c r="D99" s="67">
        <v>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</row>
    <row r="100" spans="1:53" ht="13.5" customHeight="1">
      <c r="A100" s="1" t="s">
        <v>265</v>
      </c>
      <c r="B100" s="103">
        <f t="shared" si="1"/>
        <v>298</v>
      </c>
      <c r="C100" s="67">
        <v>266</v>
      </c>
      <c r="D100" s="67">
        <v>32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</row>
    <row r="101" spans="1:53" ht="13.5" customHeight="1">
      <c r="A101" s="1" t="s">
        <v>155</v>
      </c>
      <c r="B101" s="103">
        <f t="shared" si="1"/>
        <v>13</v>
      </c>
      <c r="C101" s="67">
        <v>13</v>
      </c>
      <c r="D101" s="67">
        <v>0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</row>
    <row r="102" spans="1:53" ht="13.5" customHeight="1" thickBot="1">
      <c r="A102" s="17" t="s">
        <v>395</v>
      </c>
      <c r="B102" s="104">
        <f t="shared" si="1"/>
        <v>654</v>
      </c>
      <c r="C102" s="77">
        <v>622</v>
      </c>
      <c r="D102" s="75">
        <v>32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</row>
    <row r="103" ht="13.5" customHeight="1">
      <c r="A103" s="325" t="s">
        <v>396</v>
      </c>
    </row>
    <row r="104" ht="13.5" customHeight="1">
      <c r="A104" s="325" t="s">
        <v>397</v>
      </c>
    </row>
    <row r="105" ht="13.5" customHeight="1">
      <c r="A105" s="325" t="s">
        <v>398</v>
      </c>
    </row>
    <row r="106" ht="12">
      <c r="A106" s="325" t="s">
        <v>676</v>
      </c>
    </row>
  </sheetData>
  <mergeCells count="8">
    <mergeCell ref="A3:D3"/>
    <mergeCell ref="A4:D4"/>
    <mergeCell ref="B6:B7"/>
    <mergeCell ref="C6:D6"/>
    <mergeCell ref="B46:B47"/>
    <mergeCell ref="C46:D46"/>
    <mergeCell ref="B89:B90"/>
    <mergeCell ref="C89:D89"/>
  </mergeCells>
  <printOptions horizontalCentered="1" verticalCentered="1"/>
  <pageMargins left="0.75" right="0.75" top="1.03" bottom="1.42" header="0" footer="0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A1">
      <selection activeCell="A6" sqref="A6"/>
    </sheetView>
  </sheetViews>
  <sheetFormatPr defaultColWidth="11.421875" defaultRowHeight="12.75" customHeight="1"/>
  <cols>
    <col min="1" max="1" width="38.8515625" style="1" customWidth="1"/>
    <col min="2" max="2" width="8.8515625" style="1" customWidth="1"/>
    <col min="3" max="3" width="9.57421875" style="67" customWidth="1"/>
    <col min="4" max="4" width="6.57421875" style="1" customWidth="1"/>
    <col min="5" max="5" width="7.7109375" style="67" customWidth="1"/>
    <col min="6" max="6" width="9.421875" style="1" customWidth="1"/>
    <col min="7" max="7" width="8.421875" style="1" customWidth="1"/>
    <col min="8" max="8" width="6.7109375" style="1" bestFit="1" customWidth="1"/>
    <col min="9" max="10" width="8.00390625" style="1" customWidth="1"/>
    <col min="11" max="11" width="10.28125" style="1" customWidth="1"/>
    <col min="12" max="16384" width="11.421875" style="1" customWidth="1"/>
  </cols>
  <sheetData>
    <row r="1" spans="1:2" ht="12.75" customHeight="1">
      <c r="A1" s="90" t="s">
        <v>694</v>
      </c>
      <c r="B1" s="65"/>
    </row>
    <row r="3" spans="1:11" ht="12.75" customHeight="1">
      <c r="A3" s="386" t="s">
        <v>642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2.75" customHeight="1">
      <c r="A4" s="386" t="s">
        <v>662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ht="12.75" customHeight="1" thickBot="1"/>
    <row r="7" spans="1:11" ht="23.25" customHeight="1" thickBot="1">
      <c r="A7" s="405" t="s">
        <v>484</v>
      </c>
      <c r="B7" s="371" t="s">
        <v>185</v>
      </c>
      <c r="C7" s="370" t="s">
        <v>485</v>
      </c>
      <c r="D7" s="392"/>
      <c r="E7" s="392"/>
      <c r="F7" s="392"/>
      <c r="G7" s="392"/>
      <c r="H7" s="392"/>
      <c r="I7" s="392"/>
      <c r="J7" s="392"/>
      <c r="K7" s="392"/>
    </row>
    <row r="8" spans="1:11" ht="12.75" customHeight="1">
      <c r="A8" s="413"/>
      <c r="B8" s="372"/>
      <c r="C8" s="100" t="s">
        <v>486</v>
      </c>
      <c r="D8" s="100" t="s">
        <v>487</v>
      </c>
      <c r="E8" s="100"/>
      <c r="F8" s="100" t="s">
        <v>437</v>
      </c>
      <c r="G8" s="100"/>
      <c r="H8" s="100" t="s">
        <v>488</v>
      </c>
      <c r="I8" s="100" t="s">
        <v>489</v>
      </c>
      <c r="J8" s="100" t="s">
        <v>490</v>
      </c>
      <c r="K8" s="67" t="s">
        <v>254</v>
      </c>
    </row>
    <row r="9" spans="1:12" ht="12.75" customHeight="1">
      <c r="A9" s="413"/>
      <c r="B9" s="372"/>
      <c r="C9" s="67" t="s">
        <v>491</v>
      </c>
      <c r="D9" s="67" t="s">
        <v>492</v>
      </c>
      <c r="E9" s="67" t="s">
        <v>438</v>
      </c>
      <c r="F9" s="67" t="s">
        <v>493</v>
      </c>
      <c r="G9" s="67" t="s">
        <v>439</v>
      </c>
      <c r="H9" s="67" t="s">
        <v>494</v>
      </c>
      <c r="I9" s="67" t="s">
        <v>495</v>
      </c>
      <c r="J9" s="67" t="s">
        <v>496</v>
      </c>
      <c r="K9" s="67" t="s">
        <v>497</v>
      </c>
      <c r="L9" s="16"/>
    </row>
    <row r="10" spans="1:12" ht="12.75" customHeight="1" thickBot="1">
      <c r="A10" s="408"/>
      <c r="B10" s="373"/>
      <c r="C10" s="75" t="s">
        <v>498</v>
      </c>
      <c r="D10" s="75" t="s">
        <v>499</v>
      </c>
      <c r="E10" s="75"/>
      <c r="F10" s="75" t="s">
        <v>244</v>
      </c>
      <c r="G10" s="75"/>
      <c r="H10" s="75" t="s">
        <v>500</v>
      </c>
      <c r="I10" s="75" t="s">
        <v>501</v>
      </c>
      <c r="J10" s="75" t="s">
        <v>502</v>
      </c>
      <c r="K10" s="75" t="s">
        <v>264</v>
      </c>
      <c r="L10" s="16"/>
    </row>
    <row r="11" ht="12.75" customHeight="1">
      <c r="B11" s="94"/>
    </row>
    <row r="12" spans="1:12" ht="12.75" customHeight="1">
      <c r="A12" s="16" t="s">
        <v>185</v>
      </c>
      <c r="B12" s="27">
        <f aca="true" t="shared" si="0" ref="B12:K12">SUM(B14:B164)</f>
        <v>6480</v>
      </c>
      <c r="C12" s="80">
        <f t="shared" si="0"/>
        <v>356</v>
      </c>
      <c r="D12" s="80">
        <f t="shared" si="0"/>
        <v>116</v>
      </c>
      <c r="E12" s="80">
        <f t="shared" si="0"/>
        <v>1042</v>
      </c>
      <c r="F12" s="80">
        <f t="shared" si="0"/>
        <v>1812</v>
      </c>
      <c r="G12" s="80">
        <f t="shared" si="0"/>
        <v>1081</v>
      </c>
      <c r="H12" s="80">
        <f t="shared" si="0"/>
        <v>499</v>
      </c>
      <c r="I12" s="80">
        <f t="shared" si="0"/>
        <v>591</v>
      </c>
      <c r="J12" s="80">
        <f t="shared" si="0"/>
        <v>487</v>
      </c>
      <c r="K12" s="80">
        <f t="shared" si="0"/>
        <v>496</v>
      </c>
      <c r="L12" s="173"/>
    </row>
    <row r="13" spans="2:10" ht="12.75" customHeight="1">
      <c r="B13" s="42"/>
      <c r="C13" s="174"/>
      <c r="D13" s="173"/>
      <c r="E13" s="174"/>
      <c r="F13" s="173"/>
      <c r="G13" s="173"/>
      <c r="H13" s="173"/>
      <c r="I13" s="173"/>
      <c r="J13" s="173"/>
    </row>
    <row r="14" spans="1:11" ht="12.75" customHeight="1">
      <c r="A14" s="1" t="s">
        <v>156</v>
      </c>
      <c r="B14" s="48">
        <f aca="true" t="shared" si="1" ref="B14:B82">SUM(C14:K14)</f>
        <v>2</v>
      </c>
      <c r="C14" s="174">
        <v>0</v>
      </c>
      <c r="D14" s="174">
        <v>0</v>
      </c>
      <c r="E14" s="174">
        <v>2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</row>
    <row r="15" spans="1:11" ht="12.75" customHeight="1">
      <c r="A15" s="1" t="s">
        <v>40</v>
      </c>
      <c r="B15" s="48">
        <f t="shared" si="1"/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</row>
    <row r="16" spans="1:11" ht="12.75" customHeight="1">
      <c r="A16" s="1" t="s">
        <v>41</v>
      </c>
      <c r="B16" s="48">
        <f t="shared" si="1"/>
        <v>7</v>
      </c>
      <c r="C16" s="174">
        <v>2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5</v>
      </c>
    </row>
    <row r="17" spans="1:11" ht="12.75" customHeight="1">
      <c r="A17" s="1" t="s">
        <v>42</v>
      </c>
      <c r="B17" s="48">
        <f t="shared" si="1"/>
        <v>194</v>
      </c>
      <c r="C17" s="174">
        <v>0</v>
      </c>
      <c r="D17" s="174">
        <v>0</v>
      </c>
      <c r="E17" s="174">
        <v>193</v>
      </c>
      <c r="F17" s="174">
        <v>0</v>
      </c>
      <c r="G17" s="174">
        <v>1</v>
      </c>
      <c r="H17" s="174">
        <v>0</v>
      </c>
      <c r="I17" s="174">
        <v>0</v>
      </c>
      <c r="J17" s="174">
        <v>0</v>
      </c>
      <c r="K17" s="174">
        <v>0</v>
      </c>
    </row>
    <row r="18" spans="1:11" ht="12.75" customHeight="1">
      <c r="A18" s="1" t="s">
        <v>536</v>
      </c>
      <c r="B18" s="48">
        <f t="shared" si="1"/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</row>
    <row r="19" spans="1:11" ht="12.75" customHeight="1">
      <c r="A19" s="1" t="s">
        <v>204</v>
      </c>
      <c r="B19" s="48">
        <f t="shared" si="1"/>
        <v>2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2</v>
      </c>
    </row>
    <row r="20" spans="1:11" ht="12.75" customHeight="1">
      <c r="A20" s="1" t="s">
        <v>205</v>
      </c>
      <c r="B20" s="48">
        <f t="shared" si="1"/>
        <v>30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8</v>
      </c>
      <c r="I20" s="174">
        <v>0</v>
      </c>
      <c r="J20" s="174">
        <v>0</v>
      </c>
      <c r="K20" s="174">
        <v>22</v>
      </c>
    </row>
    <row r="21" spans="1:11" ht="12.75" customHeight="1">
      <c r="A21" s="1" t="s">
        <v>46</v>
      </c>
      <c r="B21" s="48">
        <f t="shared" si="1"/>
        <v>285</v>
      </c>
      <c r="C21" s="174">
        <v>0</v>
      </c>
      <c r="D21" s="174">
        <v>0</v>
      </c>
      <c r="E21" s="174">
        <v>0</v>
      </c>
      <c r="F21" s="174">
        <v>0</v>
      </c>
      <c r="G21" s="174">
        <v>8</v>
      </c>
      <c r="H21" s="174">
        <v>0</v>
      </c>
      <c r="I21" s="174">
        <v>277</v>
      </c>
      <c r="J21" s="174">
        <v>0</v>
      </c>
      <c r="K21" s="174">
        <v>0</v>
      </c>
    </row>
    <row r="22" spans="1:11" ht="12.75" customHeight="1">
      <c r="A22" s="1" t="s">
        <v>47</v>
      </c>
      <c r="B22" s="48">
        <f t="shared" si="1"/>
        <v>103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8</v>
      </c>
      <c r="I22" s="174">
        <v>0</v>
      </c>
      <c r="J22" s="174">
        <v>0</v>
      </c>
      <c r="K22" s="174">
        <v>95</v>
      </c>
    </row>
    <row r="23" spans="1:11" ht="12.75" customHeight="1">
      <c r="A23" s="1" t="s">
        <v>48</v>
      </c>
      <c r="B23" s="48">
        <f t="shared" si="1"/>
        <v>6</v>
      </c>
      <c r="C23" s="174">
        <v>0</v>
      </c>
      <c r="D23" s="174">
        <v>0</v>
      </c>
      <c r="E23" s="174">
        <v>6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</row>
    <row r="24" spans="1:11" ht="12.75" customHeight="1">
      <c r="A24" s="1" t="s">
        <v>49</v>
      </c>
      <c r="B24" s="48">
        <f t="shared" si="1"/>
        <v>133</v>
      </c>
      <c r="C24" s="174">
        <v>0</v>
      </c>
      <c r="D24" s="174">
        <v>0</v>
      </c>
      <c r="E24" s="174">
        <v>133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</row>
    <row r="25" spans="1:11" ht="12.75" customHeight="1">
      <c r="A25" s="1" t="s">
        <v>380</v>
      </c>
      <c r="B25" s="48">
        <f t="shared" si="1"/>
        <v>144</v>
      </c>
      <c r="C25" s="174">
        <v>0</v>
      </c>
      <c r="D25" s="174">
        <v>0</v>
      </c>
      <c r="E25" s="174">
        <v>0</v>
      </c>
      <c r="F25" s="174">
        <v>0</v>
      </c>
      <c r="G25" s="174">
        <v>114</v>
      </c>
      <c r="H25" s="174">
        <v>0</v>
      </c>
      <c r="I25" s="174">
        <v>30</v>
      </c>
      <c r="J25" s="174">
        <v>0</v>
      </c>
      <c r="K25" s="174">
        <v>0</v>
      </c>
    </row>
    <row r="26" spans="1:11" ht="12.75" customHeight="1">
      <c r="A26" s="1" t="s">
        <v>53</v>
      </c>
      <c r="B26" s="48">
        <f t="shared" si="1"/>
        <v>24</v>
      </c>
      <c r="C26" s="174">
        <v>24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</row>
    <row r="27" spans="1:11" ht="12.75" customHeight="1">
      <c r="A27" s="1" t="s">
        <v>503</v>
      </c>
      <c r="B27" s="48">
        <f t="shared" si="1"/>
        <v>1</v>
      </c>
      <c r="C27" s="174">
        <v>0</v>
      </c>
      <c r="D27" s="174">
        <v>0</v>
      </c>
      <c r="E27" s="174">
        <v>1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</row>
    <row r="28" spans="1:11" ht="12.75" customHeight="1">
      <c r="A28" s="1" t="s">
        <v>247</v>
      </c>
      <c r="B28" s="48">
        <f t="shared" si="1"/>
        <v>3</v>
      </c>
      <c r="C28" s="174">
        <v>0</v>
      </c>
      <c r="D28" s="174">
        <v>0</v>
      </c>
      <c r="E28" s="174">
        <v>0</v>
      </c>
      <c r="F28" s="174">
        <v>0</v>
      </c>
      <c r="G28" s="174">
        <v>3</v>
      </c>
      <c r="H28" s="174">
        <v>0</v>
      </c>
      <c r="I28" s="174">
        <v>0</v>
      </c>
      <c r="J28" s="174">
        <v>0</v>
      </c>
      <c r="K28" s="174">
        <v>0</v>
      </c>
    </row>
    <row r="29" spans="1:11" ht="12.75" customHeight="1">
      <c r="A29" s="1" t="s">
        <v>56</v>
      </c>
      <c r="B29" s="48">
        <f t="shared" si="1"/>
        <v>5</v>
      </c>
      <c r="C29" s="174">
        <v>0</v>
      </c>
      <c r="D29" s="174">
        <v>0</v>
      </c>
      <c r="E29" s="174">
        <v>3</v>
      </c>
      <c r="F29" s="174">
        <v>0</v>
      </c>
      <c r="G29" s="174">
        <v>0</v>
      </c>
      <c r="H29" s="174">
        <v>2</v>
      </c>
      <c r="I29" s="174">
        <v>0</v>
      </c>
      <c r="J29" s="174">
        <v>0</v>
      </c>
      <c r="K29" s="174">
        <v>0</v>
      </c>
    </row>
    <row r="30" spans="1:11" ht="12.75" customHeight="1">
      <c r="A30" s="1" t="s">
        <v>57</v>
      </c>
      <c r="B30" s="48">
        <f t="shared" si="1"/>
        <v>3</v>
      </c>
      <c r="C30" s="174">
        <v>0</v>
      </c>
      <c r="D30" s="174">
        <v>0</v>
      </c>
      <c r="E30" s="174">
        <v>0</v>
      </c>
      <c r="F30" s="174">
        <v>0</v>
      </c>
      <c r="G30" s="174">
        <v>3</v>
      </c>
      <c r="H30" s="174">
        <v>0</v>
      </c>
      <c r="I30" s="174">
        <v>0</v>
      </c>
      <c r="J30" s="174">
        <v>0</v>
      </c>
      <c r="K30" s="174">
        <v>0</v>
      </c>
    </row>
    <row r="31" spans="1:11" ht="12.75" customHeight="1">
      <c r="A31" s="1" t="s">
        <v>58</v>
      </c>
      <c r="B31" s="48">
        <f t="shared" si="1"/>
        <v>10</v>
      </c>
      <c r="C31" s="174">
        <v>0</v>
      </c>
      <c r="D31" s="174">
        <v>0</v>
      </c>
      <c r="E31" s="174">
        <v>1</v>
      </c>
      <c r="F31" s="174">
        <v>0</v>
      </c>
      <c r="G31" s="174">
        <v>9</v>
      </c>
      <c r="H31" s="174">
        <v>0</v>
      </c>
      <c r="I31" s="174">
        <v>0</v>
      </c>
      <c r="J31" s="174">
        <v>0</v>
      </c>
      <c r="K31" s="174">
        <v>0</v>
      </c>
    </row>
    <row r="32" spans="1:11" ht="12.75" customHeight="1">
      <c r="A32" s="1" t="s">
        <v>422</v>
      </c>
      <c r="B32" s="48">
        <f t="shared" si="1"/>
        <v>2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2</v>
      </c>
      <c r="I32" s="174">
        <v>0</v>
      </c>
      <c r="J32" s="174">
        <v>0</v>
      </c>
      <c r="K32" s="174">
        <v>0</v>
      </c>
    </row>
    <row r="33" spans="1:11" ht="12.75" customHeight="1">
      <c r="A33" s="1" t="s">
        <v>291</v>
      </c>
      <c r="B33" s="48">
        <f t="shared" si="1"/>
        <v>5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5</v>
      </c>
    </row>
    <row r="34" spans="1:11" ht="12.75" customHeight="1">
      <c r="A34" s="1" t="s">
        <v>62</v>
      </c>
      <c r="B34" s="48">
        <f t="shared" si="1"/>
        <v>61</v>
      </c>
      <c r="C34" s="174">
        <v>0</v>
      </c>
      <c r="D34" s="174">
        <v>0</v>
      </c>
      <c r="E34" s="174">
        <v>54</v>
      </c>
      <c r="F34" s="174">
        <v>0</v>
      </c>
      <c r="G34" s="174">
        <v>0</v>
      </c>
      <c r="H34" s="174">
        <v>7</v>
      </c>
      <c r="I34" s="174">
        <v>0</v>
      </c>
      <c r="J34" s="174">
        <v>0</v>
      </c>
      <c r="K34" s="174">
        <v>0</v>
      </c>
    </row>
    <row r="35" spans="1:11" ht="12.75" customHeight="1">
      <c r="A35" s="1" t="s">
        <v>65</v>
      </c>
      <c r="B35" s="48">
        <f t="shared" si="1"/>
        <v>665</v>
      </c>
      <c r="C35" s="174">
        <v>0</v>
      </c>
      <c r="D35" s="174">
        <v>0</v>
      </c>
      <c r="E35" s="174">
        <v>434</v>
      </c>
      <c r="F35" s="174">
        <v>0</v>
      </c>
      <c r="G35" s="174">
        <v>0</v>
      </c>
      <c r="H35" s="174">
        <v>231</v>
      </c>
      <c r="I35" s="174">
        <v>0</v>
      </c>
      <c r="J35" s="174">
        <v>0</v>
      </c>
      <c r="K35" s="174">
        <v>0</v>
      </c>
    </row>
    <row r="36" spans="1:11" ht="12.75" customHeight="1">
      <c r="A36" s="1" t="s">
        <v>504</v>
      </c>
      <c r="B36" s="48">
        <f t="shared" si="1"/>
        <v>8</v>
      </c>
      <c r="C36" s="174">
        <v>0</v>
      </c>
      <c r="D36" s="174">
        <v>0</v>
      </c>
      <c r="E36" s="174">
        <v>6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2</v>
      </c>
    </row>
    <row r="37" spans="1:11" ht="12.75" customHeight="1">
      <c r="A37" s="1" t="s">
        <v>505</v>
      </c>
      <c r="B37" s="48">
        <f t="shared" si="1"/>
        <v>5</v>
      </c>
      <c r="C37" s="174">
        <v>0</v>
      </c>
      <c r="D37" s="174">
        <v>0</v>
      </c>
      <c r="E37" s="174">
        <v>5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</row>
    <row r="38" spans="1:11" ht="12.75" customHeight="1">
      <c r="A38" s="1" t="s">
        <v>67</v>
      </c>
      <c r="B38" s="48">
        <f t="shared" si="1"/>
        <v>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</row>
    <row r="39" spans="1:11" ht="12.75" customHeight="1">
      <c r="A39" s="1" t="s">
        <v>157</v>
      </c>
      <c r="B39" s="48">
        <f t="shared" si="1"/>
        <v>0</v>
      </c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</row>
    <row r="40" spans="1:11" ht="12.75" customHeight="1">
      <c r="A40" s="1" t="s">
        <v>506</v>
      </c>
      <c r="B40" s="48">
        <f t="shared" si="1"/>
        <v>16</v>
      </c>
      <c r="C40" s="174">
        <v>0</v>
      </c>
      <c r="D40" s="174">
        <v>0</v>
      </c>
      <c r="E40" s="174">
        <v>16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</row>
    <row r="41" spans="1:11" ht="12.75" customHeight="1">
      <c r="A41" s="1" t="s">
        <v>223</v>
      </c>
      <c r="B41" s="48">
        <f t="shared" si="1"/>
        <v>660</v>
      </c>
      <c r="C41" s="174">
        <v>0</v>
      </c>
      <c r="D41" s="174">
        <v>0</v>
      </c>
      <c r="E41" s="174">
        <v>0</v>
      </c>
      <c r="F41" s="174">
        <v>0</v>
      </c>
      <c r="G41" s="174">
        <v>550</v>
      </c>
      <c r="H41" s="174">
        <v>0</v>
      </c>
      <c r="I41" s="174">
        <v>110</v>
      </c>
      <c r="J41" s="174">
        <v>0</v>
      </c>
      <c r="K41" s="174">
        <v>0</v>
      </c>
    </row>
    <row r="42" spans="1:11" ht="12.75" customHeight="1">
      <c r="A42" s="1" t="s">
        <v>70</v>
      </c>
      <c r="B42" s="48">
        <f t="shared" si="1"/>
        <v>57</v>
      </c>
      <c r="C42" s="174">
        <v>0</v>
      </c>
      <c r="D42" s="174">
        <v>0</v>
      </c>
      <c r="E42" s="174">
        <v>0</v>
      </c>
      <c r="F42" s="174">
        <v>0</v>
      </c>
      <c r="G42" s="174">
        <v>57</v>
      </c>
      <c r="H42" s="174">
        <v>0</v>
      </c>
      <c r="I42" s="174">
        <v>0</v>
      </c>
      <c r="J42" s="174">
        <v>0</v>
      </c>
      <c r="K42" s="174">
        <v>0</v>
      </c>
    </row>
    <row r="43" spans="1:11" ht="12.75" customHeight="1">
      <c r="A43" s="1" t="s">
        <v>71</v>
      </c>
      <c r="B43" s="48">
        <f t="shared" si="1"/>
        <v>1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1</v>
      </c>
      <c r="J43" s="174">
        <v>0</v>
      </c>
      <c r="K43" s="174">
        <v>0</v>
      </c>
    </row>
    <row r="44" spans="1:11" ht="12.75" customHeight="1" thickBot="1">
      <c r="A44" s="99" t="s">
        <v>695</v>
      </c>
      <c r="B44" s="340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9.5" customHeight="1" thickBot="1">
      <c r="A45" s="405" t="s">
        <v>484</v>
      </c>
      <c r="B45" s="371" t="s">
        <v>185</v>
      </c>
      <c r="C45" s="370" t="s">
        <v>485</v>
      </c>
      <c r="D45" s="392"/>
      <c r="E45" s="392"/>
      <c r="F45" s="392"/>
      <c r="G45" s="392"/>
      <c r="H45" s="392"/>
      <c r="I45" s="392"/>
      <c r="J45" s="392"/>
      <c r="K45" s="392"/>
    </row>
    <row r="46" spans="1:11" ht="12.75" customHeight="1">
      <c r="A46" s="413"/>
      <c r="B46" s="372"/>
      <c r="C46" s="100" t="s">
        <v>486</v>
      </c>
      <c r="D46" s="100" t="s">
        <v>487</v>
      </c>
      <c r="E46" s="100"/>
      <c r="F46" s="100" t="s">
        <v>437</v>
      </c>
      <c r="G46" s="100"/>
      <c r="H46" s="100" t="s">
        <v>488</v>
      </c>
      <c r="I46" s="100" t="s">
        <v>489</v>
      </c>
      <c r="J46" s="100" t="s">
        <v>490</v>
      </c>
      <c r="K46" s="67" t="s">
        <v>254</v>
      </c>
    </row>
    <row r="47" spans="1:11" ht="12.75" customHeight="1">
      <c r="A47" s="413"/>
      <c r="B47" s="372"/>
      <c r="C47" s="67" t="s">
        <v>491</v>
      </c>
      <c r="D47" s="67" t="s">
        <v>492</v>
      </c>
      <c r="E47" s="67" t="s">
        <v>438</v>
      </c>
      <c r="F47" s="67" t="s">
        <v>493</v>
      </c>
      <c r="G47" s="67" t="s">
        <v>439</v>
      </c>
      <c r="H47" s="67" t="s">
        <v>494</v>
      </c>
      <c r="I47" s="67" t="s">
        <v>495</v>
      </c>
      <c r="J47" s="67" t="s">
        <v>496</v>
      </c>
      <c r="K47" s="67" t="s">
        <v>497</v>
      </c>
    </row>
    <row r="48" spans="1:11" ht="12.75" customHeight="1" thickBot="1">
      <c r="A48" s="408"/>
      <c r="B48" s="373"/>
      <c r="C48" s="75" t="s">
        <v>498</v>
      </c>
      <c r="D48" s="75" t="s">
        <v>499</v>
      </c>
      <c r="E48" s="75"/>
      <c r="F48" s="75" t="s">
        <v>244</v>
      </c>
      <c r="G48" s="75"/>
      <c r="H48" s="75" t="s">
        <v>500</v>
      </c>
      <c r="I48" s="75" t="s">
        <v>501</v>
      </c>
      <c r="J48" s="75" t="s">
        <v>502</v>
      </c>
      <c r="K48" s="75" t="s">
        <v>264</v>
      </c>
    </row>
    <row r="49" spans="1:11" ht="12.75" customHeight="1">
      <c r="A49" s="1" t="s">
        <v>158</v>
      </c>
      <c r="B49" s="48">
        <f t="shared" si="1"/>
        <v>1</v>
      </c>
      <c r="C49" s="174">
        <v>0</v>
      </c>
      <c r="D49" s="174">
        <v>0</v>
      </c>
      <c r="E49" s="174">
        <v>1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</row>
    <row r="50" spans="1:11" ht="12.75" customHeight="1">
      <c r="A50" s="1" t="s">
        <v>73</v>
      </c>
      <c r="B50" s="48">
        <f t="shared" si="1"/>
        <v>1</v>
      </c>
      <c r="C50" s="174">
        <v>0</v>
      </c>
      <c r="D50" s="174">
        <v>0</v>
      </c>
      <c r="E50" s="174">
        <v>0</v>
      </c>
      <c r="F50" s="174">
        <v>0</v>
      </c>
      <c r="G50" s="174">
        <v>1</v>
      </c>
      <c r="H50" s="174">
        <v>0</v>
      </c>
      <c r="I50" s="174">
        <v>0</v>
      </c>
      <c r="J50" s="174">
        <v>0</v>
      </c>
      <c r="K50" s="174">
        <v>0</v>
      </c>
    </row>
    <row r="51" spans="1:11" ht="12.75" customHeight="1">
      <c r="A51" s="1" t="s">
        <v>74</v>
      </c>
      <c r="B51" s="48">
        <f t="shared" si="1"/>
        <v>31</v>
      </c>
      <c r="C51" s="174">
        <v>0</v>
      </c>
      <c r="D51" s="174">
        <v>0</v>
      </c>
      <c r="E51" s="174">
        <v>1</v>
      </c>
      <c r="F51" s="174">
        <v>0</v>
      </c>
      <c r="G51" s="174">
        <v>27</v>
      </c>
      <c r="H51" s="174">
        <v>3</v>
      </c>
      <c r="I51" s="174">
        <v>0</v>
      </c>
      <c r="J51" s="174">
        <v>0</v>
      </c>
      <c r="K51" s="174">
        <v>0</v>
      </c>
    </row>
    <row r="52" spans="1:11" ht="12.75" customHeight="1">
      <c r="A52" s="1" t="s">
        <v>72</v>
      </c>
      <c r="B52" s="48">
        <f t="shared" si="1"/>
        <v>1</v>
      </c>
      <c r="C52" s="174">
        <v>0</v>
      </c>
      <c r="D52" s="174">
        <v>0</v>
      </c>
      <c r="E52" s="174">
        <v>1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</row>
    <row r="53" spans="1:11" ht="12.75" customHeight="1">
      <c r="A53" s="1" t="s">
        <v>159</v>
      </c>
      <c r="B53" s="48">
        <f t="shared" si="1"/>
        <v>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</row>
    <row r="54" spans="1:11" ht="12.75" customHeight="1">
      <c r="A54" s="1" t="s">
        <v>75</v>
      </c>
      <c r="B54" s="48">
        <f t="shared" si="1"/>
        <v>38</v>
      </c>
      <c r="C54" s="174">
        <v>0</v>
      </c>
      <c r="D54" s="174">
        <v>0</v>
      </c>
      <c r="E54" s="174">
        <v>0</v>
      </c>
      <c r="F54" s="174">
        <v>0</v>
      </c>
      <c r="G54" s="174">
        <v>32</v>
      </c>
      <c r="H54" s="174">
        <v>1</v>
      </c>
      <c r="I54" s="174">
        <v>5</v>
      </c>
      <c r="J54" s="174">
        <v>0</v>
      </c>
      <c r="K54" s="174">
        <v>0</v>
      </c>
    </row>
    <row r="55" spans="1:11" ht="12.75" customHeight="1">
      <c r="A55" s="1" t="s">
        <v>76</v>
      </c>
      <c r="B55" s="48">
        <f t="shared" si="1"/>
        <v>159</v>
      </c>
      <c r="C55" s="174">
        <v>0</v>
      </c>
      <c r="D55" s="174">
        <v>0</v>
      </c>
      <c r="E55" s="174">
        <v>0</v>
      </c>
      <c r="F55" s="174">
        <v>70</v>
      </c>
      <c r="G55" s="174">
        <v>66</v>
      </c>
      <c r="H55" s="174">
        <v>0</v>
      </c>
      <c r="I55" s="174">
        <v>23</v>
      </c>
      <c r="J55" s="174">
        <v>0</v>
      </c>
      <c r="K55" s="174">
        <v>0</v>
      </c>
    </row>
    <row r="56" spans="1:11" ht="12.75" customHeight="1">
      <c r="A56" s="1" t="s">
        <v>77</v>
      </c>
      <c r="B56" s="48">
        <f t="shared" si="1"/>
        <v>1</v>
      </c>
      <c r="C56" s="174">
        <v>0</v>
      </c>
      <c r="D56" s="174">
        <v>0</v>
      </c>
      <c r="E56" s="174">
        <v>0</v>
      </c>
      <c r="F56" s="174">
        <v>0</v>
      </c>
      <c r="G56" s="174">
        <v>1</v>
      </c>
      <c r="H56" s="174">
        <v>0</v>
      </c>
      <c r="I56" s="174">
        <v>0</v>
      </c>
      <c r="J56" s="174">
        <v>0</v>
      </c>
      <c r="K56" s="174">
        <v>0</v>
      </c>
    </row>
    <row r="57" spans="1:11" ht="12.75" customHeight="1">
      <c r="A57" s="1" t="s">
        <v>78</v>
      </c>
      <c r="B57" s="48">
        <f t="shared" si="1"/>
        <v>1</v>
      </c>
      <c r="C57" s="174">
        <v>0</v>
      </c>
      <c r="D57" s="174">
        <v>0</v>
      </c>
      <c r="E57" s="174">
        <v>0</v>
      </c>
      <c r="F57" s="174">
        <v>0</v>
      </c>
      <c r="G57" s="174">
        <v>1</v>
      </c>
      <c r="H57" s="174">
        <v>0</v>
      </c>
      <c r="I57" s="174">
        <v>0</v>
      </c>
      <c r="J57" s="174">
        <v>0</v>
      </c>
      <c r="K57" s="174">
        <v>0</v>
      </c>
    </row>
    <row r="58" spans="1:11" ht="12.75" customHeight="1">
      <c r="A58" s="1" t="s">
        <v>79</v>
      </c>
      <c r="B58" s="48">
        <f t="shared" si="1"/>
        <v>199</v>
      </c>
      <c r="C58" s="174">
        <v>0</v>
      </c>
      <c r="D58" s="174">
        <v>0</v>
      </c>
      <c r="E58" s="174">
        <v>2</v>
      </c>
      <c r="F58" s="174">
        <v>196</v>
      </c>
      <c r="G58" s="174">
        <v>1</v>
      </c>
      <c r="H58" s="174">
        <v>0</v>
      </c>
      <c r="I58" s="174">
        <v>0</v>
      </c>
      <c r="J58" s="174">
        <v>0</v>
      </c>
      <c r="K58" s="174">
        <v>0</v>
      </c>
    </row>
    <row r="59" spans="1:11" ht="12.75" customHeight="1">
      <c r="A59" s="1" t="s">
        <v>82</v>
      </c>
      <c r="B59" s="48">
        <f t="shared" si="1"/>
        <v>10</v>
      </c>
      <c r="C59" s="174">
        <v>0</v>
      </c>
      <c r="D59" s="174">
        <v>0</v>
      </c>
      <c r="E59" s="174">
        <v>0</v>
      </c>
      <c r="F59" s="174">
        <v>0</v>
      </c>
      <c r="G59" s="174">
        <v>1</v>
      </c>
      <c r="H59" s="174">
        <v>0</v>
      </c>
      <c r="I59" s="174">
        <v>9</v>
      </c>
      <c r="J59" s="174">
        <v>0</v>
      </c>
      <c r="K59" s="174">
        <v>0</v>
      </c>
    </row>
    <row r="60" spans="1:11" ht="12.75" customHeight="1">
      <c r="A60" s="1" t="s">
        <v>160</v>
      </c>
      <c r="B60" s="48">
        <f t="shared" si="1"/>
        <v>6</v>
      </c>
      <c r="C60" s="174">
        <v>0</v>
      </c>
      <c r="D60" s="174">
        <v>0</v>
      </c>
      <c r="E60" s="174">
        <v>0</v>
      </c>
      <c r="F60" s="174">
        <v>0</v>
      </c>
      <c r="G60" s="174">
        <v>5</v>
      </c>
      <c r="H60" s="174">
        <v>0</v>
      </c>
      <c r="I60" s="174">
        <v>1</v>
      </c>
      <c r="J60" s="174">
        <v>0</v>
      </c>
      <c r="K60" s="174">
        <v>0</v>
      </c>
    </row>
    <row r="61" spans="1:11" ht="12.75" customHeight="1">
      <c r="A61" s="1" t="s">
        <v>83</v>
      </c>
      <c r="B61" s="48">
        <f t="shared" si="1"/>
        <v>174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174</v>
      </c>
      <c r="I61" s="174">
        <v>0</v>
      </c>
      <c r="J61" s="174">
        <v>0</v>
      </c>
      <c r="K61" s="174">
        <v>0</v>
      </c>
    </row>
    <row r="62" spans="1:11" ht="12.75" customHeight="1">
      <c r="A62" s="1" t="s">
        <v>84</v>
      </c>
      <c r="B62" s="48">
        <f t="shared" si="1"/>
        <v>26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0</v>
      </c>
      <c r="J62" s="174">
        <v>26</v>
      </c>
      <c r="K62" s="174">
        <v>0</v>
      </c>
    </row>
    <row r="63" spans="1:11" ht="12.75" customHeight="1">
      <c r="A63" s="1" t="s">
        <v>507</v>
      </c>
      <c r="B63" s="48">
        <f t="shared" si="1"/>
        <v>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</row>
    <row r="64" spans="1:11" ht="12.75" customHeight="1">
      <c r="A64" s="1" t="s">
        <v>86</v>
      </c>
      <c r="B64" s="48">
        <f t="shared" si="1"/>
        <v>27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27</v>
      </c>
      <c r="K64" s="174">
        <v>0</v>
      </c>
    </row>
    <row r="65" spans="1:11" ht="12.75" customHeight="1">
      <c r="A65" s="1" t="s">
        <v>297</v>
      </c>
      <c r="B65" s="48">
        <f t="shared" si="1"/>
        <v>89</v>
      </c>
      <c r="C65" s="174">
        <v>0</v>
      </c>
      <c r="D65" s="174">
        <v>88</v>
      </c>
      <c r="E65" s="174">
        <v>0</v>
      </c>
      <c r="F65" s="174">
        <v>0</v>
      </c>
      <c r="G65" s="174">
        <v>0</v>
      </c>
      <c r="H65" s="174">
        <v>1</v>
      </c>
      <c r="I65" s="174">
        <v>0</v>
      </c>
      <c r="J65" s="174">
        <v>0</v>
      </c>
      <c r="K65" s="174">
        <v>0</v>
      </c>
    </row>
    <row r="66" spans="1:11" ht="12.75" customHeight="1">
      <c r="A66" s="1" t="s">
        <v>87</v>
      </c>
      <c r="B66" s="48">
        <f t="shared" si="1"/>
        <v>59</v>
      </c>
      <c r="C66" s="174">
        <v>8</v>
      </c>
      <c r="D66" s="174">
        <v>0</v>
      </c>
      <c r="E66" s="174">
        <v>0</v>
      </c>
      <c r="F66" s="174">
        <v>0</v>
      </c>
      <c r="G66" s="174">
        <v>0</v>
      </c>
      <c r="H66" s="174">
        <v>1</v>
      </c>
      <c r="I66" s="174">
        <v>0</v>
      </c>
      <c r="J66" s="174">
        <v>0</v>
      </c>
      <c r="K66" s="174">
        <v>50</v>
      </c>
    </row>
    <row r="67" spans="1:11" ht="12.75" customHeight="1">
      <c r="A67" s="1" t="s">
        <v>224</v>
      </c>
      <c r="B67" s="48">
        <f t="shared" si="1"/>
        <v>381</v>
      </c>
      <c r="C67" s="174">
        <v>0</v>
      </c>
      <c r="D67" s="174">
        <v>0</v>
      </c>
      <c r="E67" s="174">
        <v>0</v>
      </c>
      <c r="F67" s="174">
        <v>375</v>
      </c>
      <c r="G67" s="174">
        <v>0</v>
      </c>
      <c r="H67" s="174">
        <v>1</v>
      </c>
      <c r="I67" s="174">
        <v>5</v>
      </c>
      <c r="J67" s="174">
        <v>0</v>
      </c>
      <c r="K67" s="174">
        <v>0</v>
      </c>
    </row>
    <row r="68" spans="1:11" ht="12.75" customHeight="1">
      <c r="A68" s="1" t="s">
        <v>89</v>
      </c>
      <c r="B68" s="48">
        <f t="shared" si="1"/>
        <v>11</v>
      </c>
      <c r="C68" s="174">
        <v>0</v>
      </c>
      <c r="D68" s="174">
        <v>0</v>
      </c>
      <c r="E68" s="174">
        <v>0</v>
      </c>
      <c r="F68" s="174">
        <v>11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</row>
    <row r="69" spans="1:11" ht="12.75" customHeight="1">
      <c r="A69" s="1" t="s">
        <v>90</v>
      </c>
      <c r="B69" s="48">
        <f t="shared" si="1"/>
        <v>9</v>
      </c>
      <c r="C69" s="174">
        <v>0</v>
      </c>
      <c r="D69" s="174">
        <v>0</v>
      </c>
      <c r="E69" s="174">
        <v>8</v>
      </c>
      <c r="F69" s="174">
        <v>0</v>
      </c>
      <c r="G69" s="174">
        <v>0</v>
      </c>
      <c r="H69" s="174">
        <v>1</v>
      </c>
      <c r="I69" s="174">
        <v>0</v>
      </c>
      <c r="J69" s="174">
        <v>0</v>
      </c>
      <c r="K69" s="174">
        <v>0</v>
      </c>
    </row>
    <row r="70" spans="1:11" ht="12.75" customHeight="1">
      <c r="A70" s="1" t="s">
        <v>91</v>
      </c>
      <c r="B70" s="48">
        <f t="shared" si="1"/>
        <v>6</v>
      </c>
      <c r="C70" s="174">
        <v>0</v>
      </c>
      <c r="D70" s="174">
        <v>0</v>
      </c>
      <c r="E70" s="174">
        <v>6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</row>
    <row r="71" spans="1:11" ht="12.75" customHeight="1">
      <c r="A71" s="1" t="s">
        <v>508</v>
      </c>
      <c r="B71" s="48">
        <f t="shared" si="1"/>
        <v>1</v>
      </c>
      <c r="C71" s="174">
        <v>0</v>
      </c>
      <c r="D71" s="174">
        <v>0</v>
      </c>
      <c r="E71" s="174">
        <v>1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</row>
    <row r="72" spans="1:11" ht="12.75" customHeight="1">
      <c r="A72" s="1" t="s">
        <v>261</v>
      </c>
      <c r="B72" s="48">
        <f t="shared" si="1"/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</row>
    <row r="73" spans="1:11" ht="12.75" customHeight="1">
      <c r="A73" s="1" t="s">
        <v>92</v>
      </c>
      <c r="B73" s="48">
        <f t="shared" si="1"/>
        <v>23</v>
      </c>
      <c r="C73" s="174">
        <v>0</v>
      </c>
      <c r="D73" s="174">
        <v>0</v>
      </c>
      <c r="E73" s="174">
        <v>0</v>
      </c>
      <c r="F73" s="174">
        <v>0</v>
      </c>
      <c r="G73" s="174">
        <v>20</v>
      </c>
      <c r="H73" s="174">
        <v>0</v>
      </c>
      <c r="I73" s="174">
        <v>3</v>
      </c>
      <c r="J73" s="174">
        <v>0</v>
      </c>
      <c r="K73" s="174">
        <v>0</v>
      </c>
    </row>
    <row r="74" spans="1:11" ht="12.75" customHeight="1">
      <c r="A74" s="1" t="s">
        <v>174</v>
      </c>
      <c r="B74" s="48">
        <f t="shared" si="1"/>
        <v>0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</row>
    <row r="75" spans="1:11" ht="12.75" customHeight="1">
      <c r="A75" s="1" t="s">
        <v>94</v>
      </c>
      <c r="B75" s="48">
        <f t="shared" si="1"/>
        <v>14</v>
      </c>
      <c r="C75" s="174">
        <v>0</v>
      </c>
      <c r="D75" s="174">
        <v>0</v>
      </c>
      <c r="E75" s="174">
        <v>1</v>
      </c>
      <c r="F75" s="174">
        <v>6</v>
      </c>
      <c r="G75" s="174">
        <v>2</v>
      </c>
      <c r="H75" s="174">
        <v>0</v>
      </c>
      <c r="I75" s="174">
        <v>0</v>
      </c>
      <c r="J75" s="174">
        <v>0</v>
      </c>
      <c r="K75" s="174">
        <v>5</v>
      </c>
    </row>
    <row r="76" spans="1:11" ht="12.75" customHeight="1">
      <c r="A76" s="1" t="s">
        <v>95</v>
      </c>
      <c r="B76" s="48">
        <f t="shared" si="1"/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</row>
    <row r="77" spans="1:11" ht="12.75" customHeight="1">
      <c r="A77" s="1" t="s">
        <v>96</v>
      </c>
      <c r="B77" s="48">
        <f t="shared" si="1"/>
        <v>8</v>
      </c>
      <c r="C77" s="174">
        <v>0</v>
      </c>
      <c r="D77" s="174">
        <v>0</v>
      </c>
      <c r="E77" s="174">
        <v>0</v>
      </c>
      <c r="F77" s="174">
        <v>0</v>
      </c>
      <c r="G77" s="174">
        <v>8</v>
      </c>
      <c r="H77" s="174">
        <v>0</v>
      </c>
      <c r="I77" s="174">
        <v>0</v>
      </c>
      <c r="J77" s="174">
        <v>0</v>
      </c>
      <c r="K77" s="174">
        <v>0</v>
      </c>
    </row>
    <row r="78" spans="1:11" ht="12.75" customHeight="1">
      <c r="A78" s="1" t="s">
        <v>97</v>
      </c>
      <c r="B78" s="48">
        <f t="shared" si="1"/>
        <v>1</v>
      </c>
      <c r="C78" s="174">
        <v>0</v>
      </c>
      <c r="D78" s="174">
        <v>0</v>
      </c>
      <c r="E78" s="174">
        <v>1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</row>
    <row r="79" spans="1:11" ht="12.75" customHeight="1">
      <c r="A79" s="1" t="s">
        <v>256</v>
      </c>
      <c r="B79" s="48">
        <f t="shared" si="1"/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</row>
    <row r="80" spans="1:11" ht="12.75" customHeight="1">
      <c r="A80" s="1" t="s">
        <v>98</v>
      </c>
      <c r="B80" s="48">
        <f t="shared" si="1"/>
        <v>27</v>
      </c>
      <c r="C80" s="174">
        <v>0</v>
      </c>
      <c r="D80" s="174">
        <v>0</v>
      </c>
      <c r="E80" s="174">
        <v>25</v>
      </c>
      <c r="F80" s="174">
        <v>0</v>
      </c>
      <c r="G80" s="174">
        <v>0</v>
      </c>
      <c r="H80" s="174">
        <v>0</v>
      </c>
      <c r="I80" s="174">
        <v>2</v>
      </c>
      <c r="J80" s="174">
        <v>0</v>
      </c>
      <c r="K80" s="174">
        <v>0</v>
      </c>
    </row>
    <row r="81" spans="1:11" ht="12.75" customHeight="1">
      <c r="A81" s="44" t="s">
        <v>99</v>
      </c>
      <c r="B81" s="48">
        <f t="shared" si="1"/>
        <v>3</v>
      </c>
      <c r="C81" s="174">
        <v>0</v>
      </c>
      <c r="D81" s="174">
        <v>0</v>
      </c>
      <c r="E81" s="174">
        <v>3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</row>
    <row r="82" spans="1:11" ht="12.75" customHeight="1">
      <c r="A82" s="44" t="s">
        <v>162</v>
      </c>
      <c r="B82" s="48">
        <f t="shared" si="1"/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</row>
    <row r="83" spans="1:11" ht="12.75" customHeight="1">
      <c r="A83" s="1" t="s">
        <v>175</v>
      </c>
      <c r="B83" s="48">
        <f aca="true" t="shared" si="2" ref="B83:B160">SUM(C83:K83)</f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</row>
    <row r="84" spans="1:11" ht="12.75" customHeight="1">
      <c r="A84" s="1" t="s">
        <v>483</v>
      </c>
      <c r="B84" s="48">
        <f t="shared" si="2"/>
        <v>0</v>
      </c>
      <c r="C84" s="174">
        <v>0</v>
      </c>
      <c r="D84" s="174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174">
        <v>0</v>
      </c>
    </row>
    <row r="85" spans="2:11" ht="12.75" customHeight="1">
      <c r="B85" s="175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2:11" ht="12.75" customHeight="1">
      <c r="B86" s="175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2:11" ht="12.75" customHeight="1">
      <c r="B87" s="175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12.75" customHeight="1" thickBot="1">
      <c r="A88" s="99" t="s">
        <v>695</v>
      </c>
      <c r="B88" s="340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2.75" customHeight="1" thickBot="1">
      <c r="A89" s="405" t="s">
        <v>484</v>
      </c>
      <c r="B89" s="371" t="s">
        <v>185</v>
      </c>
      <c r="C89" s="370" t="s">
        <v>485</v>
      </c>
      <c r="D89" s="392"/>
      <c r="E89" s="392"/>
      <c r="F89" s="392"/>
      <c r="G89" s="392"/>
      <c r="H89" s="392"/>
      <c r="I89" s="392"/>
      <c r="J89" s="392"/>
      <c r="K89" s="392"/>
    </row>
    <row r="90" spans="1:11" ht="12.75" customHeight="1">
      <c r="A90" s="413"/>
      <c r="B90" s="372"/>
      <c r="C90" s="100" t="s">
        <v>486</v>
      </c>
      <c r="D90" s="100" t="s">
        <v>487</v>
      </c>
      <c r="E90" s="100"/>
      <c r="F90" s="100" t="s">
        <v>437</v>
      </c>
      <c r="G90" s="100"/>
      <c r="H90" s="100" t="s">
        <v>488</v>
      </c>
      <c r="I90" s="100" t="s">
        <v>489</v>
      </c>
      <c r="J90" s="100" t="s">
        <v>490</v>
      </c>
      <c r="K90" s="67" t="s">
        <v>254</v>
      </c>
    </row>
    <row r="91" spans="1:11" ht="12.75" customHeight="1">
      <c r="A91" s="413"/>
      <c r="B91" s="372"/>
      <c r="C91" s="67" t="s">
        <v>491</v>
      </c>
      <c r="D91" s="67" t="s">
        <v>492</v>
      </c>
      <c r="E91" s="67" t="s">
        <v>438</v>
      </c>
      <c r="F91" s="67" t="s">
        <v>493</v>
      </c>
      <c r="G91" s="67" t="s">
        <v>439</v>
      </c>
      <c r="H91" s="67" t="s">
        <v>494</v>
      </c>
      <c r="I91" s="67" t="s">
        <v>495</v>
      </c>
      <c r="J91" s="67" t="s">
        <v>496</v>
      </c>
      <c r="K91" s="67" t="s">
        <v>497</v>
      </c>
    </row>
    <row r="92" spans="1:11" ht="12.75" customHeight="1" thickBot="1">
      <c r="A92" s="408"/>
      <c r="B92" s="373"/>
      <c r="C92" s="75" t="s">
        <v>498</v>
      </c>
      <c r="D92" s="75" t="s">
        <v>499</v>
      </c>
      <c r="E92" s="75"/>
      <c r="F92" s="75" t="s">
        <v>244</v>
      </c>
      <c r="G92" s="75"/>
      <c r="H92" s="75" t="s">
        <v>500</v>
      </c>
      <c r="I92" s="75" t="s">
        <v>501</v>
      </c>
      <c r="J92" s="75" t="s">
        <v>502</v>
      </c>
      <c r="K92" s="75" t="s">
        <v>264</v>
      </c>
    </row>
    <row r="93" spans="1:11" ht="12.75" customHeight="1">
      <c r="A93" s="1" t="s">
        <v>102</v>
      </c>
      <c r="B93" s="48">
        <f t="shared" si="2"/>
        <v>43</v>
      </c>
      <c r="C93" s="174">
        <v>0</v>
      </c>
      <c r="D93" s="174">
        <v>0</v>
      </c>
      <c r="E93" s="174">
        <v>0</v>
      </c>
      <c r="F93" s="174">
        <v>0</v>
      </c>
      <c r="G93" s="174">
        <v>1</v>
      </c>
      <c r="H93" s="174">
        <v>0</v>
      </c>
      <c r="I93" s="174">
        <v>42</v>
      </c>
      <c r="J93" s="174">
        <v>0</v>
      </c>
      <c r="K93" s="174">
        <v>0</v>
      </c>
    </row>
    <row r="94" spans="1:11" ht="12.75" customHeight="1">
      <c r="A94" s="1" t="s">
        <v>163</v>
      </c>
      <c r="B94" s="48">
        <f t="shared" si="2"/>
        <v>1</v>
      </c>
      <c r="C94" s="174">
        <v>0</v>
      </c>
      <c r="D94" s="174">
        <v>0</v>
      </c>
      <c r="E94" s="174">
        <v>0</v>
      </c>
      <c r="F94" s="174">
        <v>0</v>
      </c>
      <c r="G94" s="174">
        <v>1</v>
      </c>
      <c r="H94" s="174">
        <v>0</v>
      </c>
      <c r="I94" s="174">
        <v>0</v>
      </c>
      <c r="J94" s="174">
        <v>0</v>
      </c>
      <c r="K94" s="174">
        <v>0</v>
      </c>
    </row>
    <row r="95" spans="1:11" ht="12.75" customHeight="1">
      <c r="A95" s="1" t="s">
        <v>198</v>
      </c>
      <c r="B95" s="48">
        <f t="shared" si="2"/>
        <v>16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5</v>
      </c>
      <c r="I95" s="174">
        <v>0</v>
      </c>
      <c r="J95" s="174">
        <v>0</v>
      </c>
      <c r="K95" s="174">
        <v>11</v>
      </c>
    </row>
    <row r="96" spans="1:11" ht="12.75" customHeight="1">
      <c r="A96" s="1" t="s">
        <v>104</v>
      </c>
      <c r="B96" s="48">
        <f t="shared" si="2"/>
        <v>4</v>
      </c>
      <c r="C96" s="174">
        <v>1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0</v>
      </c>
      <c r="J96" s="174">
        <v>0</v>
      </c>
      <c r="K96" s="174">
        <v>3</v>
      </c>
    </row>
    <row r="97" spans="1:11" ht="12.75" customHeight="1">
      <c r="A97" s="1" t="s">
        <v>509</v>
      </c>
      <c r="B97" s="48">
        <f t="shared" si="2"/>
        <v>49</v>
      </c>
      <c r="C97" s="174">
        <v>3</v>
      </c>
      <c r="D97" s="174">
        <v>0</v>
      </c>
      <c r="E97" s="174">
        <v>0</v>
      </c>
      <c r="F97" s="174">
        <v>0</v>
      </c>
      <c r="G97" s="174">
        <v>0</v>
      </c>
      <c r="H97" s="174">
        <v>3</v>
      </c>
      <c r="I97" s="174">
        <v>0</v>
      </c>
      <c r="J97" s="174">
        <v>0</v>
      </c>
      <c r="K97" s="174">
        <v>43</v>
      </c>
    </row>
    <row r="98" spans="1:11" ht="12.75" customHeight="1">
      <c r="A98" s="1" t="s">
        <v>510</v>
      </c>
      <c r="B98" s="48">
        <f t="shared" si="2"/>
        <v>106</v>
      </c>
      <c r="C98" s="174">
        <v>31</v>
      </c>
      <c r="D98" s="174">
        <v>0</v>
      </c>
      <c r="E98" s="174">
        <v>0</v>
      </c>
      <c r="F98" s="174">
        <v>0</v>
      </c>
      <c r="G98" s="174">
        <v>0</v>
      </c>
      <c r="H98" s="174">
        <v>3</v>
      </c>
      <c r="I98" s="174">
        <v>0</v>
      </c>
      <c r="J98" s="174">
        <v>0</v>
      </c>
      <c r="K98" s="174">
        <v>72</v>
      </c>
    </row>
    <row r="99" spans="1:11" ht="12.75" customHeight="1">
      <c r="A99" s="1" t="s">
        <v>107</v>
      </c>
      <c r="B99" s="48">
        <f t="shared" si="2"/>
        <v>71</v>
      </c>
      <c r="C99" s="174">
        <v>3</v>
      </c>
      <c r="D99" s="174">
        <v>0</v>
      </c>
      <c r="E99" s="174">
        <v>0</v>
      </c>
      <c r="F99" s="174">
        <v>0</v>
      </c>
      <c r="G99" s="174">
        <v>0</v>
      </c>
      <c r="H99" s="174">
        <v>1</v>
      </c>
      <c r="I99" s="174">
        <v>0</v>
      </c>
      <c r="J99" s="174">
        <v>0</v>
      </c>
      <c r="K99" s="174">
        <v>67</v>
      </c>
    </row>
    <row r="100" spans="1:11" ht="12.75" customHeight="1">
      <c r="A100" s="1" t="s">
        <v>511</v>
      </c>
      <c r="B100" s="48">
        <f t="shared" si="2"/>
        <v>5</v>
      </c>
      <c r="C100" s="174">
        <v>0</v>
      </c>
      <c r="D100" s="174">
        <v>0</v>
      </c>
      <c r="E100" s="174">
        <v>0</v>
      </c>
      <c r="F100" s="174">
        <v>0</v>
      </c>
      <c r="G100" s="174">
        <v>2</v>
      </c>
      <c r="H100" s="174">
        <v>0</v>
      </c>
      <c r="I100" s="174">
        <v>3</v>
      </c>
      <c r="J100" s="174">
        <v>0</v>
      </c>
      <c r="K100" s="174">
        <v>0</v>
      </c>
    </row>
    <row r="101" spans="1:11" ht="12.75" customHeight="1">
      <c r="A101" s="1" t="s">
        <v>110</v>
      </c>
      <c r="B101" s="48">
        <f t="shared" si="2"/>
        <v>7</v>
      </c>
      <c r="C101" s="174">
        <v>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7</v>
      </c>
      <c r="J101" s="174">
        <v>0</v>
      </c>
      <c r="K101" s="174">
        <v>0</v>
      </c>
    </row>
    <row r="102" spans="1:11" ht="12.75" customHeight="1">
      <c r="A102" s="1" t="s">
        <v>111</v>
      </c>
      <c r="B102" s="48">
        <f t="shared" si="2"/>
        <v>2</v>
      </c>
      <c r="C102" s="174">
        <v>0</v>
      </c>
      <c r="D102" s="174">
        <v>0</v>
      </c>
      <c r="E102" s="174">
        <v>2</v>
      </c>
      <c r="F102" s="174">
        <v>0</v>
      </c>
      <c r="G102" s="174">
        <v>0</v>
      </c>
      <c r="H102" s="174">
        <v>0</v>
      </c>
      <c r="I102" s="174">
        <v>0</v>
      </c>
      <c r="J102" s="174">
        <v>0</v>
      </c>
      <c r="K102" s="174">
        <v>0</v>
      </c>
    </row>
    <row r="103" spans="1:11" ht="12.75" customHeight="1">
      <c r="A103" s="1" t="s">
        <v>164</v>
      </c>
      <c r="B103" s="48">
        <f t="shared" si="2"/>
        <v>53</v>
      </c>
      <c r="C103" s="174">
        <v>40</v>
      </c>
      <c r="D103" s="174">
        <v>11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74">
        <v>0</v>
      </c>
      <c r="K103" s="174">
        <v>2</v>
      </c>
    </row>
    <row r="104" spans="1:11" ht="12.75" customHeight="1">
      <c r="A104" s="1" t="s">
        <v>165</v>
      </c>
      <c r="B104" s="48">
        <f t="shared" si="2"/>
        <v>171</v>
      </c>
      <c r="C104" s="174">
        <v>163</v>
      </c>
      <c r="D104" s="174">
        <v>7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1</v>
      </c>
    </row>
    <row r="105" spans="1:11" ht="12.75" customHeight="1">
      <c r="A105" s="1" t="s">
        <v>176</v>
      </c>
      <c r="B105" s="48">
        <f t="shared" si="2"/>
        <v>0</v>
      </c>
      <c r="C105" s="174">
        <v>0</v>
      </c>
      <c r="D105" s="174">
        <v>0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74">
        <v>0</v>
      </c>
      <c r="K105" s="174">
        <v>0</v>
      </c>
    </row>
    <row r="106" spans="1:11" ht="12.75" customHeight="1">
      <c r="A106" s="1" t="s">
        <v>177</v>
      </c>
      <c r="B106" s="48">
        <f t="shared" si="2"/>
        <v>0</v>
      </c>
      <c r="C106" s="174">
        <v>0</v>
      </c>
      <c r="D106" s="174">
        <v>0</v>
      </c>
      <c r="E106" s="174">
        <v>0</v>
      </c>
      <c r="F106" s="174">
        <v>0</v>
      </c>
      <c r="G106" s="174">
        <v>0</v>
      </c>
      <c r="H106" s="174">
        <v>0</v>
      </c>
      <c r="I106" s="174">
        <v>0</v>
      </c>
      <c r="J106" s="174">
        <v>0</v>
      </c>
      <c r="K106" s="174">
        <v>0</v>
      </c>
    </row>
    <row r="107" spans="1:11" ht="12.75" customHeight="1">
      <c r="A107" s="1" t="s">
        <v>112</v>
      </c>
      <c r="B107" s="48">
        <f t="shared" si="2"/>
        <v>77</v>
      </c>
      <c r="C107" s="174">
        <v>0</v>
      </c>
      <c r="D107" s="174">
        <v>0</v>
      </c>
      <c r="E107" s="174">
        <v>0</v>
      </c>
      <c r="F107" s="174">
        <v>0</v>
      </c>
      <c r="G107" s="174">
        <v>14</v>
      </c>
      <c r="H107" s="174">
        <v>0</v>
      </c>
      <c r="I107" s="174">
        <v>63</v>
      </c>
      <c r="J107" s="174">
        <v>0</v>
      </c>
      <c r="K107" s="174">
        <v>0</v>
      </c>
    </row>
    <row r="108" spans="1:11" ht="12.75" customHeight="1">
      <c r="A108" s="1" t="s">
        <v>166</v>
      </c>
      <c r="B108" s="48">
        <f t="shared" si="2"/>
        <v>1</v>
      </c>
      <c r="C108" s="174">
        <v>0</v>
      </c>
      <c r="D108" s="174">
        <v>0</v>
      </c>
      <c r="E108" s="174">
        <v>0</v>
      </c>
      <c r="F108" s="174">
        <v>0</v>
      </c>
      <c r="G108" s="174">
        <v>1</v>
      </c>
      <c r="H108" s="174">
        <v>0</v>
      </c>
      <c r="I108" s="174">
        <v>0</v>
      </c>
      <c r="J108" s="174">
        <v>0</v>
      </c>
      <c r="K108" s="174">
        <v>0</v>
      </c>
    </row>
    <row r="109" spans="1:11" ht="12.75" customHeight="1">
      <c r="A109" s="1" t="s">
        <v>167</v>
      </c>
      <c r="B109" s="48">
        <f t="shared" si="2"/>
        <v>1</v>
      </c>
      <c r="C109" s="174">
        <v>0</v>
      </c>
      <c r="D109" s="174">
        <v>0</v>
      </c>
      <c r="E109" s="174">
        <v>1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0</v>
      </c>
    </row>
    <row r="110" spans="1:11" ht="12.75" customHeight="1">
      <c r="A110" s="1" t="s">
        <v>113</v>
      </c>
      <c r="B110" s="48">
        <f t="shared" si="2"/>
        <v>0</v>
      </c>
      <c r="C110" s="174">
        <v>0</v>
      </c>
      <c r="D110" s="174">
        <v>0</v>
      </c>
      <c r="E110" s="174">
        <v>0</v>
      </c>
      <c r="F110" s="174">
        <v>0</v>
      </c>
      <c r="G110" s="174">
        <v>0</v>
      </c>
      <c r="H110" s="174">
        <v>0</v>
      </c>
      <c r="I110" s="174">
        <v>0</v>
      </c>
      <c r="J110" s="174">
        <v>0</v>
      </c>
      <c r="K110" s="174">
        <v>0</v>
      </c>
    </row>
    <row r="111" spans="1:11" ht="12.75" customHeight="1">
      <c r="A111" s="1" t="s">
        <v>114</v>
      </c>
      <c r="B111" s="48">
        <f t="shared" si="2"/>
        <v>45</v>
      </c>
      <c r="C111" s="174">
        <v>0</v>
      </c>
      <c r="D111" s="174">
        <v>0</v>
      </c>
      <c r="E111" s="174">
        <v>43</v>
      </c>
      <c r="F111" s="174">
        <v>0</v>
      </c>
      <c r="G111" s="174">
        <v>0</v>
      </c>
      <c r="H111" s="174">
        <v>0</v>
      </c>
      <c r="I111" s="174">
        <v>0</v>
      </c>
      <c r="J111" s="174">
        <v>0</v>
      </c>
      <c r="K111" s="174">
        <v>2</v>
      </c>
    </row>
    <row r="112" spans="1:11" ht="12.75" customHeight="1">
      <c r="A112" s="1" t="s">
        <v>512</v>
      </c>
      <c r="B112" s="48">
        <f t="shared" si="2"/>
        <v>0</v>
      </c>
      <c r="C112" s="174">
        <v>0</v>
      </c>
      <c r="D112" s="174">
        <v>0</v>
      </c>
      <c r="E112" s="174">
        <v>0</v>
      </c>
      <c r="F112" s="174">
        <v>0</v>
      </c>
      <c r="G112" s="174">
        <v>0</v>
      </c>
      <c r="H112" s="174">
        <v>0</v>
      </c>
      <c r="I112" s="174">
        <v>0</v>
      </c>
      <c r="J112" s="174">
        <v>0</v>
      </c>
      <c r="K112" s="174">
        <v>0</v>
      </c>
    </row>
    <row r="113" spans="1:11" ht="12.75" customHeight="1">
      <c r="A113" s="1" t="s">
        <v>178</v>
      </c>
      <c r="B113" s="48">
        <f t="shared" si="2"/>
        <v>1</v>
      </c>
      <c r="C113" s="174">
        <v>0</v>
      </c>
      <c r="D113" s="174">
        <v>0</v>
      </c>
      <c r="E113" s="174">
        <v>1</v>
      </c>
      <c r="F113" s="174">
        <v>0</v>
      </c>
      <c r="G113" s="174">
        <v>0</v>
      </c>
      <c r="H113" s="174">
        <v>0</v>
      </c>
      <c r="I113" s="174">
        <v>0</v>
      </c>
      <c r="J113" s="174">
        <v>0</v>
      </c>
      <c r="K113" s="174">
        <v>0</v>
      </c>
    </row>
    <row r="114" spans="1:11" ht="12.75" customHeight="1">
      <c r="A114" s="1" t="s">
        <v>115</v>
      </c>
      <c r="B114" s="48">
        <f t="shared" si="2"/>
        <v>4</v>
      </c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4">
        <v>2</v>
      </c>
      <c r="I114" s="174">
        <v>0</v>
      </c>
      <c r="J114" s="174">
        <v>0</v>
      </c>
      <c r="K114" s="174">
        <v>2</v>
      </c>
    </row>
    <row r="115" spans="1:11" ht="12.75" customHeight="1">
      <c r="A115" s="1" t="s">
        <v>233</v>
      </c>
      <c r="B115" s="48">
        <f t="shared" si="2"/>
        <v>6</v>
      </c>
      <c r="C115" s="174">
        <v>0</v>
      </c>
      <c r="D115" s="174">
        <v>0</v>
      </c>
      <c r="E115" s="174">
        <v>0</v>
      </c>
      <c r="F115" s="174">
        <v>0</v>
      </c>
      <c r="G115" s="174">
        <v>0</v>
      </c>
      <c r="H115" s="174">
        <v>0</v>
      </c>
      <c r="I115" s="174">
        <v>6</v>
      </c>
      <c r="J115" s="174">
        <v>0</v>
      </c>
      <c r="K115" s="174">
        <v>0</v>
      </c>
    </row>
    <row r="116" spans="1:11" ht="12.75" customHeight="1">
      <c r="A116" s="1" t="s">
        <v>118</v>
      </c>
      <c r="B116" s="48">
        <f t="shared" si="2"/>
        <v>2</v>
      </c>
      <c r="C116" s="174">
        <v>0</v>
      </c>
      <c r="D116" s="174">
        <v>0</v>
      </c>
      <c r="E116" s="174">
        <v>0</v>
      </c>
      <c r="F116" s="174">
        <v>0</v>
      </c>
      <c r="G116" s="174">
        <v>2</v>
      </c>
      <c r="H116" s="174">
        <v>0</v>
      </c>
      <c r="I116" s="174">
        <v>0</v>
      </c>
      <c r="J116" s="174">
        <v>0</v>
      </c>
      <c r="K116" s="174">
        <v>0</v>
      </c>
    </row>
    <row r="117" spans="1:11" ht="12.75" customHeight="1">
      <c r="A117" s="1" t="s">
        <v>446</v>
      </c>
      <c r="B117" s="48">
        <f t="shared" si="2"/>
        <v>1</v>
      </c>
      <c r="C117" s="174">
        <v>0</v>
      </c>
      <c r="D117" s="174">
        <v>0</v>
      </c>
      <c r="E117" s="174">
        <v>0</v>
      </c>
      <c r="F117" s="174">
        <v>0</v>
      </c>
      <c r="G117" s="174">
        <v>0</v>
      </c>
      <c r="H117" s="174">
        <v>1</v>
      </c>
      <c r="I117" s="174">
        <v>0</v>
      </c>
      <c r="J117" s="174">
        <v>0</v>
      </c>
      <c r="K117" s="174">
        <v>0</v>
      </c>
    </row>
    <row r="118" spans="1:11" ht="12.75" customHeight="1">
      <c r="A118" s="1" t="s">
        <v>168</v>
      </c>
      <c r="B118" s="48">
        <f t="shared" si="2"/>
        <v>3</v>
      </c>
      <c r="C118" s="174">
        <v>0</v>
      </c>
      <c r="D118" s="174">
        <v>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74">
        <v>0</v>
      </c>
      <c r="K118" s="174">
        <v>3</v>
      </c>
    </row>
    <row r="119" spans="1:11" ht="12.75" customHeight="1">
      <c r="A119" s="1" t="s">
        <v>120</v>
      </c>
      <c r="B119" s="48">
        <f t="shared" si="2"/>
        <v>4</v>
      </c>
      <c r="C119" s="174">
        <v>0</v>
      </c>
      <c r="D119" s="174">
        <v>0</v>
      </c>
      <c r="E119" s="174">
        <v>4</v>
      </c>
      <c r="F119" s="174">
        <v>0</v>
      </c>
      <c r="G119" s="174">
        <v>0</v>
      </c>
      <c r="H119" s="174">
        <v>0</v>
      </c>
      <c r="I119" s="174">
        <v>0</v>
      </c>
      <c r="J119" s="174">
        <v>0</v>
      </c>
      <c r="K119" s="174">
        <v>0</v>
      </c>
    </row>
    <row r="120" spans="1:11" ht="12.75" customHeight="1">
      <c r="A120" s="1" t="s">
        <v>514</v>
      </c>
      <c r="B120" s="48">
        <f t="shared" si="2"/>
        <v>411</v>
      </c>
      <c r="C120" s="174">
        <v>0</v>
      </c>
      <c r="D120" s="174">
        <v>0</v>
      </c>
      <c r="E120" s="174">
        <v>0</v>
      </c>
      <c r="F120" s="174">
        <v>403</v>
      </c>
      <c r="G120" s="174">
        <v>0</v>
      </c>
      <c r="H120" s="174">
        <v>8</v>
      </c>
      <c r="I120" s="174">
        <v>0</v>
      </c>
      <c r="J120" s="174">
        <v>0</v>
      </c>
      <c r="K120" s="174">
        <v>0</v>
      </c>
    </row>
    <row r="121" spans="1:11" ht="12.75" customHeight="1">
      <c r="A121" s="1" t="s">
        <v>515</v>
      </c>
      <c r="B121" s="48">
        <f t="shared" si="2"/>
        <v>435</v>
      </c>
      <c r="C121" s="174">
        <v>0</v>
      </c>
      <c r="D121" s="174">
        <v>0</v>
      </c>
      <c r="E121" s="174">
        <v>0</v>
      </c>
      <c r="F121" s="174">
        <v>425</v>
      </c>
      <c r="G121" s="174">
        <v>0</v>
      </c>
      <c r="H121" s="174">
        <v>10</v>
      </c>
      <c r="I121" s="174">
        <v>0</v>
      </c>
      <c r="J121" s="174">
        <v>0</v>
      </c>
      <c r="K121" s="174">
        <v>0</v>
      </c>
    </row>
    <row r="122" spans="1:11" ht="12.75" customHeight="1">
      <c r="A122" s="1" t="s">
        <v>123</v>
      </c>
      <c r="B122" s="48">
        <f t="shared" si="2"/>
        <v>308</v>
      </c>
      <c r="C122" s="174">
        <v>0</v>
      </c>
      <c r="D122" s="174">
        <v>0</v>
      </c>
      <c r="E122" s="174">
        <v>0</v>
      </c>
      <c r="F122" s="174">
        <v>302</v>
      </c>
      <c r="G122" s="174">
        <v>0</v>
      </c>
      <c r="H122" s="174">
        <v>6</v>
      </c>
      <c r="I122" s="174">
        <v>0</v>
      </c>
      <c r="J122" s="174">
        <v>0</v>
      </c>
      <c r="K122" s="174">
        <v>0</v>
      </c>
    </row>
    <row r="123" spans="1:11" ht="12.75" customHeight="1">
      <c r="A123" s="1" t="s">
        <v>169</v>
      </c>
      <c r="B123" s="48">
        <f t="shared" si="2"/>
        <v>1</v>
      </c>
      <c r="C123" s="174">
        <v>0</v>
      </c>
      <c r="D123" s="174">
        <v>0</v>
      </c>
      <c r="E123" s="174">
        <v>0</v>
      </c>
      <c r="F123" s="174">
        <v>0</v>
      </c>
      <c r="G123" s="174">
        <v>0</v>
      </c>
      <c r="H123" s="174">
        <v>0</v>
      </c>
      <c r="I123" s="174">
        <v>0</v>
      </c>
      <c r="J123" s="174">
        <v>0</v>
      </c>
      <c r="K123" s="174">
        <v>1</v>
      </c>
    </row>
    <row r="124" spans="1:11" ht="12.75" customHeight="1">
      <c r="A124" s="1" t="s">
        <v>124</v>
      </c>
      <c r="B124" s="48">
        <f t="shared" si="2"/>
        <v>2</v>
      </c>
      <c r="C124" s="174">
        <v>0</v>
      </c>
      <c r="D124" s="174">
        <v>0</v>
      </c>
      <c r="E124" s="174">
        <v>2</v>
      </c>
      <c r="F124" s="174">
        <v>0</v>
      </c>
      <c r="G124" s="174">
        <v>0</v>
      </c>
      <c r="H124" s="174">
        <v>0</v>
      </c>
      <c r="I124" s="174">
        <v>0</v>
      </c>
      <c r="J124" s="174">
        <v>0</v>
      </c>
      <c r="K124" s="174">
        <v>0</v>
      </c>
    </row>
    <row r="125" spans="1:11" ht="12.75" customHeight="1">
      <c r="A125" s="1" t="s">
        <v>125</v>
      </c>
      <c r="B125" s="48">
        <f t="shared" si="2"/>
        <v>2</v>
      </c>
      <c r="C125" s="174">
        <v>0</v>
      </c>
      <c r="D125" s="174">
        <v>0</v>
      </c>
      <c r="E125" s="174">
        <v>2</v>
      </c>
      <c r="F125" s="174">
        <v>0</v>
      </c>
      <c r="G125" s="174">
        <v>0</v>
      </c>
      <c r="H125" s="174">
        <v>0</v>
      </c>
      <c r="I125" s="174">
        <v>0</v>
      </c>
      <c r="J125" s="174">
        <v>0</v>
      </c>
      <c r="K125" s="174">
        <v>0</v>
      </c>
    </row>
    <row r="126" spans="1:11" ht="12.75" customHeight="1">
      <c r="A126" s="1" t="s">
        <v>126</v>
      </c>
      <c r="B126" s="48">
        <f t="shared" si="2"/>
        <v>89</v>
      </c>
      <c r="C126" s="174">
        <v>77</v>
      </c>
      <c r="D126" s="174">
        <v>10</v>
      </c>
      <c r="E126" s="174">
        <v>0</v>
      </c>
      <c r="F126" s="174">
        <v>0</v>
      </c>
      <c r="G126" s="174">
        <v>0</v>
      </c>
      <c r="H126" s="174">
        <v>1</v>
      </c>
      <c r="I126" s="174">
        <v>0</v>
      </c>
      <c r="J126" s="174">
        <v>0</v>
      </c>
      <c r="K126" s="174">
        <v>1</v>
      </c>
    </row>
    <row r="127" spans="1:11" ht="12.75" customHeight="1">
      <c r="A127" s="1" t="s">
        <v>127</v>
      </c>
      <c r="B127" s="48">
        <f t="shared" si="2"/>
        <v>1</v>
      </c>
      <c r="C127" s="174">
        <v>0</v>
      </c>
      <c r="D127" s="174">
        <v>0</v>
      </c>
      <c r="E127" s="174">
        <v>0</v>
      </c>
      <c r="F127" s="174">
        <v>0</v>
      </c>
      <c r="G127" s="174">
        <v>0</v>
      </c>
      <c r="H127" s="174">
        <v>1</v>
      </c>
      <c r="I127" s="174">
        <v>0</v>
      </c>
      <c r="J127" s="174">
        <v>0</v>
      </c>
      <c r="K127" s="174">
        <v>0</v>
      </c>
    </row>
    <row r="128" spans="1:11" ht="12.75" customHeight="1">
      <c r="A128" s="1" t="s">
        <v>516</v>
      </c>
      <c r="B128" s="48">
        <f t="shared" si="2"/>
        <v>0</v>
      </c>
      <c r="C128" s="174">
        <v>0</v>
      </c>
      <c r="D128" s="174">
        <v>0</v>
      </c>
      <c r="E128" s="174">
        <v>0</v>
      </c>
      <c r="F128" s="174">
        <v>0</v>
      </c>
      <c r="G128" s="174">
        <v>0</v>
      </c>
      <c r="H128" s="174">
        <v>0</v>
      </c>
      <c r="I128" s="174">
        <v>0</v>
      </c>
      <c r="J128" s="174">
        <v>0</v>
      </c>
      <c r="K128" s="174">
        <v>0</v>
      </c>
    </row>
    <row r="129" spans="1:11" ht="12.75" customHeight="1">
      <c r="A129" s="1" t="s">
        <v>128</v>
      </c>
      <c r="B129" s="48">
        <f t="shared" si="2"/>
        <v>13</v>
      </c>
      <c r="C129" s="174">
        <v>0</v>
      </c>
      <c r="D129" s="174">
        <v>0</v>
      </c>
      <c r="E129" s="174">
        <v>6</v>
      </c>
      <c r="F129" s="174">
        <v>0</v>
      </c>
      <c r="G129" s="174">
        <v>0</v>
      </c>
      <c r="H129" s="174">
        <v>1</v>
      </c>
      <c r="I129" s="174">
        <v>0</v>
      </c>
      <c r="J129" s="174">
        <v>0</v>
      </c>
      <c r="K129" s="174">
        <v>6</v>
      </c>
    </row>
    <row r="130" spans="2:11" ht="12.75" customHeight="1">
      <c r="B130" s="175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12.75" customHeight="1" thickBot="1">
      <c r="A131" s="99" t="s">
        <v>695</v>
      </c>
      <c r="B131" s="340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ht="19.5" customHeight="1" thickBot="1">
      <c r="A132" s="405" t="s">
        <v>484</v>
      </c>
      <c r="B132" s="371" t="s">
        <v>185</v>
      </c>
      <c r="C132" s="370" t="s">
        <v>485</v>
      </c>
      <c r="D132" s="392"/>
      <c r="E132" s="392"/>
      <c r="F132" s="392"/>
      <c r="G132" s="392"/>
      <c r="H132" s="392"/>
      <c r="I132" s="392"/>
      <c r="J132" s="392"/>
      <c r="K132" s="392"/>
    </row>
    <row r="133" spans="1:11" ht="12.75" customHeight="1">
      <c r="A133" s="413"/>
      <c r="B133" s="372"/>
      <c r="C133" s="100" t="s">
        <v>486</v>
      </c>
      <c r="D133" s="100" t="s">
        <v>487</v>
      </c>
      <c r="E133" s="100"/>
      <c r="F133" s="100" t="s">
        <v>437</v>
      </c>
      <c r="G133" s="100"/>
      <c r="H133" s="100" t="s">
        <v>488</v>
      </c>
      <c r="I133" s="100" t="s">
        <v>489</v>
      </c>
      <c r="J133" s="100" t="s">
        <v>490</v>
      </c>
      <c r="K133" s="67" t="s">
        <v>254</v>
      </c>
    </row>
    <row r="134" spans="1:11" ht="12.75" customHeight="1">
      <c r="A134" s="413"/>
      <c r="B134" s="372"/>
      <c r="C134" s="67" t="s">
        <v>491</v>
      </c>
      <c r="D134" s="67" t="s">
        <v>492</v>
      </c>
      <c r="E134" s="67" t="s">
        <v>438</v>
      </c>
      <c r="F134" s="67" t="s">
        <v>493</v>
      </c>
      <c r="G134" s="67" t="s">
        <v>439</v>
      </c>
      <c r="H134" s="67" t="s">
        <v>494</v>
      </c>
      <c r="I134" s="67" t="s">
        <v>495</v>
      </c>
      <c r="J134" s="67" t="s">
        <v>496</v>
      </c>
      <c r="K134" s="67" t="s">
        <v>497</v>
      </c>
    </row>
    <row r="135" spans="1:11" ht="12.75" customHeight="1" thickBot="1">
      <c r="A135" s="408"/>
      <c r="B135" s="373"/>
      <c r="C135" s="75" t="s">
        <v>498</v>
      </c>
      <c r="D135" s="75" t="s">
        <v>499</v>
      </c>
      <c r="E135" s="75"/>
      <c r="F135" s="75" t="s">
        <v>244</v>
      </c>
      <c r="G135" s="75"/>
      <c r="H135" s="75" t="s">
        <v>500</v>
      </c>
      <c r="I135" s="75" t="s">
        <v>501</v>
      </c>
      <c r="J135" s="75" t="s">
        <v>502</v>
      </c>
      <c r="K135" s="75" t="s">
        <v>264</v>
      </c>
    </row>
    <row r="136" spans="1:11" ht="12.75" customHeight="1">
      <c r="A136" s="1" t="s">
        <v>129</v>
      </c>
      <c r="B136" s="48">
        <f t="shared" si="2"/>
        <v>81</v>
      </c>
      <c r="C136" s="174">
        <v>0</v>
      </c>
      <c r="D136" s="174">
        <v>0</v>
      </c>
      <c r="E136" s="174">
        <v>0</v>
      </c>
      <c r="F136" s="174">
        <v>0</v>
      </c>
      <c r="G136" s="174">
        <v>0</v>
      </c>
      <c r="H136" s="174">
        <v>0</v>
      </c>
      <c r="I136" s="174">
        <v>0</v>
      </c>
      <c r="J136" s="174">
        <v>81</v>
      </c>
      <c r="K136" s="174">
        <v>0</v>
      </c>
    </row>
    <row r="137" spans="1:11" ht="12.75" customHeight="1">
      <c r="A137" s="1" t="s">
        <v>130</v>
      </c>
      <c r="B137" s="48">
        <f t="shared" si="2"/>
        <v>320</v>
      </c>
      <c r="C137" s="174">
        <v>0</v>
      </c>
      <c r="D137" s="174">
        <v>0</v>
      </c>
      <c r="E137" s="174">
        <v>0</v>
      </c>
      <c r="F137" s="174">
        <v>0</v>
      </c>
      <c r="G137" s="174">
        <v>0</v>
      </c>
      <c r="H137" s="174">
        <v>0</v>
      </c>
      <c r="I137" s="174">
        <v>0</v>
      </c>
      <c r="J137" s="174">
        <v>320</v>
      </c>
      <c r="K137" s="174">
        <v>0</v>
      </c>
    </row>
    <row r="138" spans="1:11" ht="12.75" customHeight="1">
      <c r="A138" s="1" t="s">
        <v>170</v>
      </c>
      <c r="B138" s="48">
        <f t="shared" si="2"/>
        <v>1</v>
      </c>
      <c r="C138" s="174">
        <v>0</v>
      </c>
      <c r="D138" s="174">
        <v>0</v>
      </c>
      <c r="E138" s="174">
        <v>0</v>
      </c>
      <c r="F138" s="174">
        <v>0</v>
      </c>
      <c r="G138" s="174">
        <v>0</v>
      </c>
      <c r="H138" s="174">
        <v>0</v>
      </c>
      <c r="I138" s="174">
        <v>0</v>
      </c>
      <c r="J138" s="174">
        <v>0</v>
      </c>
      <c r="K138" s="174">
        <v>1</v>
      </c>
    </row>
    <row r="139" spans="1:11" ht="12.75" customHeight="1">
      <c r="A139" s="1" t="s">
        <v>517</v>
      </c>
      <c r="B139" s="48">
        <f t="shared" si="2"/>
        <v>5</v>
      </c>
      <c r="C139" s="174">
        <v>0</v>
      </c>
      <c r="D139" s="174">
        <v>0</v>
      </c>
      <c r="E139" s="174">
        <v>0</v>
      </c>
      <c r="F139" s="174">
        <v>5</v>
      </c>
      <c r="G139" s="174">
        <v>0</v>
      </c>
      <c r="H139" s="174">
        <v>0</v>
      </c>
      <c r="I139" s="174">
        <v>0</v>
      </c>
      <c r="J139" s="174">
        <v>0</v>
      </c>
      <c r="K139" s="174">
        <v>0</v>
      </c>
    </row>
    <row r="140" spans="1:11" ht="12.75" customHeight="1">
      <c r="A140" s="1" t="s">
        <v>518</v>
      </c>
      <c r="B140" s="48">
        <f t="shared" si="2"/>
        <v>2</v>
      </c>
      <c r="C140" s="174">
        <v>0</v>
      </c>
      <c r="D140" s="174">
        <v>0</v>
      </c>
      <c r="E140" s="174">
        <v>0</v>
      </c>
      <c r="F140" s="174">
        <v>0</v>
      </c>
      <c r="G140" s="174">
        <v>0</v>
      </c>
      <c r="H140" s="174">
        <v>2</v>
      </c>
      <c r="I140" s="174">
        <v>0</v>
      </c>
      <c r="J140" s="174">
        <v>0</v>
      </c>
      <c r="K140" s="174">
        <v>0</v>
      </c>
    </row>
    <row r="141" spans="1:11" ht="12.75" customHeight="1">
      <c r="A141" s="1" t="s">
        <v>519</v>
      </c>
      <c r="B141" s="48">
        <f t="shared" si="2"/>
        <v>0</v>
      </c>
      <c r="C141" s="174">
        <v>0</v>
      </c>
      <c r="D141" s="174">
        <v>0</v>
      </c>
      <c r="E141" s="174">
        <v>0</v>
      </c>
      <c r="F141" s="174">
        <v>0</v>
      </c>
      <c r="G141" s="174">
        <v>0</v>
      </c>
      <c r="H141" s="174">
        <v>0</v>
      </c>
      <c r="I141" s="174">
        <v>0</v>
      </c>
      <c r="J141" s="174">
        <v>0</v>
      </c>
      <c r="K141" s="174">
        <v>0</v>
      </c>
    </row>
    <row r="142" spans="1:11" ht="12.75" customHeight="1">
      <c r="A142" s="1" t="s">
        <v>226</v>
      </c>
      <c r="B142" s="48">
        <f t="shared" si="2"/>
        <v>31</v>
      </c>
      <c r="C142" s="174">
        <v>0</v>
      </c>
      <c r="D142" s="174">
        <v>0</v>
      </c>
      <c r="E142" s="174">
        <v>0</v>
      </c>
      <c r="F142" s="174">
        <v>0</v>
      </c>
      <c r="G142" s="174">
        <v>31</v>
      </c>
      <c r="H142" s="174">
        <v>0</v>
      </c>
      <c r="I142" s="174">
        <v>0</v>
      </c>
      <c r="J142" s="174">
        <v>0</v>
      </c>
      <c r="K142" s="174">
        <v>0</v>
      </c>
    </row>
    <row r="143" spans="1:11" ht="12.75" customHeight="1">
      <c r="A143" s="1" t="s">
        <v>199</v>
      </c>
      <c r="B143" s="48">
        <f t="shared" si="2"/>
        <v>11</v>
      </c>
      <c r="C143" s="174">
        <v>0</v>
      </c>
      <c r="D143" s="174">
        <v>0</v>
      </c>
      <c r="E143" s="174">
        <v>0</v>
      </c>
      <c r="F143" s="174">
        <v>0</v>
      </c>
      <c r="G143" s="174">
        <v>0</v>
      </c>
      <c r="H143" s="174">
        <v>2</v>
      </c>
      <c r="I143" s="174">
        <v>0</v>
      </c>
      <c r="J143" s="174">
        <v>0</v>
      </c>
      <c r="K143" s="174">
        <v>9</v>
      </c>
    </row>
    <row r="144" spans="1:11" ht="12.75" customHeight="1">
      <c r="A144" s="1" t="s">
        <v>135</v>
      </c>
      <c r="B144" s="48">
        <f t="shared" si="2"/>
        <v>1</v>
      </c>
      <c r="C144" s="174">
        <v>0</v>
      </c>
      <c r="D144" s="174">
        <v>0</v>
      </c>
      <c r="E144" s="174">
        <v>0</v>
      </c>
      <c r="F144" s="174">
        <v>0</v>
      </c>
      <c r="G144" s="174">
        <v>0</v>
      </c>
      <c r="H144" s="174">
        <v>1</v>
      </c>
      <c r="I144" s="174">
        <v>0</v>
      </c>
      <c r="J144" s="174">
        <v>0</v>
      </c>
      <c r="K144" s="174">
        <v>0</v>
      </c>
    </row>
    <row r="145" spans="1:11" ht="12.75" customHeight="1">
      <c r="A145" s="1" t="s">
        <v>139</v>
      </c>
      <c r="B145" s="48">
        <f t="shared" si="2"/>
        <v>21</v>
      </c>
      <c r="C145" s="174">
        <v>1</v>
      </c>
      <c r="D145" s="174">
        <v>0</v>
      </c>
      <c r="E145" s="174">
        <v>0</v>
      </c>
      <c r="F145" s="174">
        <v>0</v>
      </c>
      <c r="G145" s="174">
        <v>0</v>
      </c>
      <c r="H145" s="174">
        <v>1</v>
      </c>
      <c r="I145" s="174">
        <v>0</v>
      </c>
      <c r="J145" s="174">
        <v>0</v>
      </c>
      <c r="K145" s="174">
        <v>19</v>
      </c>
    </row>
    <row r="146" spans="1:11" ht="12.75" customHeight="1">
      <c r="A146" s="1" t="s">
        <v>140</v>
      </c>
      <c r="B146" s="48">
        <f t="shared" si="2"/>
        <v>5</v>
      </c>
      <c r="C146" s="174">
        <v>0</v>
      </c>
      <c r="D146" s="174">
        <v>0</v>
      </c>
      <c r="E146" s="174">
        <v>0</v>
      </c>
      <c r="F146" s="174">
        <v>0</v>
      </c>
      <c r="G146" s="174">
        <v>0</v>
      </c>
      <c r="H146" s="174">
        <v>1</v>
      </c>
      <c r="I146" s="174">
        <v>0</v>
      </c>
      <c r="J146" s="174">
        <v>0</v>
      </c>
      <c r="K146" s="174">
        <v>4</v>
      </c>
    </row>
    <row r="147" spans="1:11" ht="12.75" customHeight="1">
      <c r="A147" s="1" t="s">
        <v>142</v>
      </c>
      <c r="B147" s="48">
        <f t="shared" si="2"/>
        <v>16</v>
      </c>
      <c r="C147" s="174">
        <v>0</v>
      </c>
      <c r="D147" s="174">
        <v>0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4">
        <v>16</v>
      </c>
      <c r="K147" s="174">
        <v>0</v>
      </c>
    </row>
    <row r="148" spans="1:11" ht="12.75" customHeight="1">
      <c r="A148" s="1" t="s">
        <v>179</v>
      </c>
      <c r="B148" s="48">
        <f t="shared" si="2"/>
        <v>0</v>
      </c>
      <c r="C148" s="174">
        <v>0</v>
      </c>
      <c r="D148" s="174">
        <v>0</v>
      </c>
      <c r="E148" s="174">
        <v>0</v>
      </c>
      <c r="F148" s="174">
        <v>0</v>
      </c>
      <c r="G148" s="174">
        <v>0</v>
      </c>
      <c r="H148" s="174">
        <v>0</v>
      </c>
      <c r="I148" s="174">
        <v>0</v>
      </c>
      <c r="J148" s="174">
        <v>0</v>
      </c>
      <c r="K148" s="174">
        <v>0</v>
      </c>
    </row>
    <row r="149" spans="1:11" ht="12.75" customHeight="1">
      <c r="A149" s="1" t="s">
        <v>426</v>
      </c>
      <c r="B149" s="48">
        <f t="shared" si="2"/>
        <v>0</v>
      </c>
      <c r="C149" s="174">
        <v>0</v>
      </c>
      <c r="D149" s="174">
        <v>0</v>
      </c>
      <c r="E149" s="174">
        <v>0</v>
      </c>
      <c r="F149" s="174">
        <v>0</v>
      </c>
      <c r="G149" s="174">
        <v>0</v>
      </c>
      <c r="H149" s="174">
        <v>0</v>
      </c>
      <c r="I149" s="174">
        <v>0</v>
      </c>
      <c r="J149" s="174">
        <v>0</v>
      </c>
      <c r="K149" s="174">
        <v>0</v>
      </c>
    </row>
    <row r="150" spans="1:11" ht="12.75" customHeight="1">
      <c r="A150" s="1" t="s">
        <v>145</v>
      </c>
      <c r="B150" s="48">
        <f t="shared" si="2"/>
        <v>119</v>
      </c>
      <c r="C150" s="174">
        <v>0</v>
      </c>
      <c r="D150" s="174">
        <v>0</v>
      </c>
      <c r="E150" s="174">
        <v>0</v>
      </c>
      <c r="F150" s="174">
        <v>0</v>
      </c>
      <c r="G150" s="174">
        <v>117</v>
      </c>
      <c r="H150" s="174">
        <v>0</v>
      </c>
      <c r="I150" s="174">
        <v>2</v>
      </c>
      <c r="J150" s="174">
        <v>0</v>
      </c>
      <c r="K150" s="174">
        <v>0</v>
      </c>
    </row>
    <row r="151" spans="1:11" ht="12.75" customHeight="1">
      <c r="A151" s="1" t="s">
        <v>557</v>
      </c>
      <c r="B151" s="48">
        <f t="shared" si="2"/>
        <v>1</v>
      </c>
      <c r="C151" s="174">
        <v>0</v>
      </c>
      <c r="D151" s="174">
        <v>0</v>
      </c>
      <c r="E151" s="174">
        <v>0</v>
      </c>
      <c r="F151" s="174">
        <v>0</v>
      </c>
      <c r="G151" s="174">
        <v>0</v>
      </c>
      <c r="H151" s="174">
        <v>0</v>
      </c>
      <c r="I151" s="174">
        <v>1</v>
      </c>
      <c r="J151" s="174">
        <v>0</v>
      </c>
      <c r="K151" s="174">
        <v>0</v>
      </c>
    </row>
    <row r="152" spans="1:11" ht="12.75" customHeight="1">
      <c r="A152" s="1" t="s">
        <v>229</v>
      </c>
      <c r="B152" s="48">
        <f t="shared" si="2"/>
        <v>46</v>
      </c>
      <c r="C152" s="174">
        <v>0</v>
      </c>
      <c r="D152" s="174">
        <v>0</v>
      </c>
      <c r="E152" s="174">
        <v>46</v>
      </c>
      <c r="F152" s="174">
        <v>0</v>
      </c>
      <c r="G152" s="174">
        <v>0</v>
      </c>
      <c r="H152" s="174">
        <v>0</v>
      </c>
      <c r="I152" s="174">
        <v>0</v>
      </c>
      <c r="J152" s="174">
        <v>0</v>
      </c>
      <c r="K152" s="174">
        <v>0</v>
      </c>
    </row>
    <row r="153" spans="1:11" ht="12.75" customHeight="1">
      <c r="A153" s="1" t="s">
        <v>148</v>
      </c>
      <c r="B153" s="48">
        <f t="shared" si="2"/>
        <v>2</v>
      </c>
      <c r="C153" s="174">
        <v>0</v>
      </c>
      <c r="D153" s="174">
        <v>0</v>
      </c>
      <c r="E153" s="174">
        <v>2</v>
      </c>
      <c r="F153" s="174">
        <v>0</v>
      </c>
      <c r="G153" s="174">
        <v>0</v>
      </c>
      <c r="H153" s="174">
        <v>0</v>
      </c>
      <c r="I153" s="174">
        <v>0</v>
      </c>
      <c r="J153" s="174">
        <v>0</v>
      </c>
      <c r="K153" s="174">
        <v>0</v>
      </c>
    </row>
    <row r="154" spans="1:11" ht="12.75" customHeight="1">
      <c r="A154" s="1" t="s">
        <v>150</v>
      </c>
      <c r="B154" s="48">
        <f t="shared" si="2"/>
        <v>16</v>
      </c>
      <c r="C154" s="174">
        <v>0</v>
      </c>
      <c r="D154" s="174">
        <v>0</v>
      </c>
      <c r="E154" s="174">
        <v>0</v>
      </c>
      <c r="F154" s="174">
        <v>0</v>
      </c>
      <c r="G154" s="174">
        <v>0</v>
      </c>
      <c r="H154" s="174">
        <v>3</v>
      </c>
      <c r="I154" s="174">
        <v>0</v>
      </c>
      <c r="J154" s="174">
        <v>13</v>
      </c>
      <c r="K154" s="174">
        <v>0</v>
      </c>
    </row>
    <row r="155" spans="1:11" ht="12.75" customHeight="1">
      <c r="A155" s="1" t="s">
        <v>151</v>
      </c>
      <c r="B155" s="48">
        <f t="shared" si="2"/>
        <v>4</v>
      </c>
      <c r="C155" s="174">
        <v>0</v>
      </c>
      <c r="D155" s="174">
        <v>0</v>
      </c>
      <c r="E155" s="174">
        <v>0</v>
      </c>
      <c r="F155" s="174">
        <v>0</v>
      </c>
      <c r="G155" s="174">
        <v>0</v>
      </c>
      <c r="H155" s="174">
        <v>0</v>
      </c>
      <c r="I155" s="174">
        <v>0</v>
      </c>
      <c r="J155" s="174">
        <v>4</v>
      </c>
      <c r="K155" s="174">
        <v>0</v>
      </c>
    </row>
    <row r="156" spans="1:11" ht="12.75" customHeight="1">
      <c r="A156" s="1" t="s">
        <v>171</v>
      </c>
      <c r="B156" s="48">
        <f t="shared" si="2"/>
        <v>30</v>
      </c>
      <c r="C156" s="174">
        <v>0</v>
      </c>
      <c r="D156" s="174">
        <v>0</v>
      </c>
      <c r="E156" s="174">
        <v>0</v>
      </c>
      <c r="F156" s="174">
        <v>0</v>
      </c>
      <c r="G156" s="174">
        <v>0</v>
      </c>
      <c r="H156" s="174">
        <v>0</v>
      </c>
      <c r="I156" s="174">
        <v>0</v>
      </c>
      <c r="J156" s="174">
        <v>0</v>
      </c>
      <c r="K156" s="174">
        <v>30</v>
      </c>
    </row>
    <row r="157" spans="1:11" ht="12.75" customHeight="1">
      <c r="A157" s="1" t="s">
        <v>172</v>
      </c>
      <c r="B157" s="48">
        <f t="shared" si="2"/>
        <v>37</v>
      </c>
      <c r="C157" s="174">
        <v>0</v>
      </c>
      <c r="D157" s="174">
        <v>0</v>
      </c>
      <c r="E157" s="174">
        <v>0</v>
      </c>
      <c r="F157" s="174">
        <v>0</v>
      </c>
      <c r="G157" s="174">
        <v>0</v>
      </c>
      <c r="H157" s="174">
        <v>6</v>
      </c>
      <c r="I157" s="174">
        <v>0</v>
      </c>
      <c r="J157" s="174">
        <v>0</v>
      </c>
      <c r="K157" s="174">
        <v>31</v>
      </c>
    </row>
    <row r="158" spans="1:11" ht="12.75" customHeight="1">
      <c r="A158" s="1" t="s">
        <v>152</v>
      </c>
      <c r="B158" s="48">
        <f t="shared" si="2"/>
        <v>2</v>
      </c>
      <c r="C158" s="174">
        <v>0</v>
      </c>
      <c r="D158" s="174">
        <v>0</v>
      </c>
      <c r="E158" s="174">
        <v>0</v>
      </c>
      <c r="F158" s="174">
        <v>0</v>
      </c>
      <c r="G158" s="174">
        <v>2</v>
      </c>
      <c r="H158" s="174">
        <v>0</v>
      </c>
      <c r="I158" s="174">
        <v>0</v>
      </c>
      <c r="J158" s="174">
        <v>0</v>
      </c>
      <c r="K158" s="174">
        <v>0</v>
      </c>
    </row>
    <row r="159" spans="1:11" ht="12.75" customHeight="1">
      <c r="A159" s="1" t="s">
        <v>153</v>
      </c>
      <c r="B159" s="48">
        <f t="shared" si="2"/>
        <v>21</v>
      </c>
      <c r="C159" s="174">
        <v>0</v>
      </c>
      <c r="D159" s="174">
        <v>0</v>
      </c>
      <c r="E159" s="174">
        <v>21</v>
      </c>
      <c r="F159" s="174">
        <v>0</v>
      </c>
      <c r="G159" s="174">
        <v>0</v>
      </c>
      <c r="H159" s="174">
        <v>0</v>
      </c>
      <c r="I159" s="174">
        <v>0</v>
      </c>
      <c r="J159" s="174">
        <v>0</v>
      </c>
      <c r="K159" s="174">
        <v>0</v>
      </c>
    </row>
    <row r="160" spans="1:11" ht="12.75" customHeight="1">
      <c r="A160" s="1" t="s">
        <v>520</v>
      </c>
      <c r="B160" s="48">
        <f t="shared" si="2"/>
        <v>2</v>
      </c>
      <c r="C160" s="174">
        <v>0</v>
      </c>
      <c r="D160" s="174">
        <v>0</v>
      </c>
      <c r="E160" s="174">
        <v>2</v>
      </c>
      <c r="F160" s="174">
        <v>0</v>
      </c>
      <c r="G160" s="174">
        <v>0</v>
      </c>
      <c r="H160" s="174">
        <v>0</v>
      </c>
      <c r="I160" s="174">
        <v>0</v>
      </c>
      <c r="J160" s="174">
        <v>0</v>
      </c>
      <c r="K160" s="174">
        <v>0</v>
      </c>
    </row>
    <row r="161" spans="1:11" ht="12.75" customHeight="1">
      <c r="A161" s="1" t="s">
        <v>154</v>
      </c>
      <c r="B161" s="48">
        <f>SUM(C161:K161)</f>
        <v>0</v>
      </c>
      <c r="C161" s="174">
        <v>0</v>
      </c>
      <c r="D161" s="174">
        <v>0</v>
      </c>
      <c r="E161" s="174">
        <v>0</v>
      </c>
      <c r="F161" s="174">
        <v>0</v>
      </c>
      <c r="G161" s="174">
        <v>0</v>
      </c>
      <c r="H161" s="174">
        <v>0</v>
      </c>
      <c r="I161" s="174">
        <v>0</v>
      </c>
      <c r="J161" s="174">
        <v>0</v>
      </c>
      <c r="K161" s="174">
        <v>0</v>
      </c>
    </row>
    <row r="162" spans="1:11" ht="12.75" customHeight="1">
      <c r="A162" s="44" t="s">
        <v>265</v>
      </c>
      <c r="B162" s="48">
        <f>SUM(C162:K162)</f>
        <v>22</v>
      </c>
      <c r="C162" s="174">
        <v>3</v>
      </c>
      <c r="D162" s="174">
        <v>0</v>
      </c>
      <c r="E162" s="174">
        <v>0</v>
      </c>
      <c r="F162" s="174">
        <v>18</v>
      </c>
      <c r="G162" s="174">
        <v>0</v>
      </c>
      <c r="H162" s="174">
        <v>0</v>
      </c>
      <c r="I162" s="174">
        <v>1</v>
      </c>
      <c r="J162" s="174">
        <v>0</v>
      </c>
      <c r="K162" s="174">
        <v>0</v>
      </c>
    </row>
    <row r="163" spans="1:11" ht="12.75" customHeight="1">
      <c r="A163" s="44" t="s">
        <v>173</v>
      </c>
      <c r="B163" s="48">
        <f>SUM(C163:K163)</f>
        <v>2</v>
      </c>
      <c r="C163" s="174">
        <v>0</v>
      </c>
      <c r="D163" s="174">
        <v>0</v>
      </c>
      <c r="E163" s="174">
        <v>0</v>
      </c>
      <c r="F163" s="174">
        <v>1</v>
      </c>
      <c r="G163" s="174">
        <v>0</v>
      </c>
      <c r="H163" s="174">
        <v>0</v>
      </c>
      <c r="I163" s="174">
        <v>0</v>
      </c>
      <c r="J163" s="174">
        <v>0</v>
      </c>
      <c r="K163" s="174">
        <v>1</v>
      </c>
    </row>
    <row r="164" spans="1:11" ht="12.75" customHeight="1">
      <c r="A164" s="1" t="s">
        <v>155</v>
      </c>
      <c r="B164" s="48">
        <f>SUM(C164:K164)</f>
        <v>8</v>
      </c>
      <c r="C164" s="174">
        <v>0</v>
      </c>
      <c r="D164" s="174">
        <v>0</v>
      </c>
      <c r="E164" s="174">
        <v>6</v>
      </c>
      <c r="F164" s="174">
        <v>0</v>
      </c>
      <c r="G164" s="174">
        <v>0</v>
      </c>
      <c r="H164" s="174">
        <v>1</v>
      </c>
      <c r="I164" s="174">
        <v>0</v>
      </c>
      <c r="J164" s="174">
        <v>0</v>
      </c>
      <c r="K164" s="174">
        <v>1</v>
      </c>
    </row>
    <row r="165" spans="1:11" ht="12.75" customHeight="1" thickBot="1">
      <c r="A165" s="17"/>
      <c r="B165" s="18"/>
      <c r="C165" s="75"/>
      <c r="D165" s="17"/>
      <c r="E165" s="75"/>
      <c r="F165" s="17"/>
      <c r="G165" s="17"/>
      <c r="H165" s="17"/>
      <c r="I165" s="17"/>
      <c r="J165" s="17"/>
      <c r="K165" s="17"/>
    </row>
    <row r="166" ht="12.75" customHeight="1">
      <c r="A166" s="176" t="s">
        <v>676</v>
      </c>
    </row>
  </sheetData>
  <mergeCells count="14">
    <mergeCell ref="A3:K3"/>
    <mergeCell ref="A4:K4"/>
    <mergeCell ref="A7:A10"/>
    <mergeCell ref="B7:B10"/>
    <mergeCell ref="C7:K7"/>
    <mergeCell ref="A132:A135"/>
    <mergeCell ref="B132:B135"/>
    <mergeCell ref="C132:K132"/>
    <mergeCell ref="A45:A48"/>
    <mergeCell ref="B45:B48"/>
    <mergeCell ref="C45:K45"/>
    <mergeCell ref="A89:A92"/>
    <mergeCell ref="B89:B92"/>
    <mergeCell ref="C89:K89"/>
  </mergeCells>
  <printOptions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3"/>
  <sheetViews>
    <sheetView workbookViewId="0" topLeftCell="A1">
      <selection activeCell="A1" sqref="A1"/>
    </sheetView>
  </sheetViews>
  <sheetFormatPr defaultColWidth="11.00390625" defaultRowHeight="12.75"/>
  <cols>
    <col min="1" max="1" width="42.00390625" style="1" customWidth="1"/>
    <col min="2" max="3" width="7.28125" style="1" customWidth="1"/>
    <col min="4" max="4" width="4.57421875" style="1" customWidth="1"/>
    <col min="5" max="5" width="5.140625" style="1" customWidth="1"/>
    <col min="6" max="6" width="5.00390625" style="1" customWidth="1"/>
    <col min="7" max="7" width="6.421875" style="1" customWidth="1"/>
    <col min="8" max="8" width="4.8515625" style="1" customWidth="1"/>
    <col min="9" max="9" width="9.00390625" style="1" customWidth="1"/>
    <col min="10" max="10" width="7.140625" style="1" customWidth="1"/>
    <col min="11" max="11" width="6.7109375" style="1" customWidth="1"/>
    <col min="12" max="12" width="5.8515625" style="1" customWidth="1"/>
    <col min="13" max="13" width="6.140625" style="1" customWidth="1"/>
    <col min="14" max="14" width="6.7109375" style="1" customWidth="1"/>
    <col min="15" max="15" width="5.421875" style="1" customWidth="1"/>
    <col min="16" max="16" width="5.57421875" style="1" customWidth="1"/>
    <col min="17" max="17" width="5.140625" style="1" customWidth="1"/>
    <col min="18" max="18" width="6.421875" style="1" customWidth="1"/>
    <col min="19" max="19" width="6.140625" style="1" customWidth="1"/>
    <col min="20" max="20" width="7.421875" style="1" customWidth="1"/>
    <col min="21" max="21" width="6.7109375" style="1" customWidth="1"/>
    <col min="22" max="22" width="4.8515625" style="1" customWidth="1"/>
    <col min="23" max="24" width="6.00390625" style="1" customWidth="1"/>
    <col min="25" max="25" width="5.28125" style="1" customWidth="1"/>
    <col min="26" max="26" width="7.28125" style="1" bestFit="1" customWidth="1"/>
    <col min="27" max="27" width="6.140625" style="1" bestFit="1" customWidth="1"/>
    <col min="28" max="28" width="6.421875" style="1" bestFit="1" customWidth="1"/>
    <col min="29" max="16384" width="11.00390625" style="1" customWidth="1"/>
  </cols>
  <sheetData>
    <row r="1" spans="1:29" ht="12">
      <c r="A1" s="99" t="s">
        <v>696</v>
      </c>
      <c r="E1" s="3"/>
      <c r="AC1" s="3"/>
    </row>
    <row r="3" spans="1:29" ht="12">
      <c r="A3" s="385" t="s">
        <v>650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280"/>
      <c r="AC3" s="3"/>
    </row>
    <row r="4" spans="1:29" ht="12">
      <c r="A4" s="385" t="s">
        <v>628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280"/>
      <c r="AC4" s="3"/>
    </row>
    <row r="5" spans="1:29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</row>
    <row r="6" spans="1:21" ht="12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7" ht="12.75" customHeight="1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9"/>
      <c r="N7" s="6"/>
      <c r="O7" s="6"/>
      <c r="P7" s="6"/>
      <c r="Q7" s="6"/>
      <c r="R7" s="6"/>
      <c r="S7" s="6"/>
      <c r="T7" s="396" t="s">
        <v>616</v>
      </c>
      <c r="U7" s="397"/>
      <c r="V7" s="397"/>
      <c r="W7" s="397"/>
      <c r="X7" s="397"/>
      <c r="Y7" s="438"/>
      <c r="Z7" s="439" t="s">
        <v>618</v>
      </c>
      <c r="AA7" s="397"/>
    </row>
    <row r="8" spans="1:27" ht="13.5" customHeight="1" thickBot="1">
      <c r="A8" s="4" t="s">
        <v>598</v>
      </c>
      <c r="B8" s="10" t="s">
        <v>0</v>
      </c>
      <c r="C8" s="400" t="s">
        <v>589</v>
      </c>
      <c r="D8" s="400"/>
      <c r="E8" s="400"/>
      <c r="F8" s="400"/>
      <c r="G8" s="400"/>
      <c r="H8" s="400"/>
      <c r="I8" s="400"/>
      <c r="J8" s="400"/>
      <c r="K8" s="400"/>
      <c r="L8" s="401"/>
      <c r="M8" s="399" t="s">
        <v>590</v>
      </c>
      <c r="N8" s="400"/>
      <c r="O8" s="400"/>
      <c r="P8" s="400"/>
      <c r="Q8" s="400"/>
      <c r="R8" s="400"/>
      <c r="S8" s="401"/>
      <c r="T8" s="399" t="s">
        <v>617</v>
      </c>
      <c r="U8" s="400"/>
      <c r="V8" s="400"/>
      <c r="W8" s="400"/>
      <c r="X8" s="400"/>
      <c r="Y8" s="440"/>
      <c r="Z8" s="441" t="s">
        <v>617</v>
      </c>
      <c r="AA8" s="400"/>
    </row>
    <row r="9" spans="1:27" ht="12">
      <c r="A9" s="4" t="s">
        <v>481</v>
      </c>
      <c r="B9" s="10" t="s">
        <v>185</v>
      </c>
      <c r="C9" s="5"/>
      <c r="D9" s="5"/>
      <c r="E9" s="5"/>
      <c r="F9" s="5"/>
      <c r="G9" s="5"/>
      <c r="H9" s="5"/>
      <c r="I9" s="5"/>
      <c r="J9" s="5"/>
      <c r="K9" s="5"/>
      <c r="L9" s="5"/>
      <c r="M9" s="14"/>
      <c r="N9" s="5"/>
      <c r="O9" s="5"/>
      <c r="P9" s="5"/>
      <c r="Q9" s="5"/>
      <c r="R9" s="5"/>
      <c r="S9" s="5"/>
      <c r="T9" s="14"/>
      <c r="U9" s="5"/>
      <c r="X9" s="6"/>
      <c r="Z9" s="289"/>
      <c r="AA9" s="6"/>
    </row>
    <row r="10" spans="1:27" ht="12">
      <c r="A10" s="31"/>
      <c r="B10" s="10" t="s">
        <v>0</v>
      </c>
      <c r="C10" s="4" t="s">
        <v>599</v>
      </c>
      <c r="D10" s="4" t="s">
        <v>600</v>
      </c>
      <c r="E10" s="4" t="s">
        <v>601</v>
      </c>
      <c r="F10" s="4" t="s">
        <v>602</v>
      </c>
      <c r="G10" s="4" t="s">
        <v>603</v>
      </c>
      <c r="H10" s="4" t="s">
        <v>604</v>
      </c>
      <c r="I10" s="4" t="s">
        <v>8</v>
      </c>
      <c r="J10" s="4" t="s">
        <v>1</v>
      </c>
      <c r="K10" s="4" t="s">
        <v>187</v>
      </c>
      <c r="L10" s="4" t="s">
        <v>605</v>
      </c>
      <c r="M10" s="15" t="s">
        <v>1</v>
      </c>
      <c r="N10" s="4" t="s">
        <v>606</v>
      </c>
      <c r="O10" s="4" t="s">
        <v>11</v>
      </c>
      <c r="P10" s="4" t="s">
        <v>607</v>
      </c>
      <c r="Q10" s="4" t="s">
        <v>608</v>
      </c>
      <c r="R10" s="4" t="s">
        <v>609</v>
      </c>
      <c r="S10" s="4" t="s">
        <v>610</v>
      </c>
      <c r="T10" s="15" t="s">
        <v>611</v>
      </c>
      <c r="U10" s="4" t="s">
        <v>612</v>
      </c>
      <c r="V10" s="16" t="s">
        <v>613</v>
      </c>
      <c r="W10" s="16" t="s">
        <v>614</v>
      </c>
      <c r="X10" s="57" t="s">
        <v>432</v>
      </c>
      <c r="Y10" s="16" t="s">
        <v>20</v>
      </c>
      <c r="Z10" s="288" t="s">
        <v>188</v>
      </c>
      <c r="AA10" s="57" t="s">
        <v>435</v>
      </c>
    </row>
    <row r="11" spans="1:27" ht="12.75" thickBot="1">
      <c r="A11" s="17"/>
      <c r="B11" s="18"/>
      <c r="C11" s="19" t="s">
        <v>22</v>
      </c>
      <c r="D11" s="19" t="s">
        <v>23</v>
      </c>
      <c r="E11" s="19" t="s">
        <v>24</v>
      </c>
      <c r="F11" s="19" t="s">
        <v>25</v>
      </c>
      <c r="G11" s="19" t="s">
        <v>26</v>
      </c>
      <c r="H11" s="20" t="s">
        <v>278</v>
      </c>
      <c r="I11" s="19" t="s">
        <v>27</v>
      </c>
      <c r="J11" s="19" t="s">
        <v>28</v>
      </c>
      <c r="K11" s="19" t="s">
        <v>190</v>
      </c>
      <c r="L11" s="20" t="s">
        <v>29</v>
      </c>
      <c r="M11" s="21" t="s">
        <v>30</v>
      </c>
      <c r="N11" s="19" t="s">
        <v>31</v>
      </c>
      <c r="O11" s="19" t="s">
        <v>32</v>
      </c>
      <c r="P11" s="20" t="s">
        <v>33</v>
      </c>
      <c r="Q11" s="20" t="s">
        <v>279</v>
      </c>
      <c r="R11" s="20" t="s">
        <v>34</v>
      </c>
      <c r="S11" s="19" t="s">
        <v>35</v>
      </c>
      <c r="T11" s="22" t="s">
        <v>36</v>
      </c>
      <c r="U11" s="20" t="s">
        <v>37</v>
      </c>
      <c r="V11" s="20" t="s">
        <v>38</v>
      </c>
      <c r="W11" s="20" t="s">
        <v>39</v>
      </c>
      <c r="X11" s="20" t="s">
        <v>281</v>
      </c>
      <c r="Y11" s="20"/>
      <c r="Z11" s="290" t="s">
        <v>191</v>
      </c>
      <c r="AA11" s="20" t="s">
        <v>282</v>
      </c>
    </row>
    <row r="12" spans="1:27" ht="12">
      <c r="A12" s="5"/>
      <c r="B12" s="78"/>
      <c r="C12" s="5"/>
      <c r="D12" s="5"/>
      <c r="E12" s="5"/>
      <c r="F12" s="5"/>
      <c r="G12" s="5"/>
      <c r="H12" s="5"/>
      <c r="I12" s="5"/>
      <c r="J12" s="5"/>
      <c r="K12" s="5"/>
      <c r="L12" s="281"/>
      <c r="M12" s="5"/>
      <c r="N12" s="5"/>
      <c r="O12" s="5"/>
      <c r="P12" s="5"/>
      <c r="Q12" s="5"/>
      <c r="R12" s="5"/>
      <c r="S12" s="79"/>
      <c r="T12" s="25"/>
      <c r="U12" s="5"/>
      <c r="X12" s="44"/>
      <c r="Z12" s="291"/>
      <c r="AA12" s="44"/>
    </row>
    <row r="13" spans="1:27" ht="12">
      <c r="A13" s="282" t="s">
        <v>185</v>
      </c>
      <c r="B13" s="116">
        <f>SUM(B15:B164)</f>
        <v>11311</v>
      </c>
      <c r="C13" s="59">
        <f>SUM(C15:C162)</f>
        <v>869</v>
      </c>
      <c r="D13" s="59">
        <f>SUM(D15:D161)</f>
        <v>811</v>
      </c>
      <c r="E13" s="59">
        <f>SUM(E15:E164)</f>
        <v>610</v>
      </c>
      <c r="F13" s="59">
        <f>SUM(F15:F164)</f>
        <v>777</v>
      </c>
      <c r="G13" s="59">
        <f aca="true" t="shared" si="0" ref="G13:AA13">SUM(G15:G161)</f>
        <v>559</v>
      </c>
      <c r="H13" s="59">
        <f t="shared" si="0"/>
        <v>470</v>
      </c>
      <c r="I13" s="59">
        <f t="shared" si="0"/>
        <v>845</v>
      </c>
      <c r="J13" s="59">
        <f t="shared" si="0"/>
        <v>505</v>
      </c>
      <c r="K13" s="59">
        <f t="shared" si="0"/>
        <v>360</v>
      </c>
      <c r="L13" s="117">
        <f t="shared" si="0"/>
        <v>459</v>
      </c>
      <c r="M13" s="59">
        <f t="shared" si="0"/>
        <v>718</v>
      </c>
      <c r="N13" s="59">
        <f t="shared" si="0"/>
        <v>528</v>
      </c>
      <c r="O13" s="59">
        <f t="shared" si="0"/>
        <v>371</v>
      </c>
      <c r="P13" s="59">
        <f t="shared" si="0"/>
        <v>566</v>
      </c>
      <c r="Q13" s="59">
        <f t="shared" si="0"/>
        <v>777</v>
      </c>
      <c r="R13" s="59">
        <f t="shared" si="0"/>
        <v>555</v>
      </c>
      <c r="S13" s="47">
        <f t="shared" si="0"/>
        <v>383</v>
      </c>
      <c r="T13" s="46">
        <f t="shared" si="0"/>
        <v>200</v>
      </c>
      <c r="U13" s="59">
        <f t="shared" si="0"/>
        <v>164</v>
      </c>
      <c r="V13" s="59">
        <f t="shared" si="0"/>
        <v>149</v>
      </c>
      <c r="W13" s="59">
        <f t="shared" si="0"/>
        <v>247</v>
      </c>
      <c r="X13" s="47">
        <f>SUM(X15:X161)</f>
        <v>95</v>
      </c>
      <c r="Y13" s="59">
        <f t="shared" si="0"/>
        <v>172</v>
      </c>
      <c r="Z13" s="292">
        <f t="shared" si="0"/>
        <v>100</v>
      </c>
      <c r="AA13" s="47">
        <f t="shared" si="0"/>
        <v>21</v>
      </c>
    </row>
    <row r="14" spans="2:27" ht="1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283"/>
      <c r="M14" s="33"/>
      <c r="N14" s="33"/>
      <c r="O14" s="33"/>
      <c r="P14" s="33"/>
      <c r="Q14" s="33"/>
      <c r="R14" s="33"/>
      <c r="S14" s="81"/>
      <c r="T14" s="34"/>
      <c r="U14" s="33"/>
      <c r="X14" s="44"/>
      <c r="Z14" s="291"/>
      <c r="AA14" s="44"/>
    </row>
    <row r="15" spans="1:30" ht="12">
      <c r="A15" s="3" t="s">
        <v>156</v>
      </c>
      <c r="B15" s="82">
        <f aca="true" t="shared" si="1" ref="B15:B46">SUM(C15:AA15)</f>
        <v>36</v>
      </c>
      <c r="C15" s="53">
        <v>0</v>
      </c>
      <c r="D15" s="53">
        <v>4</v>
      </c>
      <c r="E15" s="53">
        <v>0</v>
      </c>
      <c r="F15" s="53">
        <v>12</v>
      </c>
      <c r="G15" s="53">
        <v>0</v>
      </c>
      <c r="H15" s="53">
        <v>0</v>
      </c>
      <c r="I15" s="53">
        <v>1</v>
      </c>
      <c r="J15" s="53">
        <v>0</v>
      </c>
      <c r="K15" s="53">
        <v>1</v>
      </c>
      <c r="L15" s="119">
        <v>0</v>
      </c>
      <c r="M15" s="53">
        <v>0</v>
      </c>
      <c r="N15" s="53">
        <v>0</v>
      </c>
      <c r="O15" s="53">
        <v>1</v>
      </c>
      <c r="P15" s="53">
        <v>3</v>
      </c>
      <c r="Q15" s="53">
        <v>6</v>
      </c>
      <c r="R15" s="53">
        <v>4</v>
      </c>
      <c r="S15" s="53">
        <v>1</v>
      </c>
      <c r="T15" s="54">
        <v>1</v>
      </c>
      <c r="U15" s="53">
        <v>0</v>
      </c>
      <c r="V15" s="53">
        <v>0</v>
      </c>
      <c r="W15" s="53">
        <v>0</v>
      </c>
      <c r="X15" s="55">
        <v>1</v>
      </c>
      <c r="Y15" s="53">
        <v>1</v>
      </c>
      <c r="Z15" s="293">
        <v>0</v>
      </c>
      <c r="AA15" s="55">
        <v>0</v>
      </c>
      <c r="AD15" s="3"/>
    </row>
    <row r="16" spans="1:30" ht="12">
      <c r="A16" s="3" t="s">
        <v>40</v>
      </c>
      <c r="B16" s="82">
        <f t="shared" si="1"/>
        <v>7</v>
      </c>
      <c r="C16" s="53">
        <v>0</v>
      </c>
      <c r="D16" s="53">
        <v>0</v>
      </c>
      <c r="E16" s="53">
        <v>0</v>
      </c>
      <c r="F16" s="53">
        <v>0</v>
      </c>
      <c r="G16" s="53">
        <v>2</v>
      </c>
      <c r="H16" s="53">
        <v>0</v>
      </c>
      <c r="I16" s="53">
        <v>0</v>
      </c>
      <c r="J16" s="53">
        <v>1</v>
      </c>
      <c r="K16" s="53">
        <v>0</v>
      </c>
      <c r="L16" s="119">
        <v>0</v>
      </c>
      <c r="M16" s="53">
        <v>1</v>
      </c>
      <c r="N16" s="53">
        <v>1</v>
      </c>
      <c r="O16" s="53">
        <v>0</v>
      </c>
      <c r="P16" s="53">
        <v>0</v>
      </c>
      <c r="Q16" s="53">
        <v>1</v>
      </c>
      <c r="R16" s="53">
        <v>0</v>
      </c>
      <c r="S16" s="53">
        <v>0</v>
      </c>
      <c r="T16" s="54">
        <v>1</v>
      </c>
      <c r="U16" s="53">
        <v>0</v>
      </c>
      <c r="V16" s="53">
        <v>0</v>
      </c>
      <c r="W16" s="53">
        <v>0</v>
      </c>
      <c r="X16" s="55">
        <v>0</v>
      </c>
      <c r="Y16" s="53">
        <v>0</v>
      </c>
      <c r="Z16" s="293">
        <v>0</v>
      </c>
      <c r="AA16" s="55">
        <v>0</v>
      </c>
      <c r="AD16" s="3"/>
    </row>
    <row r="17" spans="1:27" ht="12">
      <c r="A17" s="3" t="s">
        <v>41</v>
      </c>
      <c r="B17" s="82">
        <f t="shared" si="1"/>
        <v>7</v>
      </c>
      <c r="C17" s="53">
        <v>0</v>
      </c>
      <c r="D17" s="53">
        <v>1</v>
      </c>
      <c r="E17" s="53">
        <v>1</v>
      </c>
      <c r="F17" s="53">
        <v>0</v>
      </c>
      <c r="G17" s="53">
        <v>1</v>
      </c>
      <c r="H17" s="53">
        <v>0</v>
      </c>
      <c r="I17" s="53">
        <v>1</v>
      </c>
      <c r="J17" s="53">
        <v>0</v>
      </c>
      <c r="K17" s="53">
        <v>0</v>
      </c>
      <c r="L17" s="119">
        <v>0</v>
      </c>
      <c r="M17" s="53">
        <v>1</v>
      </c>
      <c r="N17" s="53">
        <v>0</v>
      </c>
      <c r="O17" s="53">
        <v>0</v>
      </c>
      <c r="P17" s="53">
        <v>1</v>
      </c>
      <c r="Q17" s="53">
        <v>1</v>
      </c>
      <c r="R17" s="53">
        <v>0</v>
      </c>
      <c r="S17" s="53">
        <v>0</v>
      </c>
      <c r="T17" s="54">
        <v>0</v>
      </c>
      <c r="U17" s="53">
        <v>0</v>
      </c>
      <c r="V17" s="53">
        <v>0</v>
      </c>
      <c r="W17" s="53">
        <v>0</v>
      </c>
      <c r="X17" s="55">
        <v>0</v>
      </c>
      <c r="Y17" s="53">
        <v>0</v>
      </c>
      <c r="Z17" s="293">
        <v>0</v>
      </c>
      <c r="AA17" s="55">
        <v>0</v>
      </c>
    </row>
    <row r="18" spans="1:27" ht="12">
      <c r="A18" s="3" t="s">
        <v>42</v>
      </c>
      <c r="B18" s="82">
        <f t="shared" si="1"/>
        <v>161</v>
      </c>
      <c r="C18" s="53">
        <v>12</v>
      </c>
      <c r="D18" s="53">
        <v>10</v>
      </c>
      <c r="E18" s="53">
        <v>1</v>
      </c>
      <c r="F18" s="53">
        <v>19</v>
      </c>
      <c r="G18" s="53">
        <v>32</v>
      </c>
      <c r="H18" s="53">
        <v>3</v>
      </c>
      <c r="I18" s="53">
        <v>4</v>
      </c>
      <c r="J18" s="53">
        <v>1</v>
      </c>
      <c r="K18" s="53">
        <v>3</v>
      </c>
      <c r="L18" s="119">
        <v>3</v>
      </c>
      <c r="M18" s="53">
        <v>12</v>
      </c>
      <c r="N18" s="53">
        <v>4</v>
      </c>
      <c r="O18" s="53">
        <v>9</v>
      </c>
      <c r="P18" s="53">
        <v>4</v>
      </c>
      <c r="Q18" s="53">
        <v>8</v>
      </c>
      <c r="R18" s="53">
        <v>11</v>
      </c>
      <c r="S18" s="53">
        <v>3</v>
      </c>
      <c r="T18" s="54">
        <v>1</v>
      </c>
      <c r="U18" s="53">
        <v>1</v>
      </c>
      <c r="V18" s="53">
        <v>1</v>
      </c>
      <c r="W18" s="53">
        <v>14</v>
      </c>
      <c r="X18" s="55">
        <v>0</v>
      </c>
      <c r="Y18" s="53">
        <v>0</v>
      </c>
      <c r="Z18" s="293">
        <v>4</v>
      </c>
      <c r="AA18" s="55">
        <v>1</v>
      </c>
    </row>
    <row r="19" spans="1:27" ht="12">
      <c r="A19" s="3" t="s">
        <v>44</v>
      </c>
      <c r="B19" s="82">
        <f t="shared" si="1"/>
        <v>21</v>
      </c>
      <c r="C19" s="53">
        <v>2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4</v>
      </c>
      <c r="J19" s="53">
        <v>0</v>
      </c>
      <c r="K19" s="53">
        <v>0</v>
      </c>
      <c r="L19" s="119">
        <v>0</v>
      </c>
      <c r="M19" s="53">
        <v>4</v>
      </c>
      <c r="N19" s="53">
        <v>4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4">
        <v>0</v>
      </c>
      <c r="U19" s="53">
        <v>0</v>
      </c>
      <c r="V19" s="53">
        <v>1</v>
      </c>
      <c r="W19" s="53">
        <v>0</v>
      </c>
      <c r="X19" s="55">
        <v>0</v>
      </c>
      <c r="Y19" s="53">
        <v>0</v>
      </c>
      <c r="Z19" s="293">
        <v>2</v>
      </c>
      <c r="AA19" s="55">
        <v>0</v>
      </c>
    </row>
    <row r="20" spans="1:27" ht="12">
      <c r="A20" s="3" t="s">
        <v>45</v>
      </c>
      <c r="B20" s="82">
        <f t="shared" si="1"/>
        <v>217</v>
      </c>
      <c r="C20" s="53">
        <v>5</v>
      </c>
      <c r="D20" s="53">
        <v>9</v>
      </c>
      <c r="E20" s="53">
        <v>14</v>
      </c>
      <c r="F20" s="53">
        <v>6</v>
      </c>
      <c r="G20" s="53">
        <v>13</v>
      </c>
      <c r="H20" s="53">
        <v>5</v>
      </c>
      <c r="I20" s="53">
        <v>43</v>
      </c>
      <c r="J20" s="53">
        <v>5</v>
      </c>
      <c r="K20" s="53">
        <v>17</v>
      </c>
      <c r="L20" s="119">
        <v>6</v>
      </c>
      <c r="M20" s="53">
        <v>9</v>
      </c>
      <c r="N20" s="53">
        <v>14</v>
      </c>
      <c r="O20" s="53">
        <v>5</v>
      </c>
      <c r="P20" s="53">
        <v>11</v>
      </c>
      <c r="Q20" s="53">
        <v>23</v>
      </c>
      <c r="R20" s="53">
        <v>6</v>
      </c>
      <c r="S20" s="53">
        <v>5</v>
      </c>
      <c r="T20" s="54">
        <v>4</v>
      </c>
      <c r="U20" s="53">
        <v>2</v>
      </c>
      <c r="V20" s="53">
        <v>1</v>
      </c>
      <c r="W20" s="53">
        <v>6</v>
      </c>
      <c r="X20" s="55">
        <v>1</v>
      </c>
      <c r="Y20" s="53">
        <v>0</v>
      </c>
      <c r="Z20" s="293">
        <v>6</v>
      </c>
      <c r="AA20" s="55">
        <v>1</v>
      </c>
    </row>
    <row r="21" spans="1:27" ht="12">
      <c r="A21" s="3" t="s">
        <v>46</v>
      </c>
      <c r="B21" s="82">
        <f t="shared" si="1"/>
        <v>12</v>
      </c>
      <c r="C21" s="53">
        <v>0</v>
      </c>
      <c r="D21" s="53">
        <v>0</v>
      </c>
      <c r="E21" s="53">
        <v>0</v>
      </c>
      <c r="F21" s="53">
        <v>1</v>
      </c>
      <c r="G21" s="53">
        <v>3</v>
      </c>
      <c r="H21" s="53">
        <v>0</v>
      </c>
      <c r="I21" s="53">
        <v>0</v>
      </c>
      <c r="J21" s="53">
        <v>0</v>
      </c>
      <c r="K21" s="53">
        <v>0</v>
      </c>
      <c r="L21" s="119">
        <v>0</v>
      </c>
      <c r="M21" s="53">
        <v>1</v>
      </c>
      <c r="N21" s="53">
        <v>0</v>
      </c>
      <c r="O21" s="53">
        <v>0</v>
      </c>
      <c r="P21" s="53">
        <v>3</v>
      </c>
      <c r="Q21" s="53">
        <v>2</v>
      </c>
      <c r="R21" s="53">
        <v>0</v>
      </c>
      <c r="S21" s="53">
        <v>0</v>
      </c>
      <c r="T21" s="54">
        <v>0</v>
      </c>
      <c r="U21" s="53">
        <v>0</v>
      </c>
      <c r="V21" s="53">
        <v>0</v>
      </c>
      <c r="W21" s="53">
        <v>1</v>
      </c>
      <c r="X21" s="55">
        <v>1</v>
      </c>
      <c r="Y21" s="53">
        <v>0</v>
      </c>
      <c r="Z21" s="293">
        <v>0</v>
      </c>
      <c r="AA21" s="55">
        <v>0</v>
      </c>
    </row>
    <row r="22" spans="1:27" ht="12">
      <c r="A22" s="3" t="s">
        <v>47</v>
      </c>
      <c r="B22" s="82">
        <f t="shared" si="1"/>
        <v>507</v>
      </c>
      <c r="C22" s="53">
        <v>37</v>
      </c>
      <c r="D22" s="53">
        <v>29</v>
      </c>
      <c r="E22" s="53">
        <v>15</v>
      </c>
      <c r="F22" s="53">
        <v>36</v>
      </c>
      <c r="G22" s="53">
        <v>30</v>
      </c>
      <c r="H22" s="53">
        <v>24</v>
      </c>
      <c r="I22" s="53">
        <v>42</v>
      </c>
      <c r="J22" s="53">
        <v>8</v>
      </c>
      <c r="K22" s="53">
        <v>8</v>
      </c>
      <c r="L22" s="119">
        <v>21</v>
      </c>
      <c r="M22" s="53">
        <v>39</v>
      </c>
      <c r="N22" s="53">
        <v>46</v>
      </c>
      <c r="O22" s="53">
        <v>30</v>
      </c>
      <c r="P22" s="53">
        <v>21</v>
      </c>
      <c r="Q22" s="53">
        <v>36</v>
      </c>
      <c r="R22" s="53">
        <v>27</v>
      </c>
      <c r="S22" s="53">
        <v>41</v>
      </c>
      <c r="T22" s="54">
        <v>3</v>
      </c>
      <c r="U22" s="53">
        <v>4</v>
      </c>
      <c r="V22" s="53">
        <v>0</v>
      </c>
      <c r="W22" s="53">
        <v>3</v>
      </c>
      <c r="X22" s="55">
        <v>2</v>
      </c>
      <c r="Y22" s="53">
        <v>4</v>
      </c>
      <c r="Z22" s="293">
        <v>1</v>
      </c>
      <c r="AA22" s="55">
        <v>0</v>
      </c>
    </row>
    <row r="23" spans="1:27" ht="12">
      <c r="A23" s="3" t="s">
        <v>49</v>
      </c>
      <c r="B23" s="82">
        <f t="shared" si="1"/>
        <v>104</v>
      </c>
      <c r="C23" s="53">
        <v>15</v>
      </c>
      <c r="D23" s="53">
        <v>5</v>
      </c>
      <c r="E23" s="53">
        <v>4</v>
      </c>
      <c r="F23" s="53">
        <v>0</v>
      </c>
      <c r="G23" s="53">
        <v>9</v>
      </c>
      <c r="H23" s="53">
        <v>4</v>
      </c>
      <c r="I23" s="53">
        <v>11</v>
      </c>
      <c r="J23" s="53">
        <v>1</v>
      </c>
      <c r="K23" s="53">
        <v>2</v>
      </c>
      <c r="L23" s="119">
        <v>7</v>
      </c>
      <c r="M23" s="53">
        <v>8</v>
      </c>
      <c r="N23" s="53">
        <v>7</v>
      </c>
      <c r="O23" s="53">
        <v>0</v>
      </c>
      <c r="P23" s="53">
        <v>5</v>
      </c>
      <c r="Q23" s="53">
        <v>8</v>
      </c>
      <c r="R23" s="53">
        <v>2</v>
      </c>
      <c r="S23" s="53">
        <v>11</v>
      </c>
      <c r="T23" s="54">
        <v>2</v>
      </c>
      <c r="U23" s="53">
        <v>0</v>
      </c>
      <c r="V23" s="53">
        <v>1</v>
      </c>
      <c r="W23" s="53">
        <v>2</v>
      </c>
      <c r="X23" s="55">
        <v>0</v>
      </c>
      <c r="Y23" s="53">
        <v>0</v>
      </c>
      <c r="Z23" s="293">
        <v>0</v>
      </c>
      <c r="AA23" s="55">
        <v>0</v>
      </c>
    </row>
    <row r="24" spans="1:27" ht="12">
      <c r="A24" s="3" t="s">
        <v>50</v>
      </c>
      <c r="B24" s="82">
        <f t="shared" si="1"/>
        <v>1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1</v>
      </c>
      <c r="L24" s="119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4">
        <v>0</v>
      </c>
      <c r="U24" s="53">
        <v>0</v>
      </c>
      <c r="V24" s="53">
        <v>0</v>
      </c>
      <c r="W24" s="53">
        <v>0</v>
      </c>
      <c r="X24" s="55">
        <v>0</v>
      </c>
      <c r="Y24" s="53">
        <v>0</v>
      </c>
      <c r="Z24" s="293">
        <v>0</v>
      </c>
      <c r="AA24" s="55">
        <v>0</v>
      </c>
    </row>
    <row r="25" spans="1:27" ht="12">
      <c r="A25" s="3" t="s">
        <v>429</v>
      </c>
      <c r="B25" s="82">
        <f t="shared" si="1"/>
        <v>50</v>
      </c>
      <c r="C25" s="53">
        <v>5</v>
      </c>
      <c r="D25" s="53">
        <v>4</v>
      </c>
      <c r="E25" s="53">
        <v>0</v>
      </c>
      <c r="F25" s="53">
        <v>7</v>
      </c>
      <c r="G25" s="53">
        <v>2</v>
      </c>
      <c r="H25" s="53">
        <v>1</v>
      </c>
      <c r="I25" s="53">
        <v>3</v>
      </c>
      <c r="J25" s="53">
        <v>3</v>
      </c>
      <c r="K25" s="53">
        <v>3</v>
      </c>
      <c r="L25" s="119">
        <v>2</v>
      </c>
      <c r="M25" s="53">
        <v>2</v>
      </c>
      <c r="N25" s="53">
        <v>1</v>
      </c>
      <c r="O25" s="53">
        <v>0</v>
      </c>
      <c r="P25" s="53">
        <v>4</v>
      </c>
      <c r="Q25" s="53">
        <v>3</v>
      </c>
      <c r="R25" s="53">
        <v>5</v>
      </c>
      <c r="S25" s="53">
        <v>2</v>
      </c>
      <c r="T25" s="54">
        <v>0</v>
      </c>
      <c r="U25" s="53">
        <v>0</v>
      </c>
      <c r="V25" s="53">
        <v>0</v>
      </c>
      <c r="W25" s="53">
        <v>2</v>
      </c>
      <c r="X25" s="55">
        <v>0</v>
      </c>
      <c r="Y25" s="53">
        <v>1</v>
      </c>
      <c r="Z25" s="293">
        <v>0</v>
      </c>
      <c r="AA25" s="55">
        <v>0</v>
      </c>
    </row>
    <row r="26" spans="1:27" ht="12">
      <c r="A26" s="3" t="s">
        <v>53</v>
      </c>
      <c r="B26" s="82">
        <f t="shared" si="1"/>
        <v>1</v>
      </c>
      <c r="C26" s="53">
        <v>0</v>
      </c>
      <c r="D26" s="53">
        <v>0</v>
      </c>
      <c r="E26" s="53">
        <v>0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119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4">
        <v>0</v>
      </c>
      <c r="U26" s="53">
        <v>0</v>
      </c>
      <c r="V26" s="53">
        <v>0</v>
      </c>
      <c r="W26" s="53">
        <v>0</v>
      </c>
      <c r="X26" s="55">
        <v>0</v>
      </c>
      <c r="Y26" s="53">
        <v>0</v>
      </c>
      <c r="Z26" s="293">
        <v>0</v>
      </c>
      <c r="AA26" s="55">
        <v>0</v>
      </c>
    </row>
    <row r="27" spans="1:27" ht="12">
      <c r="A27" s="3" t="s">
        <v>247</v>
      </c>
      <c r="B27" s="82">
        <f t="shared" si="1"/>
        <v>91</v>
      </c>
      <c r="C27" s="53">
        <v>2</v>
      </c>
      <c r="D27" s="53">
        <v>6</v>
      </c>
      <c r="E27" s="53">
        <v>0</v>
      </c>
      <c r="F27" s="53">
        <v>3</v>
      </c>
      <c r="G27" s="53">
        <v>12</v>
      </c>
      <c r="H27" s="53">
        <v>1</v>
      </c>
      <c r="I27" s="53">
        <v>1</v>
      </c>
      <c r="J27" s="53">
        <v>0</v>
      </c>
      <c r="K27" s="53">
        <v>0</v>
      </c>
      <c r="L27" s="119">
        <v>0</v>
      </c>
      <c r="M27" s="53">
        <v>29</v>
      </c>
      <c r="N27" s="53">
        <v>8</v>
      </c>
      <c r="O27" s="53">
        <v>1</v>
      </c>
      <c r="P27" s="53">
        <v>7</v>
      </c>
      <c r="Q27" s="53">
        <v>9</v>
      </c>
      <c r="R27" s="53">
        <v>7</v>
      </c>
      <c r="S27" s="53">
        <v>1</v>
      </c>
      <c r="T27" s="54">
        <v>0</v>
      </c>
      <c r="U27" s="53">
        <v>0</v>
      </c>
      <c r="V27" s="53">
        <v>2</v>
      </c>
      <c r="W27" s="53">
        <v>1</v>
      </c>
      <c r="X27" s="55">
        <v>0</v>
      </c>
      <c r="Y27" s="53">
        <v>1</v>
      </c>
      <c r="Z27" s="293">
        <v>0</v>
      </c>
      <c r="AA27" s="55">
        <v>0</v>
      </c>
    </row>
    <row r="28" spans="1:27" ht="12">
      <c r="A28" s="3" t="s">
        <v>56</v>
      </c>
      <c r="B28" s="82">
        <f t="shared" si="1"/>
        <v>5</v>
      </c>
      <c r="C28" s="53">
        <v>1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</v>
      </c>
      <c r="L28" s="119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1</v>
      </c>
      <c r="T28" s="54">
        <v>0</v>
      </c>
      <c r="U28" s="53">
        <v>0</v>
      </c>
      <c r="V28" s="53">
        <v>0</v>
      </c>
      <c r="W28" s="53">
        <v>0</v>
      </c>
      <c r="X28" s="55">
        <v>0</v>
      </c>
      <c r="Y28" s="53">
        <v>0</v>
      </c>
      <c r="Z28" s="293">
        <v>1</v>
      </c>
      <c r="AA28" s="55">
        <v>0</v>
      </c>
    </row>
    <row r="29" spans="1:27" ht="12">
      <c r="A29" s="3" t="s">
        <v>57</v>
      </c>
      <c r="B29" s="82">
        <f t="shared" si="1"/>
        <v>2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119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4">
        <v>0</v>
      </c>
      <c r="U29" s="53">
        <v>0</v>
      </c>
      <c r="V29" s="53">
        <v>1</v>
      </c>
      <c r="W29" s="53">
        <v>0</v>
      </c>
      <c r="X29" s="55">
        <v>0</v>
      </c>
      <c r="Y29" s="53">
        <v>0</v>
      </c>
      <c r="Z29" s="293">
        <v>0</v>
      </c>
      <c r="AA29" s="55">
        <v>0</v>
      </c>
    </row>
    <row r="30" spans="1:27" ht="12">
      <c r="A30" s="3" t="s">
        <v>58</v>
      </c>
      <c r="B30" s="82">
        <f t="shared" si="1"/>
        <v>5</v>
      </c>
      <c r="C30" s="53">
        <v>2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119">
        <v>0</v>
      </c>
      <c r="M30" s="53">
        <v>0</v>
      </c>
      <c r="N30" s="53">
        <v>0</v>
      </c>
      <c r="O30" s="53">
        <v>0</v>
      </c>
      <c r="P30" s="53">
        <v>1</v>
      </c>
      <c r="Q30" s="53">
        <v>0</v>
      </c>
      <c r="R30" s="53">
        <v>0</v>
      </c>
      <c r="S30" s="53">
        <v>2</v>
      </c>
      <c r="T30" s="54">
        <v>0</v>
      </c>
      <c r="U30" s="53">
        <v>0</v>
      </c>
      <c r="V30" s="53">
        <v>0</v>
      </c>
      <c r="W30" s="53">
        <v>0</v>
      </c>
      <c r="X30" s="55">
        <v>0</v>
      </c>
      <c r="Y30" s="53">
        <v>0</v>
      </c>
      <c r="Z30" s="293">
        <v>0</v>
      </c>
      <c r="AA30" s="55">
        <v>0</v>
      </c>
    </row>
    <row r="31" spans="1:27" ht="12">
      <c r="A31" s="3" t="s">
        <v>422</v>
      </c>
      <c r="B31" s="82">
        <f t="shared" si="1"/>
        <v>3</v>
      </c>
      <c r="C31" s="53">
        <v>1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119">
        <v>0</v>
      </c>
      <c r="M31" s="53">
        <v>0</v>
      </c>
      <c r="N31" s="53">
        <v>0</v>
      </c>
      <c r="O31" s="53">
        <v>0</v>
      </c>
      <c r="P31" s="53">
        <v>0</v>
      </c>
      <c r="Q31" s="53">
        <v>2</v>
      </c>
      <c r="R31" s="53">
        <v>0</v>
      </c>
      <c r="S31" s="53">
        <v>0</v>
      </c>
      <c r="T31" s="54">
        <v>0</v>
      </c>
      <c r="U31" s="53">
        <v>0</v>
      </c>
      <c r="V31" s="53">
        <v>0</v>
      </c>
      <c r="W31" s="53">
        <v>0</v>
      </c>
      <c r="X31" s="55">
        <v>0</v>
      </c>
      <c r="Y31" s="53">
        <v>0</v>
      </c>
      <c r="Z31" s="293">
        <v>0</v>
      </c>
      <c r="AA31" s="55">
        <v>0</v>
      </c>
    </row>
    <row r="32" spans="1:27" ht="12">
      <c r="A32" s="3" t="s">
        <v>59</v>
      </c>
      <c r="B32" s="82">
        <f t="shared" si="1"/>
        <v>5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119">
        <v>0</v>
      </c>
      <c r="M32" s="53">
        <v>0</v>
      </c>
      <c r="N32" s="53">
        <v>1</v>
      </c>
      <c r="O32" s="53">
        <v>0</v>
      </c>
      <c r="P32" s="53">
        <v>0</v>
      </c>
      <c r="Q32" s="53">
        <v>0</v>
      </c>
      <c r="R32" s="53">
        <v>3</v>
      </c>
      <c r="S32" s="53">
        <v>1</v>
      </c>
      <c r="T32" s="54">
        <v>0</v>
      </c>
      <c r="U32" s="53">
        <v>0</v>
      </c>
      <c r="V32" s="53">
        <v>0</v>
      </c>
      <c r="W32" s="53">
        <v>0</v>
      </c>
      <c r="X32" s="55">
        <v>0</v>
      </c>
      <c r="Y32" s="53">
        <v>0</v>
      </c>
      <c r="Z32" s="293">
        <v>0</v>
      </c>
      <c r="AA32" s="55">
        <v>0</v>
      </c>
    </row>
    <row r="33" spans="1:27" ht="12">
      <c r="A33" s="3" t="s">
        <v>195</v>
      </c>
      <c r="B33" s="82">
        <f t="shared" si="1"/>
        <v>1</v>
      </c>
      <c r="C33" s="53">
        <v>0</v>
      </c>
      <c r="D33" s="53">
        <v>1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119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4">
        <v>0</v>
      </c>
      <c r="U33" s="53">
        <v>0</v>
      </c>
      <c r="V33" s="53">
        <v>0</v>
      </c>
      <c r="W33" s="53">
        <v>0</v>
      </c>
      <c r="X33" s="55">
        <v>0</v>
      </c>
      <c r="Y33" s="53">
        <v>0</v>
      </c>
      <c r="Z33" s="293">
        <v>0</v>
      </c>
      <c r="AA33" s="55">
        <v>0</v>
      </c>
    </row>
    <row r="34" spans="1:27" ht="12">
      <c r="A34" s="3" t="s">
        <v>60</v>
      </c>
      <c r="B34" s="82">
        <f t="shared" si="1"/>
        <v>40</v>
      </c>
      <c r="C34" s="53">
        <v>2</v>
      </c>
      <c r="D34" s="53">
        <v>4</v>
      </c>
      <c r="E34" s="53">
        <v>2</v>
      </c>
      <c r="F34" s="53">
        <v>0</v>
      </c>
      <c r="G34" s="53">
        <v>2</v>
      </c>
      <c r="H34" s="53">
        <v>0</v>
      </c>
      <c r="I34" s="53">
        <v>6</v>
      </c>
      <c r="J34" s="53">
        <v>0</v>
      </c>
      <c r="K34" s="53">
        <v>2</v>
      </c>
      <c r="L34" s="119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14</v>
      </c>
      <c r="S34" s="53">
        <v>2</v>
      </c>
      <c r="T34" s="54">
        <v>2</v>
      </c>
      <c r="U34" s="53">
        <v>1</v>
      </c>
      <c r="V34" s="53">
        <v>1</v>
      </c>
      <c r="W34" s="53">
        <v>0</v>
      </c>
      <c r="X34" s="55">
        <v>0</v>
      </c>
      <c r="Y34" s="53">
        <v>2</v>
      </c>
      <c r="Z34" s="293">
        <v>0</v>
      </c>
      <c r="AA34" s="55">
        <v>0</v>
      </c>
    </row>
    <row r="35" spans="1:27" ht="12">
      <c r="A35" s="3" t="s">
        <v>61</v>
      </c>
      <c r="B35" s="82">
        <f t="shared" si="1"/>
        <v>9</v>
      </c>
      <c r="C35" s="53">
        <v>1</v>
      </c>
      <c r="D35" s="53">
        <v>0</v>
      </c>
      <c r="E35" s="53">
        <v>1</v>
      </c>
      <c r="F35" s="53">
        <v>1</v>
      </c>
      <c r="G35" s="53">
        <v>0</v>
      </c>
      <c r="H35" s="53">
        <v>0</v>
      </c>
      <c r="I35" s="53">
        <v>1</v>
      </c>
      <c r="J35" s="53">
        <v>0</v>
      </c>
      <c r="K35" s="53">
        <v>1</v>
      </c>
      <c r="L35" s="119">
        <v>0</v>
      </c>
      <c r="M35" s="53">
        <v>1</v>
      </c>
      <c r="N35" s="53">
        <v>1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4">
        <v>0</v>
      </c>
      <c r="U35" s="53">
        <v>0</v>
      </c>
      <c r="V35" s="53">
        <v>0</v>
      </c>
      <c r="W35" s="53">
        <v>0</v>
      </c>
      <c r="X35" s="55">
        <v>0</v>
      </c>
      <c r="Y35" s="53">
        <v>2</v>
      </c>
      <c r="Z35" s="293">
        <v>0</v>
      </c>
      <c r="AA35" s="55">
        <v>0</v>
      </c>
    </row>
    <row r="36" spans="1:27" ht="12">
      <c r="A36" s="3" t="s">
        <v>62</v>
      </c>
      <c r="B36" s="82">
        <f t="shared" si="1"/>
        <v>210</v>
      </c>
      <c r="C36" s="53">
        <v>8</v>
      </c>
      <c r="D36" s="53">
        <v>15</v>
      </c>
      <c r="E36" s="53">
        <v>2</v>
      </c>
      <c r="F36" s="53">
        <v>20</v>
      </c>
      <c r="G36" s="53">
        <v>7</v>
      </c>
      <c r="H36" s="53">
        <v>5</v>
      </c>
      <c r="I36" s="53">
        <v>21</v>
      </c>
      <c r="J36" s="53">
        <v>6</v>
      </c>
      <c r="K36" s="53">
        <v>6</v>
      </c>
      <c r="L36" s="119">
        <v>7</v>
      </c>
      <c r="M36" s="53">
        <v>10</v>
      </c>
      <c r="N36" s="53">
        <v>11</v>
      </c>
      <c r="O36" s="53">
        <v>13</v>
      </c>
      <c r="P36" s="53">
        <v>16</v>
      </c>
      <c r="Q36" s="53">
        <v>18</v>
      </c>
      <c r="R36" s="53">
        <v>0</v>
      </c>
      <c r="S36" s="53">
        <v>12</v>
      </c>
      <c r="T36" s="54">
        <v>6</v>
      </c>
      <c r="U36" s="53">
        <v>5</v>
      </c>
      <c r="V36" s="53">
        <v>0</v>
      </c>
      <c r="W36" s="53">
        <v>8</v>
      </c>
      <c r="X36" s="55">
        <v>3</v>
      </c>
      <c r="Y36" s="53">
        <v>10</v>
      </c>
      <c r="Z36" s="293">
        <v>1</v>
      </c>
      <c r="AA36" s="55">
        <v>0</v>
      </c>
    </row>
    <row r="37" spans="1:27" ht="12">
      <c r="A37" s="3" t="s">
        <v>63</v>
      </c>
      <c r="B37" s="82">
        <f t="shared" si="1"/>
        <v>1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119">
        <v>0</v>
      </c>
      <c r="M37" s="53">
        <v>1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4">
        <v>0</v>
      </c>
      <c r="U37" s="53">
        <v>0</v>
      </c>
      <c r="V37" s="53">
        <v>0</v>
      </c>
      <c r="W37" s="53">
        <v>0</v>
      </c>
      <c r="X37" s="55">
        <v>0</v>
      </c>
      <c r="Y37" s="53">
        <v>0</v>
      </c>
      <c r="Z37" s="293">
        <v>0</v>
      </c>
      <c r="AA37" s="55">
        <v>0</v>
      </c>
    </row>
    <row r="38" spans="1:27" ht="12">
      <c r="A38" s="3" t="s">
        <v>64</v>
      </c>
      <c r="B38" s="82">
        <f t="shared" si="1"/>
        <v>1</v>
      </c>
      <c r="C38" s="53">
        <v>0</v>
      </c>
      <c r="D38" s="53">
        <v>0</v>
      </c>
      <c r="E38" s="53">
        <v>0</v>
      </c>
      <c r="F38" s="53">
        <v>1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119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4">
        <v>0</v>
      </c>
      <c r="U38" s="53">
        <v>0</v>
      </c>
      <c r="V38" s="53">
        <v>0</v>
      </c>
      <c r="W38" s="53">
        <v>0</v>
      </c>
      <c r="X38" s="55">
        <v>0</v>
      </c>
      <c r="Y38" s="53">
        <v>0</v>
      </c>
      <c r="Z38" s="293">
        <v>0</v>
      </c>
      <c r="AA38" s="55">
        <v>0</v>
      </c>
    </row>
    <row r="39" spans="1:27" ht="12">
      <c r="A39" s="3" t="s">
        <v>65</v>
      </c>
      <c r="B39" s="82">
        <f t="shared" si="1"/>
        <v>1012</v>
      </c>
      <c r="C39" s="53">
        <v>124</v>
      </c>
      <c r="D39" s="53">
        <v>145</v>
      </c>
      <c r="E39" s="53">
        <v>183</v>
      </c>
      <c r="F39" s="53">
        <v>38</v>
      </c>
      <c r="G39" s="53">
        <v>45</v>
      </c>
      <c r="H39" s="53">
        <v>103</v>
      </c>
      <c r="I39" s="53">
        <v>53</v>
      </c>
      <c r="J39" s="53">
        <v>40</v>
      </c>
      <c r="K39" s="53">
        <v>23</v>
      </c>
      <c r="L39" s="119">
        <v>16</v>
      </c>
      <c r="M39" s="53">
        <v>35</v>
      </c>
      <c r="N39" s="53">
        <v>14</v>
      </c>
      <c r="O39" s="53">
        <v>45</v>
      </c>
      <c r="P39" s="53">
        <v>17</v>
      </c>
      <c r="Q39" s="53">
        <v>27</v>
      </c>
      <c r="R39" s="53">
        <v>11</v>
      </c>
      <c r="S39" s="53">
        <v>21</v>
      </c>
      <c r="T39" s="54">
        <v>8</v>
      </c>
      <c r="U39" s="53">
        <v>8</v>
      </c>
      <c r="V39" s="53">
        <v>19</v>
      </c>
      <c r="W39" s="53">
        <v>10</v>
      </c>
      <c r="X39" s="55">
        <v>7</v>
      </c>
      <c r="Y39" s="53">
        <v>10</v>
      </c>
      <c r="Z39" s="293">
        <v>10</v>
      </c>
      <c r="AA39" s="55">
        <v>0</v>
      </c>
    </row>
    <row r="40" spans="1:27" ht="12">
      <c r="A40" s="3" t="s">
        <v>196</v>
      </c>
      <c r="B40" s="82">
        <f t="shared" si="1"/>
        <v>10</v>
      </c>
      <c r="C40" s="53">
        <v>2</v>
      </c>
      <c r="D40" s="53">
        <v>0</v>
      </c>
      <c r="E40" s="53">
        <v>1</v>
      </c>
      <c r="F40" s="53">
        <v>0</v>
      </c>
      <c r="G40" s="53">
        <v>0</v>
      </c>
      <c r="H40" s="53">
        <v>0</v>
      </c>
      <c r="I40" s="53">
        <v>3</v>
      </c>
      <c r="J40" s="53">
        <v>0</v>
      </c>
      <c r="K40" s="53">
        <v>2</v>
      </c>
      <c r="L40" s="119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4">
        <v>0</v>
      </c>
      <c r="U40" s="53">
        <v>0</v>
      </c>
      <c r="V40" s="53">
        <v>0</v>
      </c>
      <c r="W40" s="53">
        <v>2</v>
      </c>
      <c r="X40" s="55">
        <v>0</v>
      </c>
      <c r="Y40" s="53">
        <v>0</v>
      </c>
      <c r="Z40" s="293">
        <v>0</v>
      </c>
      <c r="AA40" s="55">
        <v>0</v>
      </c>
    </row>
    <row r="41" spans="1:27" ht="12">
      <c r="A41" s="3" t="s">
        <v>66</v>
      </c>
      <c r="B41" s="82">
        <f t="shared" si="1"/>
        <v>85</v>
      </c>
      <c r="C41" s="53">
        <v>0</v>
      </c>
      <c r="D41" s="53">
        <v>0</v>
      </c>
      <c r="E41" s="53">
        <v>1</v>
      </c>
      <c r="F41" s="53">
        <v>0</v>
      </c>
      <c r="G41" s="53">
        <v>2</v>
      </c>
      <c r="H41" s="53">
        <v>0</v>
      </c>
      <c r="I41" s="53">
        <v>3</v>
      </c>
      <c r="J41" s="53">
        <v>0</v>
      </c>
      <c r="K41" s="53">
        <v>3</v>
      </c>
      <c r="L41" s="119">
        <v>0</v>
      </c>
      <c r="M41" s="53">
        <v>38</v>
      </c>
      <c r="N41" s="53">
        <v>3</v>
      </c>
      <c r="O41" s="53">
        <v>0</v>
      </c>
      <c r="P41" s="53">
        <v>7</v>
      </c>
      <c r="Q41" s="53">
        <v>16</v>
      </c>
      <c r="R41" s="53">
        <v>2</v>
      </c>
      <c r="S41" s="53">
        <v>0</v>
      </c>
      <c r="T41" s="54">
        <v>2</v>
      </c>
      <c r="U41" s="53">
        <v>0</v>
      </c>
      <c r="V41" s="53">
        <v>0</v>
      </c>
      <c r="W41" s="53">
        <v>6</v>
      </c>
      <c r="X41" s="55">
        <v>0</v>
      </c>
      <c r="Y41" s="53">
        <v>1</v>
      </c>
      <c r="Z41" s="293">
        <v>0</v>
      </c>
      <c r="AA41" s="55">
        <v>1</v>
      </c>
    </row>
    <row r="42" spans="1:27" ht="12">
      <c r="A42" s="3" t="s">
        <v>67</v>
      </c>
      <c r="B42" s="82">
        <f t="shared" si="1"/>
        <v>1</v>
      </c>
      <c r="C42" s="53">
        <v>1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119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4">
        <v>0</v>
      </c>
      <c r="U42" s="53">
        <v>0</v>
      </c>
      <c r="V42" s="53">
        <v>0</v>
      </c>
      <c r="W42" s="53">
        <v>0</v>
      </c>
      <c r="X42" s="55">
        <v>0</v>
      </c>
      <c r="Y42" s="53">
        <v>0</v>
      </c>
      <c r="Z42" s="293">
        <v>0</v>
      </c>
      <c r="AA42" s="55">
        <v>0</v>
      </c>
    </row>
    <row r="43" spans="1:27" ht="12">
      <c r="A43" s="3" t="s">
        <v>68</v>
      </c>
      <c r="B43" s="82">
        <f t="shared" si="1"/>
        <v>5</v>
      </c>
      <c r="C43" s="53">
        <v>2</v>
      </c>
      <c r="D43" s="53">
        <v>1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119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1</v>
      </c>
      <c r="T43" s="54">
        <v>0</v>
      </c>
      <c r="U43" s="53">
        <v>0</v>
      </c>
      <c r="V43" s="53">
        <v>0</v>
      </c>
      <c r="W43" s="53">
        <v>1</v>
      </c>
      <c r="X43" s="55">
        <v>0</v>
      </c>
      <c r="Y43" s="53">
        <v>0</v>
      </c>
      <c r="Z43" s="293">
        <v>0</v>
      </c>
      <c r="AA43" s="55">
        <v>0</v>
      </c>
    </row>
    <row r="44" spans="1:27" ht="12">
      <c r="A44" s="3" t="s">
        <v>69</v>
      </c>
      <c r="B44" s="82">
        <f t="shared" si="1"/>
        <v>230</v>
      </c>
      <c r="C44" s="53">
        <v>28</v>
      </c>
      <c r="D44" s="53">
        <v>22</v>
      </c>
      <c r="E44" s="53">
        <v>16</v>
      </c>
      <c r="F44" s="53">
        <v>11</v>
      </c>
      <c r="G44" s="53">
        <v>14</v>
      </c>
      <c r="H44" s="53">
        <v>1</v>
      </c>
      <c r="I44" s="53">
        <v>30</v>
      </c>
      <c r="J44" s="53">
        <v>11</v>
      </c>
      <c r="K44" s="53">
        <v>5</v>
      </c>
      <c r="L44" s="119">
        <v>6</v>
      </c>
      <c r="M44" s="53">
        <v>22</v>
      </c>
      <c r="N44" s="53">
        <v>4</v>
      </c>
      <c r="O44" s="53">
        <v>5</v>
      </c>
      <c r="P44" s="53">
        <v>8</v>
      </c>
      <c r="Q44" s="53">
        <v>12</v>
      </c>
      <c r="R44" s="53">
        <v>7</v>
      </c>
      <c r="S44" s="53">
        <v>5</v>
      </c>
      <c r="T44" s="54">
        <v>4</v>
      </c>
      <c r="U44" s="53">
        <v>5</v>
      </c>
      <c r="V44" s="53">
        <v>6</v>
      </c>
      <c r="W44" s="53">
        <v>3</v>
      </c>
      <c r="X44" s="55">
        <v>0</v>
      </c>
      <c r="Y44" s="53">
        <v>1</v>
      </c>
      <c r="Z44" s="293">
        <v>2</v>
      </c>
      <c r="AA44" s="55">
        <v>2</v>
      </c>
    </row>
    <row r="45" spans="1:27" ht="12">
      <c r="A45" s="3" t="s">
        <v>70</v>
      </c>
      <c r="B45" s="82">
        <f t="shared" si="1"/>
        <v>29</v>
      </c>
      <c r="C45" s="53">
        <v>6</v>
      </c>
      <c r="D45" s="53">
        <v>3</v>
      </c>
      <c r="E45" s="53">
        <v>0</v>
      </c>
      <c r="F45" s="53">
        <v>0</v>
      </c>
      <c r="G45" s="53">
        <v>0</v>
      </c>
      <c r="H45" s="53">
        <v>1</v>
      </c>
      <c r="I45" s="53">
        <v>6</v>
      </c>
      <c r="J45" s="53">
        <v>3</v>
      </c>
      <c r="K45" s="53">
        <v>1</v>
      </c>
      <c r="L45" s="119">
        <v>1</v>
      </c>
      <c r="M45" s="53">
        <v>1</v>
      </c>
      <c r="N45" s="53">
        <v>1</v>
      </c>
      <c r="O45" s="53">
        <v>0</v>
      </c>
      <c r="P45" s="53">
        <v>0</v>
      </c>
      <c r="Q45" s="53">
        <v>1</v>
      </c>
      <c r="R45" s="53">
        <v>1</v>
      </c>
      <c r="S45" s="53">
        <v>1</v>
      </c>
      <c r="T45" s="54">
        <v>0</v>
      </c>
      <c r="U45" s="53">
        <v>1</v>
      </c>
      <c r="V45" s="53">
        <v>1</v>
      </c>
      <c r="W45" s="53">
        <v>0</v>
      </c>
      <c r="X45" s="55">
        <v>0</v>
      </c>
      <c r="Y45" s="53">
        <v>0</v>
      </c>
      <c r="Z45" s="293">
        <v>0</v>
      </c>
      <c r="AA45" s="55">
        <v>1</v>
      </c>
    </row>
    <row r="46" spans="1:27" ht="12">
      <c r="A46" s="3" t="s">
        <v>71</v>
      </c>
      <c r="B46" s="82">
        <f t="shared" si="1"/>
        <v>9</v>
      </c>
      <c r="C46" s="53">
        <v>0</v>
      </c>
      <c r="D46" s="53">
        <v>0</v>
      </c>
      <c r="E46" s="53">
        <v>1</v>
      </c>
      <c r="F46" s="53">
        <v>0</v>
      </c>
      <c r="G46" s="53">
        <v>0</v>
      </c>
      <c r="H46" s="53">
        <v>0</v>
      </c>
      <c r="I46" s="53">
        <v>1</v>
      </c>
      <c r="J46" s="53">
        <v>0</v>
      </c>
      <c r="K46" s="53">
        <v>0</v>
      </c>
      <c r="L46" s="119">
        <v>0</v>
      </c>
      <c r="M46" s="53">
        <v>1</v>
      </c>
      <c r="N46" s="53">
        <v>0</v>
      </c>
      <c r="O46" s="53">
        <v>1</v>
      </c>
      <c r="P46" s="53">
        <v>1</v>
      </c>
      <c r="Q46" s="53">
        <v>1</v>
      </c>
      <c r="R46" s="53">
        <v>1</v>
      </c>
      <c r="S46" s="53">
        <v>0</v>
      </c>
      <c r="T46" s="54">
        <v>0</v>
      </c>
      <c r="U46" s="53">
        <v>0</v>
      </c>
      <c r="V46" s="53">
        <v>0</v>
      </c>
      <c r="W46" s="53">
        <v>0</v>
      </c>
      <c r="X46" s="55">
        <v>0</v>
      </c>
      <c r="Y46" s="53">
        <v>1</v>
      </c>
      <c r="Z46" s="293">
        <v>1</v>
      </c>
      <c r="AA46" s="55">
        <v>0</v>
      </c>
    </row>
    <row r="47" spans="1:27" ht="12">
      <c r="A47" s="3" t="s">
        <v>72</v>
      </c>
      <c r="B47" s="82">
        <f aca="true" t="shared" si="2" ref="B47:B87">SUM(C47:AA47)</f>
        <v>5</v>
      </c>
      <c r="C47" s="53">
        <v>0</v>
      </c>
      <c r="D47" s="53">
        <v>0</v>
      </c>
      <c r="E47" s="53">
        <v>0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119">
        <v>1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1</v>
      </c>
      <c r="T47" s="54">
        <v>0</v>
      </c>
      <c r="U47" s="53">
        <v>0</v>
      </c>
      <c r="V47" s="53">
        <v>1</v>
      </c>
      <c r="W47" s="53">
        <v>0</v>
      </c>
      <c r="X47" s="55">
        <v>0</v>
      </c>
      <c r="Y47" s="53">
        <v>0</v>
      </c>
      <c r="Z47" s="293">
        <v>0</v>
      </c>
      <c r="AA47" s="55">
        <v>0</v>
      </c>
    </row>
    <row r="48" spans="1:27" ht="12">
      <c r="A48" s="3" t="s">
        <v>73</v>
      </c>
      <c r="B48" s="82">
        <f t="shared" si="2"/>
        <v>1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119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4">
        <v>0</v>
      </c>
      <c r="U48" s="53">
        <v>0</v>
      </c>
      <c r="V48" s="53">
        <v>0</v>
      </c>
      <c r="W48" s="53">
        <v>0</v>
      </c>
      <c r="X48" s="55">
        <v>1</v>
      </c>
      <c r="Y48" s="53">
        <v>0</v>
      </c>
      <c r="Z48" s="293">
        <v>0</v>
      </c>
      <c r="AA48" s="55">
        <v>0</v>
      </c>
    </row>
    <row r="49" spans="1:27" ht="12">
      <c r="A49" s="3" t="s">
        <v>74</v>
      </c>
      <c r="B49" s="82">
        <f t="shared" si="2"/>
        <v>9</v>
      </c>
      <c r="C49" s="53">
        <v>0</v>
      </c>
      <c r="D49" s="53">
        <v>1</v>
      </c>
      <c r="E49" s="53">
        <v>1</v>
      </c>
      <c r="F49" s="53">
        <v>0</v>
      </c>
      <c r="G49" s="53">
        <v>1</v>
      </c>
      <c r="H49" s="53">
        <v>0</v>
      </c>
      <c r="I49" s="53">
        <v>0</v>
      </c>
      <c r="J49" s="53">
        <v>0</v>
      </c>
      <c r="K49" s="53">
        <v>2</v>
      </c>
      <c r="L49" s="119">
        <v>0</v>
      </c>
      <c r="M49" s="53">
        <v>0</v>
      </c>
      <c r="N49" s="53">
        <v>1</v>
      </c>
      <c r="O49" s="53">
        <v>0</v>
      </c>
      <c r="P49" s="53">
        <v>1</v>
      </c>
      <c r="Q49" s="53">
        <v>0</v>
      </c>
      <c r="R49" s="53">
        <v>0</v>
      </c>
      <c r="S49" s="53">
        <v>0</v>
      </c>
      <c r="T49" s="54">
        <v>1</v>
      </c>
      <c r="U49" s="53">
        <v>0</v>
      </c>
      <c r="V49" s="53">
        <v>1</v>
      </c>
      <c r="W49" s="53">
        <v>0</v>
      </c>
      <c r="X49" s="55">
        <v>0</v>
      </c>
      <c r="Y49" s="53">
        <v>0</v>
      </c>
      <c r="Z49" s="293">
        <v>0</v>
      </c>
      <c r="AA49" s="55">
        <v>0</v>
      </c>
    </row>
    <row r="50" spans="1:27" ht="12">
      <c r="A50" s="3" t="s">
        <v>75</v>
      </c>
      <c r="B50" s="82">
        <f t="shared" si="2"/>
        <v>21</v>
      </c>
      <c r="C50" s="53">
        <v>1</v>
      </c>
      <c r="D50" s="53">
        <v>0</v>
      </c>
      <c r="E50" s="53">
        <v>1</v>
      </c>
      <c r="F50" s="53">
        <v>4</v>
      </c>
      <c r="G50" s="53">
        <v>1</v>
      </c>
      <c r="H50" s="53">
        <v>1</v>
      </c>
      <c r="I50" s="53">
        <v>2</v>
      </c>
      <c r="J50" s="53">
        <v>0</v>
      </c>
      <c r="K50" s="53">
        <v>1</v>
      </c>
      <c r="L50" s="119">
        <v>2</v>
      </c>
      <c r="M50" s="53">
        <v>1</v>
      </c>
      <c r="N50" s="53">
        <v>1</v>
      </c>
      <c r="O50" s="53">
        <v>0</v>
      </c>
      <c r="P50" s="53">
        <v>3</v>
      </c>
      <c r="Q50" s="53">
        <v>2</v>
      </c>
      <c r="R50" s="53">
        <v>0</v>
      </c>
      <c r="S50" s="53">
        <v>0</v>
      </c>
      <c r="T50" s="54">
        <v>0</v>
      </c>
      <c r="U50" s="53">
        <v>0</v>
      </c>
      <c r="V50" s="53">
        <v>0</v>
      </c>
      <c r="W50" s="53">
        <v>1</v>
      </c>
      <c r="X50" s="55">
        <v>0</v>
      </c>
      <c r="Y50" s="53">
        <v>0</v>
      </c>
      <c r="Z50" s="293">
        <v>0</v>
      </c>
      <c r="AA50" s="55">
        <v>0</v>
      </c>
    </row>
    <row r="51" spans="1:27" ht="12">
      <c r="A51" s="3" t="s">
        <v>76</v>
      </c>
      <c r="B51" s="82">
        <f t="shared" si="2"/>
        <v>62</v>
      </c>
      <c r="C51" s="53">
        <v>1</v>
      </c>
      <c r="D51" s="53">
        <v>14</v>
      </c>
      <c r="E51" s="53">
        <v>2</v>
      </c>
      <c r="F51" s="53">
        <v>10</v>
      </c>
      <c r="G51" s="53">
        <v>2</v>
      </c>
      <c r="H51" s="53">
        <v>2</v>
      </c>
      <c r="I51" s="53">
        <v>3</v>
      </c>
      <c r="J51" s="53">
        <v>4</v>
      </c>
      <c r="K51" s="53">
        <v>2</v>
      </c>
      <c r="L51" s="119">
        <v>1</v>
      </c>
      <c r="M51" s="53">
        <v>3</v>
      </c>
      <c r="N51" s="53">
        <v>4</v>
      </c>
      <c r="O51" s="53">
        <v>2</v>
      </c>
      <c r="P51" s="53">
        <v>2</v>
      </c>
      <c r="Q51" s="53">
        <v>4</v>
      </c>
      <c r="R51" s="53">
        <v>0</v>
      </c>
      <c r="S51" s="53">
        <v>2</v>
      </c>
      <c r="T51" s="54">
        <v>1</v>
      </c>
      <c r="U51" s="53">
        <v>0</v>
      </c>
      <c r="V51" s="53">
        <v>1</v>
      </c>
      <c r="W51" s="53">
        <v>1</v>
      </c>
      <c r="X51" s="55">
        <v>0</v>
      </c>
      <c r="Y51" s="53">
        <v>0</v>
      </c>
      <c r="Z51" s="293">
        <v>1</v>
      </c>
      <c r="AA51" s="55">
        <v>0</v>
      </c>
    </row>
    <row r="52" spans="1:27" ht="12">
      <c r="A52" s="3" t="s">
        <v>77</v>
      </c>
      <c r="B52" s="82">
        <f t="shared" si="2"/>
        <v>4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119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4">
        <v>3</v>
      </c>
      <c r="U52" s="53">
        <v>0</v>
      </c>
      <c r="V52" s="53">
        <v>1</v>
      </c>
      <c r="W52" s="53">
        <v>0</v>
      </c>
      <c r="X52" s="55">
        <v>0</v>
      </c>
      <c r="Y52" s="53">
        <v>0</v>
      </c>
      <c r="Z52" s="293">
        <v>0</v>
      </c>
      <c r="AA52" s="55">
        <v>0</v>
      </c>
    </row>
    <row r="53" spans="1:27" ht="12">
      <c r="A53" s="3" t="s">
        <v>78</v>
      </c>
      <c r="B53" s="82">
        <f t="shared" si="2"/>
        <v>1</v>
      </c>
      <c r="C53" s="53">
        <v>0</v>
      </c>
      <c r="D53" s="53">
        <v>0</v>
      </c>
      <c r="E53" s="53">
        <v>0</v>
      </c>
      <c r="F53" s="53">
        <v>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119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4">
        <v>0</v>
      </c>
      <c r="U53" s="53">
        <v>0</v>
      </c>
      <c r="V53" s="53">
        <v>0</v>
      </c>
      <c r="W53" s="53">
        <v>0</v>
      </c>
      <c r="X53" s="55">
        <v>0</v>
      </c>
      <c r="Y53" s="53">
        <v>0</v>
      </c>
      <c r="Z53" s="293">
        <v>0</v>
      </c>
      <c r="AA53" s="55">
        <v>0</v>
      </c>
    </row>
    <row r="54" spans="1:27" ht="12">
      <c r="A54" s="3" t="s">
        <v>79</v>
      </c>
      <c r="B54" s="82">
        <f t="shared" si="2"/>
        <v>521</v>
      </c>
      <c r="C54" s="53">
        <v>54</v>
      </c>
      <c r="D54" s="53">
        <v>79</v>
      </c>
      <c r="E54" s="53">
        <v>22</v>
      </c>
      <c r="F54" s="53">
        <v>13</v>
      </c>
      <c r="G54" s="53">
        <v>15</v>
      </c>
      <c r="H54" s="53">
        <v>15</v>
      </c>
      <c r="I54" s="53">
        <v>61</v>
      </c>
      <c r="J54" s="53">
        <v>32</v>
      </c>
      <c r="K54" s="53">
        <v>36</v>
      </c>
      <c r="L54" s="119">
        <v>53</v>
      </c>
      <c r="M54" s="53">
        <v>10</v>
      </c>
      <c r="N54" s="53">
        <v>7</v>
      </c>
      <c r="O54" s="53">
        <v>11</v>
      </c>
      <c r="P54" s="53">
        <v>18</v>
      </c>
      <c r="Q54" s="53">
        <v>33</v>
      </c>
      <c r="R54" s="53">
        <v>31</v>
      </c>
      <c r="S54" s="53">
        <v>1</v>
      </c>
      <c r="T54" s="54">
        <v>10</v>
      </c>
      <c r="U54" s="53">
        <v>1</v>
      </c>
      <c r="V54" s="53">
        <v>6</v>
      </c>
      <c r="W54" s="53">
        <v>5</v>
      </c>
      <c r="X54" s="55">
        <v>0</v>
      </c>
      <c r="Y54" s="53">
        <v>4</v>
      </c>
      <c r="Z54" s="293">
        <v>3</v>
      </c>
      <c r="AA54" s="55">
        <v>1</v>
      </c>
    </row>
    <row r="55" spans="1:27" ht="12">
      <c r="A55" s="3" t="s">
        <v>80</v>
      </c>
      <c r="B55" s="82">
        <f t="shared" si="2"/>
        <v>1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1</v>
      </c>
      <c r="K55" s="53">
        <v>0</v>
      </c>
      <c r="L55" s="119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4">
        <v>0</v>
      </c>
      <c r="U55" s="53">
        <v>0</v>
      </c>
      <c r="V55" s="53">
        <v>0</v>
      </c>
      <c r="W55" s="53">
        <v>0</v>
      </c>
      <c r="X55" s="55">
        <v>0</v>
      </c>
      <c r="Y55" s="53">
        <v>0</v>
      </c>
      <c r="Z55" s="293">
        <v>0</v>
      </c>
      <c r="AA55" s="55">
        <v>0</v>
      </c>
    </row>
    <row r="56" spans="1:27" ht="12">
      <c r="A56" s="3" t="s">
        <v>427</v>
      </c>
      <c r="B56" s="82">
        <f t="shared" si="2"/>
        <v>1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119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4">
        <v>0</v>
      </c>
      <c r="U56" s="53">
        <v>0</v>
      </c>
      <c r="V56" s="53">
        <v>0</v>
      </c>
      <c r="W56" s="53">
        <v>0</v>
      </c>
      <c r="X56" s="55">
        <v>0</v>
      </c>
      <c r="Y56" s="53">
        <v>0</v>
      </c>
      <c r="Z56" s="293">
        <v>0</v>
      </c>
      <c r="AA56" s="55">
        <v>0</v>
      </c>
    </row>
    <row r="57" spans="1:27" ht="12">
      <c r="A57" s="3" t="s">
        <v>81</v>
      </c>
      <c r="B57" s="82">
        <f t="shared" si="2"/>
        <v>3</v>
      </c>
      <c r="C57" s="53">
        <v>1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1</v>
      </c>
      <c r="L57" s="119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4">
        <v>0</v>
      </c>
      <c r="U57" s="53">
        <v>0</v>
      </c>
      <c r="V57" s="53">
        <v>0</v>
      </c>
      <c r="W57" s="53">
        <v>0</v>
      </c>
      <c r="X57" s="55">
        <v>1</v>
      </c>
      <c r="Y57" s="53">
        <v>0</v>
      </c>
      <c r="Z57" s="293">
        <v>0</v>
      </c>
      <c r="AA57" s="55">
        <v>0</v>
      </c>
    </row>
    <row r="58" spans="1:27" ht="12">
      <c r="A58" s="3" t="s">
        <v>82</v>
      </c>
      <c r="B58" s="82">
        <f t="shared" si="2"/>
        <v>2</v>
      </c>
      <c r="C58" s="53">
        <v>0</v>
      </c>
      <c r="D58" s="53">
        <v>1</v>
      </c>
      <c r="E58" s="53">
        <v>0</v>
      </c>
      <c r="F58" s="53">
        <v>0</v>
      </c>
      <c r="G58" s="53">
        <v>1</v>
      </c>
      <c r="H58" s="53">
        <v>0</v>
      </c>
      <c r="I58" s="53">
        <v>0</v>
      </c>
      <c r="J58" s="53">
        <v>0</v>
      </c>
      <c r="K58" s="53">
        <v>0</v>
      </c>
      <c r="L58" s="119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4">
        <v>0</v>
      </c>
      <c r="U58" s="53">
        <v>0</v>
      </c>
      <c r="V58" s="53">
        <v>0</v>
      </c>
      <c r="W58" s="53">
        <v>0</v>
      </c>
      <c r="X58" s="55">
        <v>0</v>
      </c>
      <c r="Y58" s="53">
        <v>0</v>
      </c>
      <c r="Z58" s="293">
        <v>0</v>
      </c>
      <c r="AA58" s="55">
        <v>0</v>
      </c>
    </row>
    <row r="59" spans="1:27" ht="12">
      <c r="A59" s="3" t="s">
        <v>83</v>
      </c>
      <c r="B59" s="82">
        <f t="shared" si="2"/>
        <v>14</v>
      </c>
      <c r="C59" s="53">
        <v>0</v>
      </c>
      <c r="D59" s="53">
        <v>0</v>
      </c>
      <c r="E59" s="53">
        <v>0</v>
      </c>
      <c r="F59" s="53">
        <v>1</v>
      </c>
      <c r="G59" s="53">
        <v>0</v>
      </c>
      <c r="H59" s="53">
        <v>0</v>
      </c>
      <c r="I59" s="53">
        <v>2</v>
      </c>
      <c r="J59" s="53">
        <v>0</v>
      </c>
      <c r="K59" s="53">
        <v>1</v>
      </c>
      <c r="L59" s="119">
        <v>0</v>
      </c>
      <c r="M59" s="53">
        <v>1</v>
      </c>
      <c r="N59" s="53">
        <v>0</v>
      </c>
      <c r="O59" s="53">
        <v>2</v>
      </c>
      <c r="P59" s="53">
        <v>3</v>
      </c>
      <c r="Q59" s="53">
        <v>0</v>
      </c>
      <c r="R59" s="53">
        <v>0</v>
      </c>
      <c r="S59" s="53">
        <v>2</v>
      </c>
      <c r="T59" s="54">
        <v>0</v>
      </c>
      <c r="U59" s="53">
        <v>0</v>
      </c>
      <c r="V59" s="53">
        <v>0</v>
      </c>
      <c r="W59" s="53">
        <v>0</v>
      </c>
      <c r="X59" s="55">
        <v>2</v>
      </c>
      <c r="Y59" s="53">
        <v>0</v>
      </c>
      <c r="Z59" s="293">
        <v>0</v>
      </c>
      <c r="AA59" s="55">
        <v>0</v>
      </c>
    </row>
    <row r="60" spans="1:27" ht="12">
      <c r="A60" s="3" t="s">
        <v>84</v>
      </c>
      <c r="B60" s="82">
        <f t="shared" si="2"/>
        <v>2</v>
      </c>
      <c r="C60" s="53">
        <v>0</v>
      </c>
      <c r="D60" s="53">
        <v>2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119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4">
        <v>0</v>
      </c>
      <c r="U60" s="53">
        <v>0</v>
      </c>
      <c r="V60" s="53">
        <v>0</v>
      </c>
      <c r="W60" s="53">
        <v>0</v>
      </c>
      <c r="X60" s="55">
        <v>0</v>
      </c>
      <c r="Y60" s="53">
        <v>0</v>
      </c>
      <c r="Z60" s="293">
        <v>0</v>
      </c>
      <c r="AA60" s="55">
        <v>0</v>
      </c>
    </row>
    <row r="61" spans="1:27" ht="12">
      <c r="A61" s="3" t="s">
        <v>87</v>
      </c>
      <c r="B61" s="82">
        <f t="shared" si="2"/>
        <v>253</v>
      </c>
      <c r="C61" s="53">
        <v>28</v>
      </c>
      <c r="D61" s="53">
        <v>14</v>
      </c>
      <c r="E61" s="53">
        <v>8</v>
      </c>
      <c r="F61" s="53">
        <v>23</v>
      </c>
      <c r="G61" s="53">
        <v>15</v>
      </c>
      <c r="H61" s="53">
        <v>10</v>
      </c>
      <c r="I61" s="53">
        <v>14</v>
      </c>
      <c r="J61" s="53">
        <v>18</v>
      </c>
      <c r="K61" s="53">
        <v>3</v>
      </c>
      <c r="L61" s="119">
        <v>28</v>
      </c>
      <c r="M61" s="53">
        <v>21</v>
      </c>
      <c r="N61" s="53">
        <v>3</v>
      </c>
      <c r="O61" s="53">
        <v>5</v>
      </c>
      <c r="P61" s="53">
        <v>16</v>
      </c>
      <c r="Q61" s="53">
        <v>15</v>
      </c>
      <c r="R61" s="53">
        <v>6</v>
      </c>
      <c r="S61" s="53">
        <v>4</v>
      </c>
      <c r="T61" s="54">
        <v>5</v>
      </c>
      <c r="U61" s="53">
        <v>6</v>
      </c>
      <c r="V61" s="53">
        <v>3</v>
      </c>
      <c r="W61" s="53">
        <v>2</v>
      </c>
      <c r="X61" s="55">
        <v>0</v>
      </c>
      <c r="Y61" s="53">
        <v>5</v>
      </c>
      <c r="Z61" s="293">
        <v>1</v>
      </c>
      <c r="AA61" s="55">
        <v>0</v>
      </c>
    </row>
    <row r="62" spans="1:27" ht="12">
      <c r="A62" s="3" t="s">
        <v>297</v>
      </c>
      <c r="B62" s="82">
        <f t="shared" si="2"/>
        <v>108</v>
      </c>
      <c r="C62" s="53">
        <v>10</v>
      </c>
      <c r="D62" s="53">
        <v>8</v>
      </c>
      <c r="E62" s="53">
        <v>5</v>
      </c>
      <c r="F62" s="53">
        <v>9</v>
      </c>
      <c r="G62" s="53">
        <v>5</v>
      </c>
      <c r="H62" s="53">
        <v>10</v>
      </c>
      <c r="I62" s="53">
        <v>3</v>
      </c>
      <c r="J62" s="53">
        <v>7</v>
      </c>
      <c r="K62" s="53">
        <v>5</v>
      </c>
      <c r="L62" s="119">
        <v>11</v>
      </c>
      <c r="M62" s="53">
        <v>2</v>
      </c>
      <c r="N62" s="53">
        <v>1</v>
      </c>
      <c r="O62" s="53">
        <v>5</v>
      </c>
      <c r="P62" s="53">
        <v>4</v>
      </c>
      <c r="Q62" s="53">
        <v>6</v>
      </c>
      <c r="R62" s="53">
        <v>3</v>
      </c>
      <c r="S62" s="53">
        <v>1</v>
      </c>
      <c r="T62" s="54">
        <v>1</v>
      </c>
      <c r="U62" s="53">
        <v>4</v>
      </c>
      <c r="V62" s="53">
        <v>1</v>
      </c>
      <c r="W62" s="53">
        <v>1</v>
      </c>
      <c r="X62" s="55">
        <v>1</v>
      </c>
      <c r="Y62" s="53">
        <v>4</v>
      </c>
      <c r="Z62" s="293">
        <v>0</v>
      </c>
      <c r="AA62" s="55">
        <v>1</v>
      </c>
    </row>
    <row r="63" spans="1:27" ht="12">
      <c r="A63" s="3" t="s">
        <v>88</v>
      </c>
      <c r="B63" s="82">
        <f t="shared" si="2"/>
        <v>895</v>
      </c>
      <c r="C63" s="53">
        <v>55</v>
      </c>
      <c r="D63" s="53">
        <v>53</v>
      </c>
      <c r="E63" s="53">
        <v>22</v>
      </c>
      <c r="F63" s="53">
        <v>81</v>
      </c>
      <c r="G63" s="53">
        <v>43</v>
      </c>
      <c r="H63" s="53">
        <v>23</v>
      </c>
      <c r="I63" s="53">
        <v>49</v>
      </c>
      <c r="J63" s="53">
        <v>36</v>
      </c>
      <c r="K63" s="53">
        <v>32</v>
      </c>
      <c r="L63" s="119">
        <v>31</v>
      </c>
      <c r="M63" s="53">
        <v>47</v>
      </c>
      <c r="N63" s="53">
        <v>53</v>
      </c>
      <c r="O63" s="53">
        <v>26</v>
      </c>
      <c r="P63" s="53">
        <v>48</v>
      </c>
      <c r="Q63" s="53">
        <v>88</v>
      </c>
      <c r="R63" s="53">
        <v>53</v>
      </c>
      <c r="S63" s="53">
        <v>30</v>
      </c>
      <c r="T63" s="54">
        <v>20</v>
      </c>
      <c r="U63" s="53">
        <v>19</v>
      </c>
      <c r="V63" s="53">
        <v>18</v>
      </c>
      <c r="W63" s="53">
        <v>25</v>
      </c>
      <c r="X63" s="55">
        <v>12</v>
      </c>
      <c r="Y63" s="53">
        <v>19</v>
      </c>
      <c r="Z63" s="293">
        <v>10</v>
      </c>
      <c r="AA63" s="55">
        <v>2</v>
      </c>
    </row>
    <row r="64" spans="1:27" ht="12">
      <c r="A64" s="3" t="s">
        <v>89</v>
      </c>
      <c r="B64" s="82">
        <f t="shared" si="2"/>
        <v>135</v>
      </c>
      <c r="C64" s="53">
        <v>2</v>
      </c>
      <c r="D64" s="53">
        <v>9</v>
      </c>
      <c r="E64" s="53">
        <v>0</v>
      </c>
      <c r="F64" s="53">
        <v>16</v>
      </c>
      <c r="G64" s="53">
        <v>3</v>
      </c>
      <c r="H64" s="53">
        <v>0</v>
      </c>
      <c r="I64" s="53">
        <v>10</v>
      </c>
      <c r="J64" s="53">
        <v>12</v>
      </c>
      <c r="K64" s="53">
        <v>2</v>
      </c>
      <c r="L64" s="119">
        <v>6</v>
      </c>
      <c r="M64" s="53">
        <v>4</v>
      </c>
      <c r="N64" s="53">
        <v>9</v>
      </c>
      <c r="O64" s="53">
        <v>0</v>
      </c>
      <c r="P64" s="53">
        <v>7</v>
      </c>
      <c r="Q64" s="53">
        <v>15</v>
      </c>
      <c r="R64" s="53">
        <v>5</v>
      </c>
      <c r="S64" s="53">
        <v>3</v>
      </c>
      <c r="T64" s="54">
        <v>9</v>
      </c>
      <c r="U64" s="53">
        <v>5</v>
      </c>
      <c r="V64" s="53">
        <v>0</v>
      </c>
      <c r="W64" s="53">
        <v>0</v>
      </c>
      <c r="X64" s="55">
        <v>2</v>
      </c>
      <c r="Y64" s="53">
        <v>5</v>
      </c>
      <c r="Z64" s="293">
        <v>11</v>
      </c>
      <c r="AA64" s="55">
        <v>0</v>
      </c>
    </row>
    <row r="65" spans="1:27" ht="12">
      <c r="A65" s="3" t="s">
        <v>90</v>
      </c>
      <c r="B65" s="82">
        <f t="shared" si="2"/>
        <v>13</v>
      </c>
      <c r="C65" s="53">
        <v>1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2</v>
      </c>
      <c r="J65" s="53">
        <v>0</v>
      </c>
      <c r="K65" s="53">
        <v>0</v>
      </c>
      <c r="L65" s="119">
        <v>0</v>
      </c>
      <c r="M65" s="53">
        <v>0</v>
      </c>
      <c r="N65" s="53">
        <v>0</v>
      </c>
      <c r="O65" s="53">
        <v>0</v>
      </c>
      <c r="P65" s="53">
        <v>4</v>
      </c>
      <c r="Q65" s="53">
        <v>2</v>
      </c>
      <c r="R65" s="53">
        <v>0</v>
      </c>
      <c r="S65" s="53">
        <v>0</v>
      </c>
      <c r="T65" s="54">
        <v>3</v>
      </c>
      <c r="U65" s="53">
        <v>0</v>
      </c>
      <c r="V65" s="53">
        <v>0</v>
      </c>
      <c r="W65" s="53">
        <v>0</v>
      </c>
      <c r="X65" s="55">
        <v>0</v>
      </c>
      <c r="Y65" s="53">
        <v>0</v>
      </c>
      <c r="Z65" s="293">
        <v>1</v>
      </c>
      <c r="AA65" s="55">
        <v>0</v>
      </c>
    </row>
    <row r="66" spans="1:27" ht="12">
      <c r="A66" s="3" t="s">
        <v>91</v>
      </c>
      <c r="B66" s="82">
        <f t="shared" si="2"/>
        <v>16</v>
      </c>
      <c r="C66" s="53">
        <v>0</v>
      </c>
      <c r="D66" s="53">
        <v>0</v>
      </c>
      <c r="E66" s="53">
        <v>0</v>
      </c>
      <c r="F66" s="53">
        <v>0</v>
      </c>
      <c r="G66" s="53">
        <v>2</v>
      </c>
      <c r="H66" s="53">
        <v>0</v>
      </c>
      <c r="I66" s="53">
        <v>0</v>
      </c>
      <c r="J66" s="53">
        <v>0</v>
      </c>
      <c r="K66" s="53">
        <v>2</v>
      </c>
      <c r="L66" s="119">
        <v>0</v>
      </c>
      <c r="M66" s="53">
        <v>2</v>
      </c>
      <c r="N66" s="53">
        <v>0</v>
      </c>
      <c r="O66" s="53">
        <v>1</v>
      </c>
      <c r="P66" s="53">
        <v>1</v>
      </c>
      <c r="Q66" s="53">
        <v>4</v>
      </c>
      <c r="R66" s="53">
        <v>3</v>
      </c>
      <c r="S66" s="53">
        <v>0</v>
      </c>
      <c r="T66" s="54">
        <v>0</v>
      </c>
      <c r="U66" s="53">
        <v>0</v>
      </c>
      <c r="V66" s="53">
        <v>0</v>
      </c>
      <c r="W66" s="53">
        <v>0</v>
      </c>
      <c r="X66" s="55">
        <v>1</v>
      </c>
      <c r="Y66" s="53">
        <v>0</v>
      </c>
      <c r="Z66" s="293">
        <v>0</v>
      </c>
      <c r="AA66" s="55">
        <v>0</v>
      </c>
    </row>
    <row r="67" spans="1:27" ht="12">
      <c r="A67" s="3" t="s">
        <v>92</v>
      </c>
      <c r="B67" s="82">
        <f t="shared" si="2"/>
        <v>21</v>
      </c>
      <c r="C67" s="53">
        <v>1</v>
      </c>
      <c r="D67" s="53">
        <v>0</v>
      </c>
      <c r="E67" s="53">
        <v>0</v>
      </c>
      <c r="F67" s="53">
        <v>4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119">
        <v>0</v>
      </c>
      <c r="M67" s="53">
        <v>0</v>
      </c>
      <c r="N67" s="53">
        <v>0</v>
      </c>
      <c r="O67" s="53">
        <v>0</v>
      </c>
      <c r="P67" s="53">
        <v>0</v>
      </c>
      <c r="Q67" s="53">
        <v>12</v>
      </c>
      <c r="R67" s="53">
        <v>0</v>
      </c>
      <c r="S67" s="53">
        <v>0</v>
      </c>
      <c r="T67" s="54">
        <v>0</v>
      </c>
      <c r="U67" s="53">
        <v>0</v>
      </c>
      <c r="V67" s="53">
        <v>0</v>
      </c>
      <c r="W67" s="53">
        <v>0</v>
      </c>
      <c r="X67" s="55">
        <v>0</v>
      </c>
      <c r="Y67" s="53">
        <v>0</v>
      </c>
      <c r="Z67" s="293">
        <v>3</v>
      </c>
      <c r="AA67" s="55">
        <v>0</v>
      </c>
    </row>
    <row r="68" spans="1:27" ht="12">
      <c r="A68" s="3" t="s">
        <v>252</v>
      </c>
      <c r="B68" s="82">
        <f t="shared" si="2"/>
        <v>11</v>
      </c>
      <c r="C68" s="53">
        <v>1</v>
      </c>
      <c r="D68" s="53">
        <v>0</v>
      </c>
      <c r="E68" s="53">
        <v>0</v>
      </c>
      <c r="F68" s="53">
        <v>0</v>
      </c>
      <c r="G68" s="53">
        <v>3</v>
      </c>
      <c r="H68" s="53">
        <v>0</v>
      </c>
      <c r="I68" s="53">
        <v>0</v>
      </c>
      <c r="J68" s="53">
        <v>0</v>
      </c>
      <c r="K68" s="53">
        <v>0</v>
      </c>
      <c r="L68" s="119">
        <v>0</v>
      </c>
      <c r="M68" s="53">
        <v>0</v>
      </c>
      <c r="N68" s="53">
        <v>2</v>
      </c>
      <c r="O68" s="53">
        <v>0</v>
      </c>
      <c r="P68" s="53">
        <v>1</v>
      </c>
      <c r="Q68" s="53">
        <v>1</v>
      </c>
      <c r="R68" s="53">
        <v>0</v>
      </c>
      <c r="S68" s="53">
        <v>0</v>
      </c>
      <c r="T68" s="54">
        <v>0</v>
      </c>
      <c r="U68" s="53">
        <v>0</v>
      </c>
      <c r="V68" s="53">
        <v>0</v>
      </c>
      <c r="W68" s="53">
        <v>2</v>
      </c>
      <c r="X68" s="55">
        <v>1</v>
      </c>
      <c r="Y68" s="53">
        <v>0</v>
      </c>
      <c r="Z68" s="293">
        <v>0</v>
      </c>
      <c r="AA68" s="55">
        <v>0</v>
      </c>
    </row>
    <row r="69" spans="1:27" ht="12">
      <c r="A69" s="3"/>
      <c r="B69" s="49"/>
      <c r="C69" s="53"/>
      <c r="D69" s="53"/>
      <c r="E69" s="53"/>
      <c r="F69" s="53"/>
      <c r="G69" s="53"/>
      <c r="H69" s="53"/>
      <c r="I69" s="53"/>
      <c r="J69" s="53"/>
      <c r="K69" s="53"/>
      <c r="L69" s="55"/>
      <c r="M69" s="53"/>
      <c r="N69" s="53"/>
      <c r="O69" s="53"/>
      <c r="P69" s="53"/>
      <c r="Q69" s="53"/>
      <c r="R69" s="53"/>
      <c r="S69" s="53"/>
      <c r="T69" s="55"/>
      <c r="U69" s="53"/>
      <c r="V69" s="53"/>
      <c r="W69" s="53"/>
      <c r="X69" s="55"/>
      <c r="Y69" s="53"/>
      <c r="Z69" s="55"/>
      <c r="AA69" s="55"/>
    </row>
    <row r="70" spans="1:27" ht="12">
      <c r="A70" s="3"/>
      <c r="B70" s="49"/>
      <c r="C70" s="53"/>
      <c r="D70" s="53"/>
      <c r="E70" s="53"/>
      <c r="F70" s="53"/>
      <c r="G70" s="53"/>
      <c r="H70" s="53"/>
      <c r="I70" s="53"/>
      <c r="J70" s="53"/>
      <c r="K70" s="53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2">
      <c r="A71" s="3"/>
      <c r="B71" s="49"/>
      <c r="C71" s="53"/>
      <c r="D71" s="53"/>
      <c r="E71" s="53"/>
      <c r="F71" s="53"/>
      <c r="G71" s="53"/>
      <c r="H71" s="53"/>
      <c r="I71" s="53"/>
      <c r="J71" s="53"/>
      <c r="K71" s="53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2.75" thickBot="1">
      <c r="A72" s="2" t="s">
        <v>697</v>
      </c>
      <c r="B72" s="49"/>
      <c r="C72" s="53"/>
      <c r="D72" s="53"/>
      <c r="E72" s="53"/>
      <c r="F72" s="53"/>
      <c r="G72" s="53"/>
      <c r="H72" s="53"/>
      <c r="I72" s="53"/>
      <c r="J72" s="53"/>
      <c r="K72" s="53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2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9"/>
      <c r="N73" s="6"/>
      <c r="O73" s="6"/>
      <c r="P73" s="6"/>
      <c r="Q73" s="6"/>
      <c r="R73" s="6"/>
      <c r="S73" s="6"/>
      <c r="T73" s="396" t="s">
        <v>616</v>
      </c>
      <c r="U73" s="397"/>
      <c r="V73" s="397"/>
      <c r="W73" s="397"/>
      <c r="X73" s="397"/>
      <c r="Y73" s="438"/>
      <c r="Z73" s="439" t="s">
        <v>618</v>
      </c>
      <c r="AA73" s="397"/>
    </row>
    <row r="74" spans="1:27" ht="12.75" thickBot="1">
      <c r="A74" s="4" t="s">
        <v>598</v>
      </c>
      <c r="B74" s="10" t="s">
        <v>0</v>
      </c>
      <c r="C74" s="400" t="s">
        <v>589</v>
      </c>
      <c r="D74" s="400"/>
      <c r="E74" s="400"/>
      <c r="F74" s="400"/>
      <c r="G74" s="400"/>
      <c r="H74" s="400"/>
      <c r="I74" s="400"/>
      <c r="J74" s="400"/>
      <c r="K74" s="400"/>
      <c r="L74" s="401"/>
      <c r="M74" s="399" t="s">
        <v>590</v>
      </c>
      <c r="N74" s="400"/>
      <c r="O74" s="400"/>
      <c r="P74" s="400"/>
      <c r="Q74" s="400"/>
      <c r="R74" s="400"/>
      <c r="S74" s="401"/>
      <c r="T74" s="399" t="s">
        <v>617</v>
      </c>
      <c r="U74" s="400"/>
      <c r="V74" s="400"/>
      <c r="W74" s="400"/>
      <c r="X74" s="400"/>
      <c r="Y74" s="440"/>
      <c r="Z74" s="441" t="s">
        <v>617</v>
      </c>
      <c r="AA74" s="400"/>
    </row>
    <row r="75" spans="1:27" ht="12">
      <c r="A75" s="4" t="s">
        <v>481</v>
      </c>
      <c r="B75" s="10" t="s">
        <v>185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14"/>
      <c r="N75" s="5"/>
      <c r="O75" s="5"/>
      <c r="P75" s="5"/>
      <c r="Q75" s="5"/>
      <c r="R75" s="5"/>
      <c r="S75" s="5"/>
      <c r="T75" s="14"/>
      <c r="U75" s="5"/>
      <c r="X75" s="6"/>
      <c r="Z75" s="289"/>
      <c r="AA75" s="6"/>
    </row>
    <row r="76" spans="1:27" ht="12">
      <c r="A76" s="31"/>
      <c r="B76" s="10" t="s">
        <v>0</v>
      </c>
      <c r="C76" s="4" t="s">
        <v>599</v>
      </c>
      <c r="D76" s="4" t="s">
        <v>600</v>
      </c>
      <c r="E76" s="4" t="s">
        <v>601</v>
      </c>
      <c r="F76" s="4" t="s">
        <v>602</v>
      </c>
      <c r="G76" s="4" t="s">
        <v>603</v>
      </c>
      <c r="H76" s="4" t="s">
        <v>604</v>
      </c>
      <c r="I76" s="4" t="s">
        <v>8</v>
      </c>
      <c r="J76" s="4" t="s">
        <v>1</v>
      </c>
      <c r="K76" s="4" t="s">
        <v>187</v>
      </c>
      <c r="L76" s="4" t="s">
        <v>605</v>
      </c>
      <c r="M76" s="15" t="s">
        <v>1</v>
      </c>
      <c r="N76" s="4" t="s">
        <v>606</v>
      </c>
      <c r="O76" s="4" t="s">
        <v>11</v>
      </c>
      <c r="P76" s="4" t="s">
        <v>607</v>
      </c>
      <c r="Q76" s="4" t="s">
        <v>608</v>
      </c>
      <c r="R76" s="4" t="s">
        <v>609</v>
      </c>
      <c r="S76" s="4" t="s">
        <v>610</v>
      </c>
      <c r="T76" s="15" t="s">
        <v>611</v>
      </c>
      <c r="U76" s="4" t="s">
        <v>612</v>
      </c>
      <c r="V76" s="16" t="s">
        <v>613</v>
      </c>
      <c r="W76" s="16" t="s">
        <v>614</v>
      </c>
      <c r="X76" s="57" t="s">
        <v>432</v>
      </c>
      <c r="Y76" s="16" t="s">
        <v>20</v>
      </c>
      <c r="Z76" s="288" t="s">
        <v>188</v>
      </c>
      <c r="AA76" s="57" t="s">
        <v>435</v>
      </c>
    </row>
    <row r="77" spans="1:27" ht="12.75" thickBot="1">
      <c r="A77" s="17"/>
      <c r="B77" s="18"/>
      <c r="C77" s="19" t="s">
        <v>22</v>
      </c>
      <c r="D77" s="19" t="s">
        <v>23</v>
      </c>
      <c r="E77" s="19" t="s">
        <v>24</v>
      </c>
      <c r="F77" s="19" t="s">
        <v>25</v>
      </c>
      <c r="G77" s="19" t="s">
        <v>26</v>
      </c>
      <c r="H77" s="20" t="s">
        <v>278</v>
      </c>
      <c r="I77" s="19" t="s">
        <v>27</v>
      </c>
      <c r="J77" s="19" t="s">
        <v>28</v>
      </c>
      <c r="K77" s="19" t="s">
        <v>190</v>
      </c>
      <c r="L77" s="20" t="s">
        <v>29</v>
      </c>
      <c r="M77" s="21" t="s">
        <v>30</v>
      </c>
      <c r="N77" s="19" t="s">
        <v>31</v>
      </c>
      <c r="O77" s="19" t="s">
        <v>32</v>
      </c>
      <c r="P77" s="20" t="s">
        <v>33</v>
      </c>
      <c r="Q77" s="20" t="s">
        <v>279</v>
      </c>
      <c r="R77" s="20" t="s">
        <v>34</v>
      </c>
      <c r="S77" s="19" t="s">
        <v>35</v>
      </c>
      <c r="T77" s="22" t="s">
        <v>36</v>
      </c>
      <c r="U77" s="20" t="s">
        <v>37</v>
      </c>
      <c r="V77" s="20" t="s">
        <v>38</v>
      </c>
      <c r="W77" s="20" t="s">
        <v>39</v>
      </c>
      <c r="X77" s="20" t="s">
        <v>281</v>
      </c>
      <c r="Y77" s="20"/>
      <c r="Z77" s="290" t="s">
        <v>191</v>
      </c>
      <c r="AA77" s="20" t="s">
        <v>282</v>
      </c>
    </row>
    <row r="78" spans="1:27" ht="12">
      <c r="A78" s="3" t="s">
        <v>94</v>
      </c>
      <c r="B78" s="82">
        <f t="shared" si="2"/>
        <v>107</v>
      </c>
      <c r="C78" s="53">
        <v>4</v>
      </c>
      <c r="D78" s="53">
        <v>8</v>
      </c>
      <c r="E78" s="53">
        <v>2</v>
      </c>
      <c r="F78" s="53">
        <v>10</v>
      </c>
      <c r="G78" s="53">
        <v>6</v>
      </c>
      <c r="H78" s="53">
        <v>11</v>
      </c>
      <c r="I78" s="53">
        <v>6</v>
      </c>
      <c r="J78" s="53">
        <v>5</v>
      </c>
      <c r="K78" s="53">
        <v>6</v>
      </c>
      <c r="L78" s="119">
        <v>5</v>
      </c>
      <c r="M78" s="53">
        <v>5</v>
      </c>
      <c r="N78" s="53">
        <v>4</v>
      </c>
      <c r="O78" s="53">
        <v>4</v>
      </c>
      <c r="P78" s="53">
        <v>4</v>
      </c>
      <c r="Q78" s="53">
        <v>9</v>
      </c>
      <c r="R78" s="53">
        <v>8</v>
      </c>
      <c r="S78" s="53">
        <v>6</v>
      </c>
      <c r="T78" s="54">
        <v>0</v>
      </c>
      <c r="U78" s="53">
        <v>0</v>
      </c>
      <c r="V78" s="53">
        <v>1</v>
      </c>
      <c r="W78" s="53">
        <v>1</v>
      </c>
      <c r="X78" s="55">
        <v>0</v>
      </c>
      <c r="Y78" s="53">
        <v>2</v>
      </c>
      <c r="Z78" s="293">
        <v>0</v>
      </c>
      <c r="AA78" s="55">
        <v>0</v>
      </c>
    </row>
    <row r="79" spans="1:27" ht="12">
      <c r="A79" s="3" t="s">
        <v>255</v>
      </c>
      <c r="B79" s="82">
        <f t="shared" si="2"/>
        <v>1</v>
      </c>
      <c r="C79" s="53">
        <v>0</v>
      </c>
      <c r="D79" s="53">
        <v>0</v>
      </c>
      <c r="E79" s="53">
        <v>0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119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4">
        <v>0</v>
      </c>
      <c r="U79" s="53">
        <v>0</v>
      </c>
      <c r="V79" s="53">
        <v>0</v>
      </c>
      <c r="W79" s="53">
        <v>0</v>
      </c>
      <c r="X79" s="55">
        <v>0</v>
      </c>
      <c r="Y79" s="53">
        <v>0</v>
      </c>
      <c r="Z79" s="293">
        <v>0</v>
      </c>
      <c r="AA79" s="55">
        <v>0</v>
      </c>
    </row>
    <row r="80" spans="1:27" ht="12">
      <c r="A80" s="3" t="s">
        <v>95</v>
      </c>
      <c r="B80" s="82">
        <f t="shared" si="2"/>
        <v>13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3</v>
      </c>
      <c r="J80" s="53">
        <v>0</v>
      </c>
      <c r="K80" s="53">
        <v>1</v>
      </c>
      <c r="L80" s="119">
        <v>0</v>
      </c>
      <c r="M80" s="53">
        <v>4</v>
      </c>
      <c r="N80" s="53">
        <v>0</v>
      </c>
      <c r="O80" s="53">
        <v>0</v>
      </c>
      <c r="P80" s="53">
        <v>1</v>
      </c>
      <c r="Q80" s="53">
        <v>1</v>
      </c>
      <c r="R80" s="53">
        <v>0</v>
      </c>
      <c r="S80" s="53">
        <v>0</v>
      </c>
      <c r="T80" s="54">
        <v>0</v>
      </c>
      <c r="U80" s="53">
        <v>0</v>
      </c>
      <c r="V80" s="53">
        <v>2</v>
      </c>
      <c r="W80" s="53">
        <v>0</v>
      </c>
      <c r="X80" s="55">
        <v>1</v>
      </c>
      <c r="Y80" s="53">
        <v>0</v>
      </c>
      <c r="Z80" s="293">
        <v>0</v>
      </c>
      <c r="AA80" s="55">
        <v>0</v>
      </c>
    </row>
    <row r="81" spans="1:27" ht="12">
      <c r="A81" s="3" t="s">
        <v>97</v>
      </c>
      <c r="B81" s="82">
        <f t="shared" si="2"/>
        <v>18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119">
        <v>0</v>
      </c>
      <c r="M81" s="53">
        <v>1</v>
      </c>
      <c r="N81" s="53">
        <v>0</v>
      </c>
      <c r="O81" s="53">
        <v>0</v>
      </c>
      <c r="P81" s="53">
        <v>0</v>
      </c>
      <c r="Q81" s="53">
        <v>1</v>
      </c>
      <c r="R81" s="53">
        <v>3</v>
      </c>
      <c r="S81" s="53">
        <v>1</v>
      </c>
      <c r="T81" s="54">
        <v>2</v>
      </c>
      <c r="U81" s="53">
        <v>0</v>
      </c>
      <c r="V81" s="53">
        <v>0</v>
      </c>
      <c r="W81" s="53">
        <v>9</v>
      </c>
      <c r="X81" s="55">
        <v>0</v>
      </c>
      <c r="Y81" s="53">
        <v>1</v>
      </c>
      <c r="Z81" s="293">
        <v>0</v>
      </c>
      <c r="AA81" s="55">
        <v>0</v>
      </c>
    </row>
    <row r="82" spans="1:27" ht="12">
      <c r="A82" s="3" t="s">
        <v>257</v>
      </c>
      <c r="B82" s="82">
        <f t="shared" si="2"/>
        <v>1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1</v>
      </c>
      <c r="L82" s="119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4">
        <v>0</v>
      </c>
      <c r="U82" s="53">
        <v>0</v>
      </c>
      <c r="V82" s="53">
        <v>0</v>
      </c>
      <c r="W82" s="53">
        <v>0</v>
      </c>
      <c r="X82" s="55">
        <v>0</v>
      </c>
      <c r="Y82" s="53">
        <v>0</v>
      </c>
      <c r="Z82" s="293">
        <v>0</v>
      </c>
      <c r="AA82" s="55">
        <v>0</v>
      </c>
    </row>
    <row r="83" spans="1:27" ht="12">
      <c r="A83" s="3" t="s">
        <v>98</v>
      </c>
      <c r="B83" s="82">
        <f t="shared" si="2"/>
        <v>59</v>
      </c>
      <c r="C83" s="53">
        <v>1</v>
      </c>
      <c r="D83" s="53">
        <v>0</v>
      </c>
      <c r="E83" s="53">
        <v>0</v>
      </c>
      <c r="F83" s="53">
        <v>31</v>
      </c>
      <c r="G83" s="53">
        <v>1</v>
      </c>
      <c r="H83" s="53">
        <v>0</v>
      </c>
      <c r="I83" s="53">
        <v>1</v>
      </c>
      <c r="J83" s="53">
        <v>0</v>
      </c>
      <c r="K83" s="53">
        <v>0</v>
      </c>
      <c r="L83" s="119">
        <v>0</v>
      </c>
      <c r="M83" s="53">
        <v>3</v>
      </c>
      <c r="N83" s="53">
        <v>4</v>
      </c>
      <c r="O83" s="53">
        <v>2</v>
      </c>
      <c r="P83" s="53">
        <v>1</v>
      </c>
      <c r="Q83" s="53">
        <v>9</v>
      </c>
      <c r="R83" s="53">
        <v>1</v>
      </c>
      <c r="S83" s="53">
        <v>2</v>
      </c>
      <c r="T83" s="54">
        <v>2</v>
      </c>
      <c r="U83" s="53">
        <v>0</v>
      </c>
      <c r="V83" s="53">
        <v>0</v>
      </c>
      <c r="W83" s="53">
        <v>0</v>
      </c>
      <c r="X83" s="55">
        <v>0</v>
      </c>
      <c r="Y83" s="53">
        <v>1</v>
      </c>
      <c r="Z83" s="293">
        <v>0</v>
      </c>
      <c r="AA83" s="55">
        <v>0</v>
      </c>
    </row>
    <row r="84" spans="1:27" ht="12">
      <c r="A84" s="3" t="s">
        <v>99</v>
      </c>
      <c r="B84" s="82">
        <f t="shared" si="2"/>
        <v>115</v>
      </c>
      <c r="C84" s="53">
        <v>0</v>
      </c>
      <c r="D84" s="53">
        <v>0</v>
      </c>
      <c r="E84" s="53">
        <v>0</v>
      </c>
      <c r="F84" s="53">
        <v>3</v>
      </c>
      <c r="G84" s="53">
        <v>18</v>
      </c>
      <c r="H84" s="53">
        <v>1</v>
      </c>
      <c r="I84" s="53">
        <v>6</v>
      </c>
      <c r="J84" s="53">
        <v>7</v>
      </c>
      <c r="K84" s="53">
        <v>7</v>
      </c>
      <c r="L84" s="119">
        <v>0</v>
      </c>
      <c r="M84" s="53">
        <v>16</v>
      </c>
      <c r="N84" s="53">
        <v>2</v>
      </c>
      <c r="O84" s="53">
        <v>0</v>
      </c>
      <c r="P84" s="53">
        <v>15</v>
      </c>
      <c r="Q84" s="53">
        <v>4</v>
      </c>
      <c r="R84" s="53">
        <v>3</v>
      </c>
      <c r="S84" s="53">
        <v>5</v>
      </c>
      <c r="T84" s="54">
        <v>8</v>
      </c>
      <c r="U84" s="53">
        <v>2</v>
      </c>
      <c r="V84" s="53">
        <v>1</v>
      </c>
      <c r="W84" s="53">
        <v>2</v>
      </c>
      <c r="X84" s="55">
        <v>2</v>
      </c>
      <c r="Y84" s="53">
        <v>8</v>
      </c>
      <c r="Z84" s="293">
        <v>5</v>
      </c>
      <c r="AA84" s="55">
        <v>0</v>
      </c>
    </row>
    <row r="85" spans="1:27" ht="12">
      <c r="A85" s="3" t="s">
        <v>162</v>
      </c>
      <c r="B85" s="82">
        <f t="shared" si="2"/>
        <v>1</v>
      </c>
      <c r="C85" s="53">
        <v>0</v>
      </c>
      <c r="D85" s="53">
        <v>0</v>
      </c>
      <c r="E85" s="53">
        <v>0</v>
      </c>
      <c r="F85" s="53">
        <v>0</v>
      </c>
      <c r="G85" s="53">
        <v>1</v>
      </c>
      <c r="H85" s="53">
        <v>0</v>
      </c>
      <c r="I85" s="53">
        <v>0</v>
      </c>
      <c r="J85" s="53">
        <v>0</v>
      </c>
      <c r="K85" s="53">
        <v>0</v>
      </c>
      <c r="L85" s="119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4">
        <v>0</v>
      </c>
      <c r="U85" s="53">
        <v>0</v>
      </c>
      <c r="V85" s="53">
        <v>0</v>
      </c>
      <c r="W85" s="53">
        <v>0</v>
      </c>
      <c r="X85" s="55">
        <v>0</v>
      </c>
      <c r="Y85" s="53">
        <v>0</v>
      </c>
      <c r="Z85" s="293">
        <v>0</v>
      </c>
      <c r="AA85" s="55">
        <v>0</v>
      </c>
    </row>
    <row r="86" spans="1:27" ht="12">
      <c r="A86" s="3" t="s">
        <v>100</v>
      </c>
      <c r="B86" s="82">
        <f t="shared" si="2"/>
        <v>11</v>
      </c>
      <c r="C86" s="53">
        <v>0</v>
      </c>
      <c r="D86" s="53">
        <v>0</v>
      </c>
      <c r="E86" s="53">
        <v>0</v>
      </c>
      <c r="F86" s="53">
        <v>0</v>
      </c>
      <c r="G86" s="53">
        <v>5</v>
      </c>
      <c r="H86" s="53">
        <v>0</v>
      </c>
      <c r="I86" s="53">
        <v>0</v>
      </c>
      <c r="J86" s="53">
        <v>0</v>
      </c>
      <c r="K86" s="53">
        <v>0</v>
      </c>
      <c r="L86" s="119">
        <v>0</v>
      </c>
      <c r="M86" s="53">
        <v>0</v>
      </c>
      <c r="N86" s="53">
        <v>0</v>
      </c>
      <c r="O86" s="53">
        <v>0</v>
      </c>
      <c r="P86" s="53">
        <v>3</v>
      </c>
      <c r="Q86" s="53">
        <v>0</v>
      </c>
      <c r="R86" s="53">
        <v>1</v>
      </c>
      <c r="S86" s="53">
        <v>0</v>
      </c>
      <c r="T86" s="54">
        <v>0</v>
      </c>
      <c r="U86" s="53">
        <v>0</v>
      </c>
      <c r="V86" s="53">
        <v>0</v>
      </c>
      <c r="W86" s="53">
        <v>0</v>
      </c>
      <c r="X86" s="55">
        <v>0</v>
      </c>
      <c r="Y86" s="53">
        <v>2</v>
      </c>
      <c r="Z86" s="293">
        <v>0</v>
      </c>
      <c r="AA86" s="55">
        <v>0</v>
      </c>
    </row>
    <row r="87" spans="1:27" ht="12">
      <c r="A87" s="3" t="s">
        <v>259</v>
      </c>
      <c r="B87" s="82">
        <f t="shared" si="2"/>
        <v>5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119">
        <v>0</v>
      </c>
      <c r="M87" s="53">
        <v>0</v>
      </c>
      <c r="N87" s="53">
        <v>0</v>
      </c>
      <c r="O87" s="53">
        <v>0</v>
      </c>
      <c r="P87" s="53">
        <v>0</v>
      </c>
      <c r="Q87" s="53">
        <v>1</v>
      </c>
      <c r="R87" s="53">
        <v>0</v>
      </c>
      <c r="S87" s="53">
        <v>3</v>
      </c>
      <c r="T87" s="54">
        <v>0</v>
      </c>
      <c r="U87" s="53">
        <v>0</v>
      </c>
      <c r="V87" s="53">
        <v>0</v>
      </c>
      <c r="W87" s="53">
        <v>1</v>
      </c>
      <c r="X87" s="55">
        <v>0</v>
      </c>
      <c r="Y87" s="53">
        <v>0</v>
      </c>
      <c r="Z87" s="293">
        <v>0</v>
      </c>
      <c r="AA87" s="55">
        <v>0</v>
      </c>
    </row>
    <row r="88" spans="1:27" ht="12">
      <c r="A88" s="3" t="s">
        <v>260</v>
      </c>
      <c r="B88" s="82">
        <f aca="true" t="shared" si="3" ref="B88:B119">SUM(C88:AA88)</f>
        <v>1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119">
        <v>0</v>
      </c>
      <c r="M88" s="53">
        <v>0</v>
      </c>
      <c r="N88" s="53">
        <v>1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4">
        <v>0</v>
      </c>
      <c r="U88" s="53">
        <v>0</v>
      </c>
      <c r="V88" s="53">
        <v>0</v>
      </c>
      <c r="W88" s="53">
        <v>0</v>
      </c>
      <c r="X88" s="55">
        <v>0</v>
      </c>
      <c r="Y88" s="53">
        <v>0</v>
      </c>
      <c r="Z88" s="293">
        <v>0</v>
      </c>
      <c r="AA88" s="55">
        <v>0</v>
      </c>
    </row>
    <row r="89" spans="1:27" ht="12">
      <c r="A89" s="3" t="s">
        <v>161</v>
      </c>
      <c r="B89" s="82">
        <f t="shared" si="3"/>
        <v>1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1</v>
      </c>
      <c r="L89" s="119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4">
        <v>0</v>
      </c>
      <c r="U89" s="53">
        <v>0</v>
      </c>
      <c r="V89" s="53">
        <v>0</v>
      </c>
      <c r="W89" s="53">
        <v>0</v>
      </c>
      <c r="X89" s="55">
        <v>0</v>
      </c>
      <c r="Y89" s="53">
        <v>0</v>
      </c>
      <c r="Z89" s="293">
        <v>0</v>
      </c>
      <c r="AA89" s="55">
        <v>0</v>
      </c>
    </row>
    <row r="90" spans="1:27" ht="12">
      <c r="A90" s="3" t="s">
        <v>101</v>
      </c>
      <c r="B90" s="82">
        <f t="shared" si="3"/>
        <v>9</v>
      </c>
      <c r="C90" s="53">
        <v>0</v>
      </c>
      <c r="D90" s="53">
        <v>1</v>
      </c>
      <c r="E90" s="53">
        <v>0</v>
      </c>
      <c r="F90" s="53">
        <v>6</v>
      </c>
      <c r="G90" s="53">
        <v>0</v>
      </c>
      <c r="H90" s="53">
        <v>0</v>
      </c>
      <c r="I90" s="53">
        <v>0</v>
      </c>
      <c r="J90" s="53">
        <v>0</v>
      </c>
      <c r="K90" s="53">
        <v>1</v>
      </c>
      <c r="L90" s="119">
        <v>0</v>
      </c>
      <c r="M90" s="53">
        <v>0</v>
      </c>
      <c r="N90" s="53">
        <v>1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4">
        <v>0</v>
      </c>
      <c r="U90" s="53">
        <v>0</v>
      </c>
      <c r="V90" s="53">
        <v>0</v>
      </c>
      <c r="W90" s="53">
        <v>0</v>
      </c>
      <c r="X90" s="55">
        <v>0</v>
      </c>
      <c r="Y90" s="53">
        <v>0</v>
      </c>
      <c r="Z90" s="293">
        <v>0</v>
      </c>
      <c r="AA90" s="55">
        <v>0</v>
      </c>
    </row>
    <row r="91" spans="1:27" ht="12">
      <c r="A91" s="3" t="s">
        <v>103</v>
      </c>
      <c r="B91" s="82">
        <f t="shared" si="3"/>
        <v>139</v>
      </c>
      <c r="C91" s="53">
        <v>2</v>
      </c>
      <c r="D91" s="53">
        <v>20</v>
      </c>
      <c r="E91" s="53">
        <v>10</v>
      </c>
      <c r="F91" s="53">
        <v>19</v>
      </c>
      <c r="G91" s="53">
        <v>5</v>
      </c>
      <c r="H91" s="53">
        <v>2</v>
      </c>
      <c r="I91" s="53">
        <v>7</v>
      </c>
      <c r="J91" s="53">
        <v>6</v>
      </c>
      <c r="K91" s="53">
        <v>5</v>
      </c>
      <c r="L91" s="119">
        <v>5</v>
      </c>
      <c r="M91" s="53">
        <v>2</v>
      </c>
      <c r="N91" s="53">
        <v>7</v>
      </c>
      <c r="O91" s="53">
        <v>11</v>
      </c>
      <c r="P91" s="53">
        <v>9</v>
      </c>
      <c r="Q91" s="53">
        <v>6</v>
      </c>
      <c r="R91" s="53">
        <v>9</v>
      </c>
      <c r="S91" s="53">
        <v>5</v>
      </c>
      <c r="T91" s="54">
        <v>2</v>
      </c>
      <c r="U91" s="53">
        <v>5</v>
      </c>
      <c r="V91" s="53">
        <v>1</v>
      </c>
      <c r="W91" s="53">
        <v>0</v>
      </c>
      <c r="X91" s="55">
        <v>0</v>
      </c>
      <c r="Y91" s="53">
        <v>1</v>
      </c>
      <c r="Z91" s="293">
        <v>0</v>
      </c>
      <c r="AA91" s="55">
        <v>0</v>
      </c>
    </row>
    <row r="92" spans="1:27" ht="12">
      <c r="A92" s="3" t="s">
        <v>104</v>
      </c>
      <c r="B92" s="82">
        <f t="shared" si="3"/>
        <v>3</v>
      </c>
      <c r="C92" s="53">
        <v>0</v>
      </c>
      <c r="D92" s="53">
        <v>0</v>
      </c>
      <c r="E92" s="53">
        <v>0</v>
      </c>
      <c r="F92" s="53">
        <v>1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119">
        <v>0</v>
      </c>
      <c r="M92" s="53">
        <v>0</v>
      </c>
      <c r="N92" s="53">
        <v>1</v>
      </c>
      <c r="O92" s="53">
        <v>0</v>
      </c>
      <c r="P92" s="53">
        <v>1</v>
      </c>
      <c r="Q92" s="53">
        <v>0</v>
      </c>
      <c r="R92" s="53">
        <v>0</v>
      </c>
      <c r="S92" s="53">
        <v>0</v>
      </c>
      <c r="T92" s="54">
        <v>0</v>
      </c>
      <c r="U92" s="53">
        <v>0</v>
      </c>
      <c r="V92" s="53">
        <v>0</v>
      </c>
      <c r="W92" s="53">
        <v>0</v>
      </c>
      <c r="X92" s="55">
        <v>0</v>
      </c>
      <c r="Y92" s="53">
        <v>0</v>
      </c>
      <c r="Z92" s="293">
        <v>0</v>
      </c>
      <c r="AA92" s="55">
        <v>0</v>
      </c>
    </row>
    <row r="93" spans="1:27" ht="12">
      <c r="A93" s="3" t="s">
        <v>105</v>
      </c>
      <c r="B93" s="82">
        <f t="shared" si="3"/>
        <v>98</v>
      </c>
      <c r="C93" s="53">
        <v>5</v>
      </c>
      <c r="D93" s="53">
        <v>7</v>
      </c>
      <c r="E93" s="53">
        <v>2</v>
      </c>
      <c r="F93" s="53">
        <v>9</v>
      </c>
      <c r="G93" s="53">
        <v>5</v>
      </c>
      <c r="H93" s="53">
        <v>5</v>
      </c>
      <c r="I93" s="53">
        <v>5</v>
      </c>
      <c r="J93" s="53">
        <v>0</v>
      </c>
      <c r="K93" s="53">
        <v>3</v>
      </c>
      <c r="L93" s="119">
        <v>9</v>
      </c>
      <c r="M93" s="53">
        <v>3</v>
      </c>
      <c r="N93" s="53">
        <v>8</v>
      </c>
      <c r="O93" s="53">
        <v>5</v>
      </c>
      <c r="P93" s="53">
        <v>7</v>
      </c>
      <c r="Q93" s="53">
        <v>1</v>
      </c>
      <c r="R93" s="53">
        <v>2</v>
      </c>
      <c r="S93" s="53">
        <v>18</v>
      </c>
      <c r="T93" s="54">
        <v>1</v>
      </c>
      <c r="U93" s="53">
        <v>1</v>
      </c>
      <c r="V93" s="53">
        <v>0</v>
      </c>
      <c r="W93" s="53">
        <v>0</v>
      </c>
      <c r="X93" s="55">
        <v>0</v>
      </c>
      <c r="Y93" s="53">
        <v>0</v>
      </c>
      <c r="Z93" s="293">
        <v>2</v>
      </c>
      <c r="AA93" s="55">
        <v>0</v>
      </c>
    </row>
    <row r="94" spans="1:27" ht="12">
      <c r="A94" s="3" t="s">
        <v>106</v>
      </c>
      <c r="B94" s="82">
        <f t="shared" si="3"/>
        <v>74</v>
      </c>
      <c r="C94" s="53">
        <v>4</v>
      </c>
      <c r="D94" s="53">
        <v>4</v>
      </c>
      <c r="E94" s="53">
        <v>2</v>
      </c>
      <c r="F94" s="53">
        <v>1</v>
      </c>
      <c r="G94" s="53">
        <v>4</v>
      </c>
      <c r="H94" s="53">
        <v>12</v>
      </c>
      <c r="I94" s="53">
        <v>2</v>
      </c>
      <c r="J94" s="53">
        <v>1</v>
      </c>
      <c r="K94" s="53">
        <v>0</v>
      </c>
      <c r="L94" s="119">
        <v>0</v>
      </c>
      <c r="M94" s="53">
        <v>3</v>
      </c>
      <c r="N94" s="53">
        <v>4</v>
      </c>
      <c r="O94" s="53">
        <v>3</v>
      </c>
      <c r="P94" s="53">
        <v>2</v>
      </c>
      <c r="Q94" s="53">
        <v>26</v>
      </c>
      <c r="R94" s="53">
        <v>1</v>
      </c>
      <c r="S94" s="53">
        <v>3</v>
      </c>
      <c r="T94" s="54">
        <v>0</v>
      </c>
      <c r="U94" s="53">
        <v>0</v>
      </c>
      <c r="V94" s="53">
        <v>0</v>
      </c>
      <c r="W94" s="53">
        <v>1</v>
      </c>
      <c r="X94" s="55">
        <v>1</v>
      </c>
      <c r="Y94" s="53">
        <v>0</v>
      </c>
      <c r="Z94" s="293">
        <v>0</v>
      </c>
      <c r="AA94" s="55">
        <v>0</v>
      </c>
    </row>
    <row r="95" spans="1:27" ht="12">
      <c r="A95" s="3" t="s">
        <v>107</v>
      </c>
      <c r="B95" s="82">
        <f t="shared" si="3"/>
        <v>250</v>
      </c>
      <c r="C95" s="53">
        <v>18</v>
      </c>
      <c r="D95" s="53">
        <v>26</v>
      </c>
      <c r="E95" s="53">
        <v>10</v>
      </c>
      <c r="F95" s="53">
        <v>39</v>
      </c>
      <c r="G95" s="53">
        <v>3</v>
      </c>
      <c r="H95" s="53">
        <v>4</v>
      </c>
      <c r="I95" s="53">
        <v>22</v>
      </c>
      <c r="J95" s="53">
        <v>7</v>
      </c>
      <c r="K95" s="53">
        <v>8</v>
      </c>
      <c r="L95" s="119">
        <v>0</v>
      </c>
      <c r="M95" s="53">
        <v>46</v>
      </c>
      <c r="N95" s="53">
        <v>13</v>
      </c>
      <c r="O95" s="53">
        <v>3</v>
      </c>
      <c r="P95" s="53">
        <v>19</v>
      </c>
      <c r="Q95" s="53">
        <v>0</v>
      </c>
      <c r="R95" s="53">
        <v>4</v>
      </c>
      <c r="S95" s="53">
        <v>2</v>
      </c>
      <c r="T95" s="54">
        <v>4</v>
      </c>
      <c r="U95" s="53">
        <v>9</v>
      </c>
      <c r="V95" s="53">
        <v>3</v>
      </c>
      <c r="W95" s="53">
        <v>5</v>
      </c>
      <c r="X95" s="55">
        <v>0</v>
      </c>
      <c r="Y95" s="53">
        <v>3</v>
      </c>
      <c r="Z95" s="293">
        <v>2</v>
      </c>
      <c r="AA95" s="55">
        <v>0</v>
      </c>
    </row>
    <row r="96" spans="1:27" ht="12">
      <c r="A96" s="3" t="s">
        <v>108</v>
      </c>
      <c r="B96" s="82">
        <f t="shared" si="3"/>
        <v>1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119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4">
        <v>0</v>
      </c>
      <c r="U96" s="53">
        <v>1</v>
      </c>
      <c r="V96" s="53">
        <v>0</v>
      </c>
      <c r="W96" s="53">
        <v>0</v>
      </c>
      <c r="X96" s="55">
        <v>0</v>
      </c>
      <c r="Y96" s="53">
        <v>0</v>
      </c>
      <c r="Z96" s="293">
        <v>0</v>
      </c>
      <c r="AA96" s="55">
        <v>0</v>
      </c>
    </row>
    <row r="97" spans="1:27" ht="12">
      <c r="A97" s="3" t="s">
        <v>110</v>
      </c>
      <c r="B97" s="82">
        <f t="shared" si="3"/>
        <v>2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119">
        <v>0</v>
      </c>
      <c r="M97" s="53">
        <v>0</v>
      </c>
      <c r="N97" s="53">
        <v>0</v>
      </c>
      <c r="O97" s="53">
        <v>0</v>
      </c>
      <c r="P97" s="53">
        <v>0</v>
      </c>
      <c r="Q97" s="53">
        <v>2</v>
      </c>
      <c r="R97" s="53">
        <v>0</v>
      </c>
      <c r="S97" s="53">
        <v>0</v>
      </c>
      <c r="T97" s="54">
        <v>0</v>
      </c>
      <c r="U97" s="53">
        <v>0</v>
      </c>
      <c r="V97" s="53">
        <v>0</v>
      </c>
      <c r="W97" s="53">
        <v>0</v>
      </c>
      <c r="X97" s="55">
        <v>0</v>
      </c>
      <c r="Y97" s="53">
        <v>0</v>
      </c>
      <c r="Z97" s="293">
        <v>0</v>
      </c>
      <c r="AA97" s="55">
        <v>0</v>
      </c>
    </row>
    <row r="98" spans="1:27" ht="12">
      <c r="A98" s="3" t="s">
        <v>164</v>
      </c>
      <c r="B98" s="82">
        <f t="shared" si="3"/>
        <v>334</v>
      </c>
      <c r="C98" s="53">
        <v>26</v>
      </c>
      <c r="D98" s="53">
        <v>16</v>
      </c>
      <c r="E98" s="53">
        <v>17</v>
      </c>
      <c r="F98" s="53">
        <v>16</v>
      </c>
      <c r="G98" s="53">
        <v>23</v>
      </c>
      <c r="H98" s="53">
        <v>27</v>
      </c>
      <c r="I98" s="53">
        <v>24</v>
      </c>
      <c r="J98" s="53">
        <v>11</v>
      </c>
      <c r="K98" s="53">
        <v>22</v>
      </c>
      <c r="L98" s="119">
        <v>15</v>
      </c>
      <c r="M98" s="53">
        <v>10</v>
      </c>
      <c r="N98" s="53">
        <v>4</v>
      </c>
      <c r="O98" s="53">
        <v>8</v>
      </c>
      <c r="P98" s="53">
        <v>27</v>
      </c>
      <c r="Q98" s="53">
        <v>23</v>
      </c>
      <c r="R98" s="53">
        <v>18</v>
      </c>
      <c r="S98" s="53">
        <v>8</v>
      </c>
      <c r="T98" s="54">
        <v>4</v>
      </c>
      <c r="U98" s="53">
        <v>8</v>
      </c>
      <c r="V98" s="53">
        <v>3</v>
      </c>
      <c r="W98" s="53">
        <v>12</v>
      </c>
      <c r="X98" s="55">
        <v>4</v>
      </c>
      <c r="Y98" s="53">
        <v>7</v>
      </c>
      <c r="Z98" s="293">
        <v>1</v>
      </c>
      <c r="AA98" s="55">
        <v>0</v>
      </c>
    </row>
    <row r="99" spans="1:27" ht="12">
      <c r="A99" s="3" t="s">
        <v>165</v>
      </c>
      <c r="B99" s="82">
        <f t="shared" si="3"/>
        <v>509</v>
      </c>
      <c r="C99" s="53">
        <v>59</v>
      </c>
      <c r="D99" s="53">
        <v>20</v>
      </c>
      <c r="E99" s="53">
        <v>55</v>
      </c>
      <c r="F99" s="53">
        <v>34</v>
      </c>
      <c r="G99" s="53">
        <v>33</v>
      </c>
      <c r="H99" s="53">
        <v>36</v>
      </c>
      <c r="I99" s="53">
        <v>45</v>
      </c>
      <c r="J99" s="53">
        <v>13</v>
      </c>
      <c r="K99" s="53">
        <v>36</v>
      </c>
      <c r="L99" s="119">
        <v>33</v>
      </c>
      <c r="M99" s="53">
        <v>19</v>
      </c>
      <c r="N99" s="53">
        <v>14</v>
      </c>
      <c r="O99" s="53">
        <v>9</v>
      </c>
      <c r="P99" s="53">
        <v>24</v>
      </c>
      <c r="Q99" s="53">
        <v>16</v>
      </c>
      <c r="R99" s="53">
        <v>8</v>
      </c>
      <c r="S99" s="53">
        <v>11</v>
      </c>
      <c r="T99" s="54">
        <v>5</v>
      </c>
      <c r="U99" s="53">
        <v>16</v>
      </c>
      <c r="V99" s="53">
        <v>5</v>
      </c>
      <c r="W99" s="53">
        <v>3</v>
      </c>
      <c r="X99" s="55">
        <v>6</v>
      </c>
      <c r="Y99" s="53">
        <v>7</v>
      </c>
      <c r="Z99" s="293">
        <v>2</v>
      </c>
      <c r="AA99" s="55">
        <v>0</v>
      </c>
    </row>
    <row r="100" spans="1:27" ht="12">
      <c r="A100" s="3" t="s">
        <v>112</v>
      </c>
      <c r="B100" s="82">
        <f t="shared" si="3"/>
        <v>12</v>
      </c>
      <c r="C100" s="53">
        <v>1</v>
      </c>
      <c r="D100" s="53">
        <v>0</v>
      </c>
      <c r="E100" s="53">
        <v>0</v>
      </c>
      <c r="F100" s="53">
        <v>0</v>
      </c>
      <c r="G100" s="53">
        <v>1</v>
      </c>
      <c r="H100" s="53">
        <v>0</v>
      </c>
      <c r="I100" s="53">
        <v>0</v>
      </c>
      <c r="J100" s="53">
        <v>0</v>
      </c>
      <c r="K100" s="53">
        <v>0</v>
      </c>
      <c r="L100" s="119">
        <v>0</v>
      </c>
      <c r="M100" s="53">
        <v>1</v>
      </c>
      <c r="N100" s="53">
        <v>0</v>
      </c>
      <c r="O100" s="53">
        <v>1</v>
      </c>
      <c r="P100" s="53">
        <v>0</v>
      </c>
      <c r="Q100" s="53">
        <v>0</v>
      </c>
      <c r="R100" s="53">
        <v>1</v>
      </c>
      <c r="S100" s="53">
        <v>1</v>
      </c>
      <c r="T100" s="54">
        <v>1</v>
      </c>
      <c r="U100" s="53">
        <v>0</v>
      </c>
      <c r="V100" s="53">
        <v>1</v>
      </c>
      <c r="W100" s="53">
        <v>0</v>
      </c>
      <c r="X100" s="55">
        <v>1</v>
      </c>
      <c r="Y100" s="53">
        <v>3</v>
      </c>
      <c r="Z100" s="293">
        <v>0</v>
      </c>
      <c r="AA100" s="55">
        <v>0</v>
      </c>
    </row>
    <row r="101" spans="1:27" ht="12">
      <c r="A101" s="3" t="s">
        <v>167</v>
      </c>
      <c r="B101" s="82">
        <f t="shared" si="3"/>
        <v>1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119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1</v>
      </c>
      <c r="R101" s="53">
        <v>0</v>
      </c>
      <c r="S101" s="53">
        <v>0</v>
      </c>
      <c r="T101" s="54">
        <v>0</v>
      </c>
      <c r="U101" s="53">
        <v>0</v>
      </c>
      <c r="V101" s="53">
        <v>0</v>
      </c>
      <c r="W101" s="53">
        <v>0</v>
      </c>
      <c r="X101" s="55">
        <v>0</v>
      </c>
      <c r="Y101" s="53">
        <v>0</v>
      </c>
      <c r="Z101" s="293">
        <v>0</v>
      </c>
      <c r="AA101" s="55">
        <v>0</v>
      </c>
    </row>
    <row r="102" spans="1:27" ht="12">
      <c r="A102" s="3" t="s">
        <v>113</v>
      </c>
      <c r="B102" s="82">
        <f t="shared" si="3"/>
        <v>2</v>
      </c>
      <c r="C102" s="53">
        <v>0</v>
      </c>
      <c r="D102" s="53">
        <v>0</v>
      </c>
      <c r="E102" s="53">
        <v>0</v>
      </c>
      <c r="F102" s="53">
        <v>0</v>
      </c>
      <c r="G102" s="53">
        <v>1</v>
      </c>
      <c r="H102" s="53">
        <v>0</v>
      </c>
      <c r="I102" s="53">
        <v>0</v>
      </c>
      <c r="J102" s="53">
        <v>0</v>
      </c>
      <c r="K102" s="53">
        <v>0</v>
      </c>
      <c r="L102" s="119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1</v>
      </c>
      <c r="S102" s="53">
        <v>0</v>
      </c>
      <c r="T102" s="54">
        <v>0</v>
      </c>
      <c r="U102" s="53">
        <v>0</v>
      </c>
      <c r="V102" s="53">
        <v>0</v>
      </c>
      <c r="W102" s="53">
        <v>0</v>
      </c>
      <c r="X102" s="55">
        <v>0</v>
      </c>
      <c r="Y102" s="53">
        <v>0</v>
      </c>
      <c r="Z102" s="293">
        <v>0</v>
      </c>
      <c r="AA102" s="55">
        <v>0</v>
      </c>
    </row>
    <row r="103" spans="1:27" ht="12">
      <c r="A103" s="3" t="s">
        <v>114</v>
      </c>
      <c r="B103" s="82">
        <f t="shared" si="3"/>
        <v>20</v>
      </c>
      <c r="C103" s="53">
        <v>0</v>
      </c>
      <c r="D103" s="53">
        <v>2</v>
      </c>
      <c r="E103" s="53">
        <v>2</v>
      </c>
      <c r="F103" s="53">
        <v>1</v>
      </c>
      <c r="G103" s="53">
        <v>2</v>
      </c>
      <c r="H103" s="53">
        <v>2</v>
      </c>
      <c r="I103" s="53">
        <v>0</v>
      </c>
      <c r="J103" s="53">
        <v>0</v>
      </c>
      <c r="K103" s="53">
        <v>0</v>
      </c>
      <c r="L103" s="119">
        <v>0</v>
      </c>
      <c r="M103" s="53">
        <v>0</v>
      </c>
      <c r="N103" s="53">
        <v>1</v>
      </c>
      <c r="O103" s="53">
        <v>0</v>
      </c>
      <c r="P103" s="53">
        <v>2</v>
      </c>
      <c r="Q103" s="53">
        <v>4</v>
      </c>
      <c r="R103" s="53">
        <v>2</v>
      </c>
      <c r="S103" s="53">
        <v>1</v>
      </c>
      <c r="T103" s="54">
        <v>0</v>
      </c>
      <c r="U103" s="53">
        <v>0</v>
      </c>
      <c r="V103" s="53">
        <v>0</v>
      </c>
      <c r="W103" s="53">
        <v>0</v>
      </c>
      <c r="X103" s="55">
        <v>1</v>
      </c>
      <c r="Y103" s="53">
        <v>0</v>
      </c>
      <c r="Z103" s="293">
        <v>0</v>
      </c>
      <c r="AA103" s="55">
        <v>0</v>
      </c>
    </row>
    <row r="104" spans="1:27" ht="12">
      <c r="A104" s="130" t="s">
        <v>615</v>
      </c>
      <c r="B104" s="82">
        <f t="shared" si="3"/>
        <v>1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1</v>
      </c>
      <c r="I104" s="53">
        <v>0</v>
      </c>
      <c r="J104" s="53">
        <v>0</v>
      </c>
      <c r="K104" s="53">
        <v>0</v>
      </c>
      <c r="L104" s="119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4">
        <v>0</v>
      </c>
      <c r="U104" s="53">
        <v>0</v>
      </c>
      <c r="V104" s="53">
        <v>0</v>
      </c>
      <c r="W104" s="53">
        <v>0</v>
      </c>
      <c r="X104" s="55">
        <v>0</v>
      </c>
      <c r="Y104" s="53">
        <v>0</v>
      </c>
      <c r="Z104" s="293">
        <v>0</v>
      </c>
      <c r="AA104" s="55">
        <v>0</v>
      </c>
    </row>
    <row r="105" spans="1:27" ht="12">
      <c r="A105" s="3" t="s">
        <v>218</v>
      </c>
      <c r="B105" s="82">
        <f t="shared" si="3"/>
        <v>1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119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1</v>
      </c>
      <c r="T105" s="54">
        <v>0</v>
      </c>
      <c r="U105" s="53">
        <v>0</v>
      </c>
      <c r="V105" s="53">
        <v>0</v>
      </c>
      <c r="W105" s="53">
        <v>0</v>
      </c>
      <c r="X105" s="55">
        <v>0</v>
      </c>
      <c r="Y105" s="53">
        <v>0</v>
      </c>
      <c r="Z105" s="293">
        <v>0</v>
      </c>
      <c r="AA105" s="55">
        <v>0</v>
      </c>
    </row>
    <row r="106" spans="1:27" ht="12">
      <c r="A106" s="3" t="s">
        <v>115</v>
      </c>
      <c r="B106" s="82">
        <f t="shared" si="3"/>
        <v>2</v>
      </c>
      <c r="C106" s="53">
        <v>0</v>
      </c>
      <c r="D106" s="53">
        <v>0</v>
      </c>
      <c r="E106" s="53">
        <v>0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119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4">
        <v>0</v>
      </c>
      <c r="U106" s="53">
        <v>0</v>
      </c>
      <c r="V106" s="53">
        <v>0</v>
      </c>
      <c r="W106" s="53">
        <v>0</v>
      </c>
      <c r="X106" s="55">
        <v>1</v>
      </c>
      <c r="Y106" s="53">
        <v>0</v>
      </c>
      <c r="Z106" s="293">
        <v>0</v>
      </c>
      <c r="AA106" s="55">
        <v>0</v>
      </c>
    </row>
    <row r="107" spans="1:27" ht="12">
      <c r="A107" s="3" t="s">
        <v>117</v>
      </c>
      <c r="B107" s="82">
        <f t="shared" si="3"/>
        <v>9</v>
      </c>
      <c r="C107" s="53">
        <v>0</v>
      </c>
      <c r="D107" s="53">
        <v>0</v>
      </c>
      <c r="E107" s="53">
        <v>0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119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2</v>
      </c>
      <c r="R107" s="53">
        <v>0</v>
      </c>
      <c r="S107" s="53">
        <v>1</v>
      </c>
      <c r="T107" s="54">
        <v>0</v>
      </c>
      <c r="U107" s="53">
        <v>0</v>
      </c>
      <c r="V107" s="53">
        <v>1</v>
      </c>
      <c r="W107" s="53">
        <v>2</v>
      </c>
      <c r="X107" s="55">
        <v>0</v>
      </c>
      <c r="Y107" s="53">
        <v>0</v>
      </c>
      <c r="Z107" s="293">
        <v>1</v>
      </c>
      <c r="AA107" s="55">
        <v>0</v>
      </c>
    </row>
    <row r="108" spans="1:27" ht="12">
      <c r="A108" s="3" t="s">
        <v>118</v>
      </c>
      <c r="B108" s="82">
        <f t="shared" si="3"/>
        <v>92</v>
      </c>
      <c r="C108" s="53">
        <v>11</v>
      </c>
      <c r="D108" s="53">
        <v>4</v>
      </c>
      <c r="E108" s="53">
        <v>0</v>
      </c>
      <c r="F108" s="53">
        <v>0</v>
      </c>
      <c r="G108" s="53">
        <v>4</v>
      </c>
      <c r="H108" s="53">
        <v>0</v>
      </c>
      <c r="I108" s="53">
        <v>22</v>
      </c>
      <c r="J108" s="53">
        <v>11</v>
      </c>
      <c r="K108" s="53">
        <v>0</v>
      </c>
      <c r="L108" s="119">
        <v>4</v>
      </c>
      <c r="M108" s="53">
        <v>13</v>
      </c>
      <c r="N108" s="53">
        <v>0</v>
      </c>
      <c r="O108" s="53">
        <v>1</v>
      </c>
      <c r="P108" s="53">
        <v>5</v>
      </c>
      <c r="Q108" s="53">
        <v>6</v>
      </c>
      <c r="R108" s="53">
        <v>5</v>
      </c>
      <c r="S108" s="53">
        <v>1</v>
      </c>
      <c r="T108" s="54">
        <v>0</v>
      </c>
      <c r="U108" s="53">
        <v>0</v>
      </c>
      <c r="V108" s="53">
        <v>2</v>
      </c>
      <c r="W108" s="53">
        <v>0</v>
      </c>
      <c r="X108" s="55">
        <v>0</v>
      </c>
      <c r="Y108" s="53">
        <v>2</v>
      </c>
      <c r="Z108" s="293">
        <v>1</v>
      </c>
      <c r="AA108" s="55">
        <v>0</v>
      </c>
    </row>
    <row r="109" spans="1:27" ht="12">
      <c r="A109" s="3" t="s">
        <v>446</v>
      </c>
      <c r="B109" s="82">
        <f t="shared" si="3"/>
        <v>34</v>
      </c>
      <c r="C109" s="53">
        <v>1</v>
      </c>
      <c r="D109" s="53">
        <v>3</v>
      </c>
      <c r="E109" s="53">
        <v>0</v>
      </c>
      <c r="F109" s="53">
        <v>5</v>
      </c>
      <c r="G109" s="53">
        <v>2</v>
      </c>
      <c r="H109" s="53">
        <v>2</v>
      </c>
      <c r="I109" s="53">
        <v>11</v>
      </c>
      <c r="J109" s="53">
        <v>0</v>
      </c>
      <c r="K109" s="53">
        <v>1</v>
      </c>
      <c r="L109" s="119">
        <v>0</v>
      </c>
      <c r="M109" s="53">
        <v>2</v>
      </c>
      <c r="N109" s="53">
        <v>1</v>
      </c>
      <c r="O109" s="53">
        <v>0</v>
      </c>
      <c r="P109" s="53">
        <v>2</v>
      </c>
      <c r="Q109" s="53">
        <v>2</v>
      </c>
      <c r="R109" s="53">
        <v>0</v>
      </c>
      <c r="S109" s="53">
        <v>2</v>
      </c>
      <c r="T109" s="54">
        <v>0</v>
      </c>
      <c r="U109" s="53">
        <v>0</v>
      </c>
      <c r="V109" s="53">
        <v>0</v>
      </c>
      <c r="W109" s="53">
        <v>0</v>
      </c>
      <c r="X109" s="55">
        <v>0</v>
      </c>
      <c r="Y109" s="53">
        <v>0</v>
      </c>
      <c r="Z109" s="293">
        <v>0</v>
      </c>
      <c r="AA109" s="55">
        <v>0</v>
      </c>
    </row>
    <row r="110" spans="1:27" ht="12">
      <c r="A110" s="3" t="s">
        <v>168</v>
      </c>
      <c r="B110" s="82">
        <f t="shared" si="3"/>
        <v>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119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4">
        <v>0</v>
      </c>
      <c r="U110" s="53">
        <v>0</v>
      </c>
      <c r="V110" s="53">
        <v>0</v>
      </c>
      <c r="W110" s="53">
        <v>0</v>
      </c>
      <c r="X110" s="55">
        <v>0</v>
      </c>
      <c r="Y110" s="53">
        <v>0</v>
      </c>
      <c r="Z110" s="293">
        <v>1</v>
      </c>
      <c r="AA110" s="55">
        <v>0</v>
      </c>
    </row>
    <row r="111" spans="1:27" ht="12">
      <c r="A111" s="3" t="s">
        <v>120</v>
      </c>
      <c r="B111" s="82">
        <f t="shared" si="3"/>
        <v>18</v>
      </c>
      <c r="C111" s="53">
        <v>1</v>
      </c>
      <c r="D111" s="53">
        <v>1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1</v>
      </c>
      <c r="K111" s="53">
        <v>0</v>
      </c>
      <c r="L111" s="119">
        <v>1</v>
      </c>
      <c r="M111" s="53">
        <v>2</v>
      </c>
      <c r="N111" s="53">
        <v>1</v>
      </c>
      <c r="O111" s="53">
        <v>1</v>
      </c>
      <c r="P111" s="53">
        <v>1</v>
      </c>
      <c r="Q111" s="53">
        <v>6</v>
      </c>
      <c r="R111" s="53">
        <v>2</v>
      </c>
      <c r="S111" s="53">
        <v>0</v>
      </c>
      <c r="T111" s="54">
        <v>0</v>
      </c>
      <c r="U111" s="53">
        <v>0</v>
      </c>
      <c r="V111" s="53">
        <v>0</v>
      </c>
      <c r="W111" s="53">
        <v>0</v>
      </c>
      <c r="X111" s="55">
        <v>0</v>
      </c>
      <c r="Y111" s="53">
        <v>1</v>
      </c>
      <c r="Z111" s="293">
        <v>0</v>
      </c>
      <c r="AA111" s="55">
        <v>0</v>
      </c>
    </row>
    <row r="112" spans="1:27" ht="12">
      <c r="A112" s="3" t="s">
        <v>121</v>
      </c>
      <c r="B112" s="82">
        <f t="shared" si="3"/>
        <v>1472</v>
      </c>
      <c r="C112" s="53">
        <v>72</v>
      </c>
      <c r="D112" s="53">
        <v>67</v>
      </c>
      <c r="E112" s="53">
        <v>42</v>
      </c>
      <c r="F112" s="53">
        <v>126</v>
      </c>
      <c r="G112" s="53">
        <v>60</v>
      </c>
      <c r="H112" s="53">
        <v>39</v>
      </c>
      <c r="I112" s="53">
        <v>112</v>
      </c>
      <c r="J112" s="53">
        <v>100</v>
      </c>
      <c r="K112" s="53">
        <v>30</v>
      </c>
      <c r="L112" s="119">
        <v>46</v>
      </c>
      <c r="M112" s="53">
        <v>103</v>
      </c>
      <c r="N112" s="53">
        <v>114</v>
      </c>
      <c r="O112" s="53">
        <v>41</v>
      </c>
      <c r="P112" s="53">
        <v>68</v>
      </c>
      <c r="Q112" s="53">
        <v>120</v>
      </c>
      <c r="R112" s="53">
        <v>78</v>
      </c>
      <c r="S112" s="53">
        <v>63</v>
      </c>
      <c r="T112" s="54">
        <v>32</v>
      </c>
      <c r="U112" s="53">
        <v>32</v>
      </c>
      <c r="V112" s="53">
        <v>21</v>
      </c>
      <c r="W112" s="53">
        <v>54</v>
      </c>
      <c r="X112" s="55">
        <v>15</v>
      </c>
      <c r="Y112" s="53">
        <v>22</v>
      </c>
      <c r="Z112" s="293">
        <v>13</v>
      </c>
      <c r="AA112" s="55">
        <v>2</v>
      </c>
    </row>
    <row r="113" spans="1:27" ht="12">
      <c r="A113" s="3" t="s">
        <v>122</v>
      </c>
      <c r="B113" s="82">
        <f t="shared" si="3"/>
        <v>675</v>
      </c>
      <c r="C113" s="53">
        <v>92</v>
      </c>
      <c r="D113" s="53">
        <v>61</v>
      </c>
      <c r="E113" s="53">
        <v>60</v>
      </c>
      <c r="F113" s="53">
        <v>29</v>
      </c>
      <c r="G113" s="53">
        <v>30</v>
      </c>
      <c r="H113" s="53">
        <v>55</v>
      </c>
      <c r="I113" s="53">
        <v>30</v>
      </c>
      <c r="J113" s="53">
        <v>37</v>
      </c>
      <c r="K113" s="53">
        <v>3</v>
      </c>
      <c r="L113" s="119">
        <v>40</v>
      </c>
      <c r="M113" s="53">
        <v>27</v>
      </c>
      <c r="N113" s="53">
        <v>30</v>
      </c>
      <c r="O113" s="53">
        <v>41</v>
      </c>
      <c r="P113" s="53">
        <v>13</v>
      </c>
      <c r="Q113" s="53">
        <v>39</v>
      </c>
      <c r="R113" s="53">
        <v>15</v>
      </c>
      <c r="S113" s="53">
        <v>42</v>
      </c>
      <c r="T113" s="54">
        <v>4</v>
      </c>
      <c r="U113" s="53">
        <v>6</v>
      </c>
      <c r="V113" s="53">
        <v>3</v>
      </c>
      <c r="W113" s="53">
        <v>7</v>
      </c>
      <c r="X113" s="55">
        <v>1</v>
      </c>
      <c r="Y113" s="53">
        <v>8</v>
      </c>
      <c r="Z113" s="293">
        <v>1</v>
      </c>
      <c r="AA113" s="55">
        <v>1</v>
      </c>
    </row>
    <row r="114" spans="1:27" ht="12">
      <c r="A114" s="3" t="s">
        <v>123</v>
      </c>
      <c r="B114" s="82">
        <f t="shared" si="3"/>
        <v>338</v>
      </c>
      <c r="C114" s="53">
        <v>58</v>
      </c>
      <c r="D114" s="53">
        <v>33</v>
      </c>
      <c r="E114" s="53">
        <v>30</v>
      </c>
      <c r="F114" s="53">
        <v>13</v>
      </c>
      <c r="G114" s="53">
        <v>7</v>
      </c>
      <c r="H114" s="53">
        <v>9</v>
      </c>
      <c r="I114" s="53">
        <v>15</v>
      </c>
      <c r="J114" s="53">
        <v>18</v>
      </c>
      <c r="K114" s="53">
        <v>5</v>
      </c>
      <c r="L114" s="119">
        <v>15</v>
      </c>
      <c r="M114" s="53">
        <v>29</v>
      </c>
      <c r="N114" s="53">
        <v>14</v>
      </c>
      <c r="O114" s="53">
        <v>4</v>
      </c>
      <c r="P114" s="53">
        <v>26</v>
      </c>
      <c r="Q114" s="53">
        <v>3</v>
      </c>
      <c r="R114" s="53">
        <v>13</v>
      </c>
      <c r="S114" s="53">
        <v>11</v>
      </c>
      <c r="T114" s="54">
        <v>6</v>
      </c>
      <c r="U114" s="53">
        <v>6</v>
      </c>
      <c r="V114" s="53">
        <v>11</v>
      </c>
      <c r="W114" s="53">
        <v>6</v>
      </c>
      <c r="X114" s="55">
        <v>1</v>
      </c>
      <c r="Y114" s="53">
        <v>3</v>
      </c>
      <c r="Z114" s="293">
        <v>2</v>
      </c>
      <c r="AA114" s="55">
        <v>0</v>
      </c>
    </row>
    <row r="115" spans="1:27" ht="12">
      <c r="A115" s="3" t="s">
        <v>124</v>
      </c>
      <c r="B115" s="82">
        <f t="shared" si="3"/>
        <v>5</v>
      </c>
      <c r="C115" s="53">
        <v>1</v>
      </c>
      <c r="D115" s="53">
        <v>1</v>
      </c>
      <c r="E115" s="53">
        <v>1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119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1</v>
      </c>
      <c r="S115" s="53">
        <v>0</v>
      </c>
      <c r="T115" s="54">
        <v>0</v>
      </c>
      <c r="U115" s="53">
        <v>0</v>
      </c>
      <c r="V115" s="53">
        <v>0</v>
      </c>
      <c r="W115" s="53">
        <v>0</v>
      </c>
      <c r="X115" s="55">
        <v>0</v>
      </c>
      <c r="Y115" s="53">
        <v>0</v>
      </c>
      <c r="Z115" s="293">
        <v>0</v>
      </c>
      <c r="AA115" s="55">
        <v>0</v>
      </c>
    </row>
    <row r="116" spans="1:27" ht="12">
      <c r="A116" s="3" t="s">
        <v>125</v>
      </c>
      <c r="B116" s="82">
        <f t="shared" si="3"/>
        <v>15</v>
      </c>
      <c r="C116" s="53">
        <v>4</v>
      </c>
      <c r="D116" s="53">
        <v>0</v>
      </c>
      <c r="E116" s="53">
        <v>0</v>
      </c>
      <c r="F116" s="53">
        <v>0</v>
      </c>
      <c r="G116" s="53">
        <v>0</v>
      </c>
      <c r="H116" s="53">
        <v>2</v>
      </c>
      <c r="I116" s="53">
        <v>2</v>
      </c>
      <c r="J116" s="53">
        <v>1</v>
      </c>
      <c r="K116" s="53">
        <v>0</v>
      </c>
      <c r="L116" s="119">
        <v>2</v>
      </c>
      <c r="M116" s="53">
        <v>2</v>
      </c>
      <c r="N116" s="53">
        <v>1</v>
      </c>
      <c r="O116" s="53">
        <v>1</v>
      </c>
      <c r="P116" s="53">
        <v>0</v>
      </c>
      <c r="Q116" s="53">
        <v>0</v>
      </c>
      <c r="R116" s="53">
        <v>0</v>
      </c>
      <c r="S116" s="53">
        <v>0</v>
      </c>
      <c r="T116" s="54">
        <v>0</v>
      </c>
      <c r="U116" s="53">
        <v>0</v>
      </c>
      <c r="V116" s="53">
        <v>0</v>
      </c>
      <c r="W116" s="53">
        <v>0</v>
      </c>
      <c r="X116" s="55">
        <v>0</v>
      </c>
      <c r="Y116" s="53">
        <v>0</v>
      </c>
      <c r="Z116" s="293">
        <v>0</v>
      </c>
      <c r="AA116" s="55">
        <v>0</v>
      </c>
    </row>
    <row r="117" spans="1:27" ht="12">
      <c r="A117" s="3" t="s">
        <v>126</v>
      </c>
      <c r="B117" s="82">
        <f t="shared" si="3"/>
        <v>224</v>
      </c>
      <c r="C117" s="53">
        <v>27</v>
      </c>
      <c r="D117" s="53">
        <v>25</v>
      </c>
      <c r="E117" s="53">
        <v>18</v>
      </c>
      <c r="F117" s="53">
        <v>13</v>
      </c>
      <c r="G117" s="53">
        <v>22</v>
      </c>
      <c r="H117" s="53">
        <v>13</v>
      </c>
      <c r="I117" s="53">
        <v>12</v>
      </c>
      <c r="J117" s="53">
        <v>12</v>
      </c>
      <c r="K117" s="53">
        <v>12</v>
      </c>
      <c r="L117" s="119">
        <v>11</v>
      </c>
      <c r="M117" s="53">
        <v>16</v>
      </c>
      <c r="N117" s="53">
        <v>2</v>
      </c>
      <c r="O117" s="53">
        <v>3</v>
      </c>
      <c r="P117" s="53">
        <v>10</v>
      </c>
      <c r="Q117" s="53">
        <v>9</v>
      </c>
      <c r="R117" s="53">
        <v>5</v>
      </c>
      <c r="S117" s="53">
        <v>3</v>
      </c>
      <c r="T117" s="54">
        <v>3</v>
      </c>
      <c r="U117" s="53">
        <v>1</v>
      </c>
      <c r="V117" s="53">
        <v>1</v>
      </c>
      <c r="W117" s="53">
        <v>0</v>
      </c>
      <c r="X117" s="55">
        <v>3</v>
      </c>
      <c r="Y117" s="53">
        <v>3</v>
      </c>
      <c r="Z117" s="293">
        <v>0</v>
      </c>
      <c r="AA117" s="55">
        <v>0</v>
      </c>
    </row>
    <row r="118" spans="1:27" ht="12">
      <c r="A118" s="3" t="s">
        <v>127</v>
      </c>
      <c r="B118" s="82">
        <f t="shared" si="3"/>
        <v>3</v>
      </c>
      <c r="C118" s="53">
        <v>0</v>
      </c>
      <c r="D118" s="53">
        <v>0</v>
      </c>
      <c r="E118" s="53">
        <v>0</v>
      </c>
      <c r="F118" s="53">
        <v>1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119">
        <v>0</v>
      </c>
      <c r="M118" s="53">
        <v>1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4">
        <v>0</v>
      </c>
      <c r="U118" s="53">
        <v>0</v>
      </c>
      <c r="V118" s="53">
        <v>0</v>
      </c>
      <c r="W118" s="53">
        <v>0</v>
      </c>
      <c r="X118" s="55">
        <v>0</v>
      </c>
      <c r="Y118" s="53">
        <v>0</v>
      </c>
      <c r="Z118" s="293">
        <v>0</v>
      </c>
      <c r="AA118" s="55">
        <v>0</v>
      </c>
    </row>
    <row r="119" spans="1:27" ht="12">
      <c r="A119" s="3" t="s">
        <v>249</v>
      </c>
      <c r="B119" s="82">
        <f t="shared" si="3"/>
        <v>9</v>
      </c>
      <c r="C119" s="53">
        <v>0</v>
      </c>
      <c r="D119" s="53">
        <v>0</v>
      </c>
      <c r="E119" s="53">
        <v>0</v>
      </c>
      <c r="F119" s="53">
        <v>5</v>
      </c>
      <c r="G119" s="53">
        <v>0</v>
      </c>
      <c r="H119" s="53">
        <v>0</v>
      </c>
      <c r="I119" s="53">
        <v>4</v>
      </c>
      <c r="J119" s="53">
        <v>0</v>
      </c>
      <c r="K119" s="53">
        <v>0</v>
      </c>
      <c r="L119" s="119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4">
        <v>0</v>
      </c>
      <c r="U119" s="53">
        <v>0</v>
      </c>
      <c r="V119" s="53">
        <v>0</v>
      </c>
      <c r="W119" s="53">
        <v>0</v>
      </c>
      <c r="X119" s="55">
        <v>0</v>
      </c>
      <c r="Y119" s="53">
        <v>0</v>
      </c>
      <c r="Z119" s="293">
        <v>0</v>
      </c>
      <c r="AA119" s="55">
        <v>0</v>
      </c>
    </row>
    <row r="120" spans="1:27" ht="12">
      <c r="A120" s="3" t="s">
        <v>447</v>
      </c>
      <c r="B120" s="82">
        <f aca="true" t="shared" si="4" ref="B120:B160">SUM(C120:AA120)</f>
        <v>2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119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1</v>
      </c>
      <c r="T120" s="54">
        <v>0</v>
      </c>
      <c r="U120" s="53">
        <v>0</v>
      </c>
      <c r="V120" s="53">
        <v>0</v>
      </c>
      <c r="W120" s="53">
        <v>0</v>
      </c>
      <c r="X120" s="55">
        <v>1</v>
      </c>
      <c r="Y120" s="53">
        <v>0</v>
      </c>
      <c r="Z120" s="293">
        <v>0</v>
      </c>
      <c r="AA120" s="55">
        <v>0</v>
      </c>
    </row>
    <row r="121" spans="1:27" ht="12">
      <c r="A121" s="3" t="s">
        <v>128</v>
      </c>
      <c r="B121" s="82">
        <f t="shared" si="4"/>
        <v>35</v>
      </c>
      <c r="C121" s="53">
        <v>1</v>
      </c>
      <c r="D121" s="53">
        <v>6</v>
      </c>
      <c r="E121" s="53">
        <v>1</v>
      </c>
      <c r="F121" s="53">
        <v>2</v>
      </c>
      <c r="G121" s="53">
        <v>2</v>
      </c>
      <c r="H121" s="53">
        <v>1</v>
      </c>
      <c r="I121" s="53">
        <v>3</v>
      </c>
      <c r="J121" s="53">
        <v>1</v>
      </c>
      <c r="K121" s="53">
        <v>0</v>
      </c>
      <c r="L121" s="119">
        <v>0</v>
      </c>
      <c r="M121" s="53">
        <v>1</v>
      </c>
      <c r="N121" s="53">
        <v>1</v>
      </c>
      <c r="O121" s="53">
        <v>1</v>
      </c>
      <c r="P121" s="53">
        <v>5</v>
      </c>
      <c r="Q121" s="53">
        <v>4</v>
      </c>
      <c r="R121" s="53">
        <v>2</v>
      </c>
      <c r="S121" s="53">
        <v>3</v>
      </c>
      <c r="T121" s="54">
        <v>0</v>
      </c>
      <c r="U121" s="53">
        <v>0</v>
      </c>
      <c r="V121" s="53">
        <v>0</v>
      </c>
      <c r="W121" s="53">
        <v>0</v>
      </c>
      <c r="X121" s="55">
        <v>1</v>
      </c>
      <c r="Y121" s="53">
        <v>0</v>
      </c>
      <c r="Z121" s="293">
        <v>0</v>
      </c>
      <c r="AA121" s="55">
        <v>0</v>
      </c>
    </row>
    <row r="122" spans="1:27" ht="12">
      <c r="A122" s="3" t="s">
        <v>129</v>
      </c>
      <c r="B122" s="82">
        <f t="shared" si="4"/>
        <v>217</v>
      </c>
      <c r="C122" s="53">
        <v>8</v>
      </c>
      <c r="D122" s="53">
        <v>9</v>
      </c>
      <c r="E122" s="53">
        <v>4</v>
      </c>
      <c r="F122" s="53">
        <v>7</v>
      </c>
      <c r="G122" s="53">
        <v>6</v>
      </c>
      <c r="H122" s="53">
        <v>9</v>
      </c>
      <c r="I122" s="53">
        <v>22</v>
      </c>
      <c r="J122" s="53">
        <v>15</v>
      </c>
      <c r="K122" s="53">
        <v>9</v>
      </c>
      <c r="L122" s="119">
        <v>6</v>
      </c>
      <c r="M122" s="53">
        <v>4</v>
      </c>
      <c r="N122" s="53">
        <v>12</v>
      </c>
      <c r="O122" s="53">
        <v>19</v>
      </c>
      <c r="P122" s="53">
        <v>3</v>
      </c>
      <c r="Q122" s="53">
        <v>19</v>
      </c>
      <c r="R122" s="53">
        <v>24</v>
      </c>
      <c r="S122" s="53">
        <v>4</v>
      </c>
      <c r="T122" s="54">
        <v>18</v>
      </c>
      <c r="U122" s="53">
        <v>3</v>
      </c>
      <c r="V122" s="53">
        <v>10</v>
      </c>
      <c r="W122" s="53">
        <v>2</v>
      </c>
      <c r="X122" s="55">
        <v>0</v>
      </c>
      <c r="Y122" s="53">
        <v>4</v>
      </c>
      <c r="Z122" s="293">
        <v>0</v>
      </c>
      <c r="AA122" s="55">
        <v>0</v>
      </c>
    </row>
    <row r="123" spans="1:27" ht="12">
      <c r="A123" s="3" t="s">
        <v>130</v>
      </c>
      <c r="B123" s="82">
        <f t="shared" si="4"/>
        <v>211</v>
      </c>
      <c r="C123" s="53">
        <v>5</v>
      </c>
      <c r="D123" s="53">
        <v>0</v>
      </c>
      <c r="E123" s="53">
        <v>8</v>
      </c>
      <c r="F123" s="53">
        <v>5</v>
      </c>
      <c r="G123" s="53">
        <v>1</v>
      </c>
      <c r="H123" s="53">
        <v>1</v>
      </c>
      <c r="I123" s="53">
        <v>7</v>
      </c>
      <c r="J123" s="53">
        <v>18</v>
      </c>
      <c r="K123" s="53">
        <v>3</v>
      </c>
      <c r="L123" s="119">
        <v>4</v>
      </c>
      <c r="M123" s="53">
        <v>7</v>
      </c>
      <c r="N123" s="53">
        <v>11</v>
      </c>
      <c r="O123" s="53">
        <v>10</v>
      </c>
      <c r="P123" s="53">
        <v>5</v>
      </c>
      <c r="Q123" s="53">
        <v>25</v>
      </c>
      <c r="R123" s="53">
        <v>86</v>
      </c>
      <c r="S123" s="53">
        <v>0</v>
      </c>
      <c r="T123" s="54">
        <v>0</v>
      </c>
      <c r="U123" s="53">
        <v>0</v>
      </c>
      <c r="V123" s="53">
        <v>3</v>
      </c>
      <c r="W123" s="53">
        <v>7</v>
      </c>
      <c r="X123" s="55">
        <v>0</v>
      </c>
      <c r="Y123" s="53">
        <v>3</v>
      </c>
      <c r="Z123" s="293">
        <v>0</v>
      </c>
      <c r="AA123" s="55">
        <v>2</v>
      </c>
    </row>
    <row r="124" spans="1:27" ht="12">
      <c r="A124" s="3" t="s">
        <v>131</v>
      </c>
      <c r="B124" s="82">
        <f t="shared" si="4"/>
        <v>41</v>
      </c>
      <c r="C124" s="53">
        <v>0</v>
      </c>
      <c r="D124" s="53">
        <v>6</v>
      </c>
      <c r="E124" s="53">
        <v>1</v>
      </c>
      <c r="F124" s="53">
        <v>4</v>
      </c>
      <c r="G124" s="53">
        <v>0</v>
      </c>
      <c r="H124" s="53">
        <v>0</v>
      </c>
      <c r="I124" s="53">
        <v>4</v>
      </c>
      <c r="J124" s="53">
        <v>3</v>
      </c>
      <c r="K124" s="53">
        <v>0</v>
      </c>
      <c r="L124" s="119">
        <v>0</v>
      </c>
      <c r="M124" s="53">
        <v>6</v>
      </c>
      <c r="N124" s="53">
        <v>3</v>
      </c>
      <c r="O124" s="53">
        <v>4</v>
      </c>
      <c r="P124" s="53">
        <v>1</v>
      </c>
      <c r="Q124" s="53">
        <v>4</v>
      </c>
      <c r="R124" s="53">
        <v>2</v>
      </c>
      <c r="S124" s="53">
        <v>1</v>
      </c>
      <c r="T124" s="54">
        <v>1</v>
      </c>
      <c r="U124" s="53">
        <v>1</v>
      </c>
      <c r="V124" s="53">
        <v>0</v>
      </c>
      <c r="W124" s="53">
        <v>0</v>
      </c>
      <c r="X124" s="55">
        <v>0</v>
      </c>
      <c r="Y124" s="53">
        <v>0</v>
      </c>
      <c r="Z124" s="293">
        <v>0</v>
      </c>
      <c r="AA124" s="55">
        <v>0</v>
      </c>
    </row>
    <row r="125" spans="1:27" ht="12">
      <c r="A125" s="3" t="s">
        <v>132</v>
      </c>
      <c r="B125" s="82">
        <f t="shared" si="4"/>
        <v>19</v>
      </c>
      <c r="C125" s="53">
        <v>0</v>
      </c>
      <c r="D125" s="53">
        <v>0</v>
      </c>
      <c r="E125" s="53">
        <v>4</v>
      </c>
      <c r="F125" s="53">
        <v>0</v>
      </c>
      <c r="G125" s="53">
        <v>2</v>
      </c>
      <c r="H125" s="53">
        <v>1</v>
      </c>
      <c r="I125" s="53">
        <v>1</v>
      </c>
      <c r="J125" s="53">
        <v>2</v>
      </c>
      <c r="K125" s="53">
        <v>0</v>
      </c>
      <c r="L125" s="119">
        <v>2</v>
      </c>
      <c r="M125" s="53">
        <v>1</v>
      </c>
      <c r="N125" s="53">
        <v>0</v>
      </c>
      <c r="O125" s="53">
        <v>2</v>
      </c>
      <c r="P125" s="53">
        <v>0</v>
      </c>
      <c r="Q125" s="53">
        <v>0</v>
      </c>
      <c r="R125" s="53">
        <v>2</v>
      </c>
      <c r="S125" s="53">
        <v>2</v>
      </c>
      <c r="T125" s="54">
        <v>0</v>
      </c>
      <c r="U125" s="53">
        <v>0</v>
      </c>
      <c r="V125" s="53">
        <v>0</v>
      </c>
      <c r="W125" s="53">
        <v>0</v>
      </c>
      <c r="X125" s="55">
        <v>0</v>
      </c>
      <c r="Y125" s="53">
        <v>0</v>
      </c>
      <c r="Z125" s="293">
        <v>0</v>
      </c>
      <c r="AA125" s="55">
        <v>0</v>
      </c>
    </row>
    <row r="126" spans="1:27" ht="12">
      <c r="A126" s="3" t="s">
        <v>170</v>
      </c>
      <c r="B126" s="82">
        <f t="shared" si="4"/>
        <v>1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119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4">
        <v>0</v>
      </c>
      <c r="U126" s="53">
        <v>0</v>
      </c>
      <c r="V126" s="53">
        <v>0</v>
      </c>
      <c r="W126" s="53">
        <v>0</v>
      </c>
      <c r="X126" s="55">
        <v>0</v>
      </c>
      <c r="Y126" s="53">
        <v>0</v>
      </c>
      <c r="Z126" s="293">
        <v>0</v>
      </c>
      <c r="AA126" s="55">
        <v>0</v>
      </c>
    </row>
    <row r="127" spans="1:27" ht="12">
      <c r="A127" s="3" t="s">
        <v>448</v>
      </c>
      <c r="B127" s="82">
        <f t="shared" si="4"/>
        <v>1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119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4">
        <v>0</v>
      </c>
      <c r="U127" s="53">
        <v>0</v>
      </c>
      <c r="V127" s="53">
        <v>0</v>
      </c>
      <c r="W127" s="53">
        <v>0</v>
      </c>
      <c r="X127" s="55">
        <v>0</v>
      </c>
      <c r="Y127" s="53">
        <v>0</v>
      </c>
      <c r="Z127" s="293">
        <v>0</v>
      </c>
      <c r="AA127" s="55">
        <v>0</v>
      </c>
    </row>
    <row r="128" spans="1:27" ht="12">
      <c r="A128" s="3" t="s">
        <v>133</v>
      </c>
      <c r="B128" s="82">
        <f t="shared" si="4"/>
        <v>19</v>
      </c>
      <c r="C128" s="53">
        <v>6</v>
      </c>
      <c r="D128" s="53">
        <v>0</v>
      </c>
      <c r="E128" s="53">
        <v>1</v>
      </c>
      <c r="F128" s="53">
        <v>4</v>
      </c>
      <c r="G128" s="53">
        <v>0</v>
      </c>
      <c r="H128" s="53">
        <v>0</v>
      </c>
      <c r="I128" s="53">
        <v>0</v>
      </c>
      <c r="J128" s="53">
        <v>2</v>
      </c>
      <c r="K128" s="53">
        <v>0</v>
      </c>
      <c r="L128" s="119">
        <v>2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2</v>
      </c>
      <c r="S128" s="53">
        <v>0</v>
      </c>
      <c r="T128" s="54">
        <v>0</v>
      </c>
      <c r="U128" s="53">
        <v>0</v>
      </c>
      <c r="V128" s="53">
        <v>2</v>
      </c>
      <c r="W128" s="53">
        <v>0</v>
      </c>
      <c r="X128" s="55">
        <v>0</v>
      </c>
      <c r="Y128" s="53">
        <v>0</v>
      </c>
      <c r="Z128" s="293">
        <v>0</v>
      </c>
      <c r="AA128" s="55">
        <v>0</v>
      </c>
    </row>
    <row r="129" spans="1:27" ht="12">
      <c r="A129" s="3" t="s">
        <v>199</v>
      </c>
      <c r="B129" s="82">
        <f t="shared" si="4"/>
        <v>54</v>
      </c>
      <c r="C129" s="53">
        <v>4</v>
      </c>
      <c r="D129" s="53">
        <v>5</v>
      </c>
      <c r="E129" s="53">
        <v>1</v>
      </c>
      <c r="F129" s="53">
        <v>1</v>
      </c>
      <c r="G129" s="53">
        <v>4</v>
      </c>
      <c r="H129" s="53">
        <v>1</v>
      </c>
      <c r="I129" s="53">
        <v>5</v>
      </c>
      <c r="J129" s="53">
        <v>2</v>
      </c>
      <c r="K129" s="53">
        <v>3</v>
      </c>
      <c r="L129" s="119">
        <v>3</v>
      </c>
      <c r="M129" s="53">
        <v>1</v>
      </c>
      <c r="N129" s="53">
        <v>1</v>
      </c>
      <c r="O129" s="53">
        <v>2</v>
      </c>
      <c r="P129" s="53">
        <v>6</v>
      </c>
      <c r="Q129" s="53">
        <v>4</v>
      </c>
      <c r="R129" s="53">
        <v>3</v>
      </c>
      <c r="S129" s="53">
        <v>1</v>
      </c>
      <c r="T129" s="54">
        <v>1</v>
      </c>
      <c r="U129" s="53">
        <v>1</v>
      </c>
      <c r="V129" s="53">
        <v>1</v>
      </c>
      <c r="W129" s="53">
        <v>1</v>
      </c>
      <c r="X129" s="55">
        <v>2</v>
      </c>
      <c r="Y129" s="53">
        <v>1</v>
      </c>
      <c r="Z129" s="293">
        <v>0</v>
      </c>
      <c r="AA129" s="55">
        <v>0</v>
      </c>
    </row>
    <row r="130" spans="1:27" ht="12">
      <c r="A130" s="3" t="s">
        <v>135</v>
      </c>
      <c r="B130" s="82">
        <f t="shared" si="4"/>
        <v>10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1</v>
      </c>
      <c r="L130" s="119">
        <v>1</v>
      </c>
      <c r="M130" s="53">
        <v>2</v>
      </c>
      <c r="N130" s="53">
        <v>0</v>
      </c>
      <c r="O130" s="53">
        <v>0</v>
      </c>
      <c r="P130" s="53">
        <v>1</v>
      </c>
      <c r="Q130" s="53">
        <v>0</v>
      </c>
      <c r="R130" s="53">
        <v>0</v>
      </c>
      <c r="S130" s="53">
        <v>0</v>
      </c>
      <c r="T130" s="54">
        <v>1</v>
      </c>
      <c r="U130" s="53">
        <v>0</v>
      </c>
      <c r="V130" s="53">
        <v>0</v>
      </c>
      <c r="W130" s="53">
        <v>1</v>
      </c>
      <c r="X130" s="55">
        <v>1</v>
      </c>
      <c r="Y130" s="53">
        <v>0</v>
      </c>
      <c r="Z130" s="293">
        <v>1</v>
      </c>
      <c r="AA130" s="55">
        <v>1</v>
      </c>
    </row>
    <row r="131" spans="1:27" ht="12">
      <c r="A131" s="3" t="s">
        <v>136</v>
      </c>
      <c r="B131" s="82">
        <f t="shared" si="4"/>
        <v>1</v>
      </c>
      <c r="C131" s="53">
        <v>0</v>
      </c>
      <c r="D131" s="53">
        <v>0</v>
      </c>
      <c r="E131" s="53">
        <v>0</v>
      </c>
      <c r="F131" s="53">
        <v>1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119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4">
        <v>0</v>
      </c>
      <c r="U131" s="53">
        <v>0</v>
      </c>
      <c r="V131" s="53">
        <v>0</v>
      </c>
      <c r="W131" s="53">
        <v>0</v>
      </c>
      <c r="X131" s="55">
        <v>0</v>
      </c>
      <c r="Y131" s="53">
        <v>0</v>
      </c>
      <c r="Z131" s="293">
        <v>0</v>
      </c>
      <c r="AA131" s="55">
        <v>0</v>
      </c>
    </row>
    <row r="132" spans="1:27" ht="12">
      <c r="A132" s="3" t="s">
        <v>139</v>
      </c>
      <c r="B132" s="82">
        <f t="shared" si="4"/>
        <v>191</v>
      </c>
      <c r="C132" s="53">
        <v>0</v>
      </c>
      <c r="D132" s="53">
        <v>4</v>
      </c>
      <c r="E132" s="53">
        <v>2</v>
      </c>
      <c r="F132" s="53">
        <v>21</v>
      </c>
      <c r="G132" s="53">
        <v>4</v>
      </c>
      <c r="H132" s="53">
        <v>2</v>
      </c>
      <c r="I132" s="53">
        <v>15</v>
      </c>
      <c r="J132" s="53">
        <v>3</v>
      </c>
      <c r="K132" s="53">
        <v>0</v>
      </c>
      <c r="L132" s="119">
        <v>5</v>
      </c>
      <c r="M132" s="53">
        <v>51</v>
      </c>
      <c r="N132" s="53">
        <v>35</v>
      </c>
      <c r="O132" s="53">
        <v>4</v>
      </c>
      <c r="P132" s="53">
        <v>34</v>
      </c>
      <c r="Q132" s="53">
        <v>3</v>
      </c>
      <c r="R132" s="53">
        <v>2</v>
      </c>
      <c r="S132" s="53">
        <v>2</v>
      </c>
      <c r="T132" s="54">
        <v>0</v>
      </c>
      <c r="U132" s="53">
        <v>1</v>
      </c>
      <c r="V132" s="53">
        <v>2</v>
      </c>
      <c r="W132" s="53">
        <v>1</v>
      </c>
      <c r="X132" s="55">
        <v>0</v>
      </c>
      <c r="Y132" s="53">
        <v>0</v>
      </c>
      <c r="Z132" s="293">
        <v>0</v>
      </c>
      <c r="AA132" s="55">
        <v>0</v>
      </c>
    </row>
    <row r="133" spans="1:27" ht="12">
      <c r="A133" s="3" t="s">
        <v>212</v>
      </c>
      <c r="B133" s="82">
        <f t="shared" si="4"/>
        <v>1</v>
      </c>
      <c r="C133" s="53">
        <v>0</v>
      </c>
      <c r="D133" s="53">
        <v>0</v>
      </c>
      <c r="E133" s="53">
        <v>0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119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4">
        <v>0</v>
      </c>
      <c r="U133" s="53">
        <v>0</v>
      </c>
      <c r="V133" s="53">
        <v>0</v>
      </c>
      <c r="W133" s="53">
        <v>0</v>
      </c>
      <c r="X133" s="55">
        <v>0</v>
      </c>
      <c r="Y133" s="53">
        <v>0</v>
      </c>
      <c r="Z133" s="293">
        <v>0</v>
      </c>
      <c r="AA133" s="55">
        <v>0</v>
      </c>
    </row>
    <row r="134" spans="1:27" ht="12">
      <c r="A134" s="3" t="s">
        <v>140</v>
      </c>
      <c r="B134" s="82">
        <f t="shared" si="4"/>
        <v>31</v>
      </c>
      <c r="C134" s="53">
        <v>1</v>
      </c>
      <c r="D134" s="53">
        <v>2</v>
      </c>
      <c r="E134" s="53">
        <v>2</v>
      </c>
      <c r="F134" s="53">
        <v>3</v>
      </c>
      <c r="G134" s="53">
        <v>0</v>
      </c>
      <c r="H134" s="53">
        <v>0</v>
      </c>
      <c r="I134" s="53">
        <v>3</v>
      </c>
      <c r="J134" s="53">
        <v>0</v>
      </c>
      <c r="K134" s="53">
        <v>0</v>
      </c>
      <c r="L134" s="119">
        <v>1</v>
      </c>
      <c r="M134" s="53">
        <v>2</v>
      </c>
      <c r="N134" s="53">
        <v>5</v>
      </c>
      <c r="O134" s="53">
        <v>1</v>
      </c>
      <c r="P134" s="53">
        <v>1</v>
      </c>
      <c r="Q134" s="53">
        <v>4</v>
      </c>
      <c r="R134" s="53">
        <v>2</v>
      </c>
      <c r="S134" s="53">
        <v>1</v>
      </c>
      <c r="T134" s="54">
        <v>0</v>
      </c>
      <c r="U134" s="53">
        <v>0</v>
      </c>
      <c r="V134" s="53">
        <v>1</v>
      </c>
      <c r="W134" s="53">
        <v>1</v>
      </c>
      <c r="X134" s="55">
        <v>0</v>
      </c>
      <c r="Y134" s="53">
        <v>0</v>
      </c>
      <c r="Z134" s="293">
        <v>1</v>
      </c>
      <c r="AA134" s="55">
        <v>0</v>
      </c>
    </row>
    <row r="135" spans="1:27" ht="12">
      <c r="A135" s="3" t="s">
        <v>142</v>
      </c>
      <c r="B135" s="82">
        <f t="shared" si="4"/>
        <v>16</v>
      </c>
      <c r="C135" s="53">
        <v>1</v>
      </c>
      <c r="D135" s="53">
        <v>0</v>
      </c>
      <c r="E135" s="53">
        <v>0</v>
      </c>
      <c r="F135" s="53">
        <v>1</v>
      </c>
      <c r="G135" s="53">
        <v>1</v>
      </c>
      <c r="H135" s="53">
        <v>0</v>
      </c>
      <c r="I135" s="53">
        <v>0</v>
      </c>
      <c r="J135" s="53">
        <v>1</v>
      </c>
      <c r="K135" s="53">
        <v>0</v>
      </c>
      <c r="L135" s="119">
        <v>1</v>
      </c>
      <c r="M135" s="53">
        <v>0</v>
      </c>
      <c r="N135" s="53">
        <v>0</v>
      </c>
      <c r="O135" s="53">
        <v>0</v>
      </c>
      <c r="P135" s="53">
        <v>0</v>
      </c>
      <c r="Q135" s="53">
        <v>9</v>
      </c>
      <c r="R135" s="53">
        <v>0</v>
      </c>
      <c r="S135" s="53">
        <v>0</v>
      </c>
      <c r="T135" s="54">
        <v>0</v>
      </c>
      <c r="U135" s="53">
        <v>0</v>
      </c>
      <c r="V135" s="53">
        <v>0</v>
      </c>
      <c r="W135" s="53">
        <v>0</v>
      </c>
      <c r="X135" s="55">
        <v>0</v>
      </c>
      <c r="Y135" s="53">
        <v>2</v>
      </c>
      <c r="Z135" s="293">
        <v>0</v>
      </c>
      <c r="AA135" s="55">
        <v>0</v>
      </c>
    </row>
    <row r="136" spans="1:27" ht="12">
      <c r="A136" s="3" t="s">
        <v>144</v>
      </c>
      <c r="B136" s="82">
        <f t="shared" si="4"/>
        <v>9</v>
      </c>
      <c r="C136" s="53">
        <v>0</v>
      </c>
      <c r="D136" s="53">
        <v>0</v>
      </c>
      <c r="E136" s="53">
        <v>0</v>
      </c>
      <c r="F136" s="53">
        <v>3</v>
      </c>
      <c r="G136" s="53">
        <v>0</v>
      </c>
      <c r="H136" s="53">
        <v>0</v>
      </c>
      <c r="I136" s="53">
        <v>1</v>
      </c>
      <c r="J136" s="53">
        <v>0</v>
      </c>
      <c r="K136" s="53">
        <v>4</v>
      </c>
      <c r="L136" s="119">
        <v>0</v>
      </c>
      <c r="M136" s="53">
        <v>0</v>
      </c>
      <c r="N136" s="53">
        <v>1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4">
        <v>0</v>
      </c>
      <c r="U136" s="53">
        <v>0</v>
      </c>
      <c r="V136" s="53">
        <v>0</v>
      </c>
      <c r="W136" s="53">
        <v>0</v>
      </c>
      <c r="X136" s="55">
        <v>0</v>
      </c>
      <c r="Y136" s="53">
        <v>0</v>
      </c>
      <c r="Z136" s="293">
        <v>0</v>
      </c>
      <c r="AA136" s="55">
        <v>0</v>
      </c>
    </row>
    <row r="137" spans="1:27" ht="12">
      <c r="A137" s="3" t="s">
        <v>145</v>
      </c>
      <c r="B137" s="82">
        <f t="shared" si="4"/>
        <v>142</v>
      </c>
      <c r="C137" s="53">
        <v>6</v>
      </c>
      <c r="D137" s="53">
        <v>8</v>
      </c>
      <c r="E137" s="53">
        <v>3</v>
      </c>
      <c r="F137" s="53">
        <v>7</v>
      </c>
      <c r="G137" s="53">
        <v>10</v>
      </c>
      <c r="H137" s="53">
        <v>2</v>
      </c>
      <c r="I137" s="53">
        <v>19</v>
      </c>
      <c r="J137" s="53">
        <v>12</v>
      </c>
      <c r="K137" s="53">
        <v>5</v>
      </c>
      <c r="L137" s="119">
        <v>11</v>
      </c>
      <c r="M137" s="53">
        <v>6</v>
      </c>
      <c r="N137" s="53">
        <v>7</v>
      </c>
      <c r="O137" s="53">
        <v>1</v>
      </c>
      <c r="P137" s="53">
        <v>5</v>
      </c>
      <c r="Q137" s="53">
        <v>7</v>
      </c>
      <c r="R137" s="53">
        <v>13</v>
      </c>
      <c r="S137" s="53">
        <v>1</v>
      </c>
      <c r="T137" s="54">
        <v>1</v>
      </c>
      <c r="U137" s="53">
        <v>1</v>
      </c>
      <c r="V137" s="53">
        <v>1</v>
      </c>
      <c r="W137" s="53">
        <v>8</v>
      </c>
      <c r="X137" s="55">
        <v>1</v>
      </c>
      <c r="Y137" s="53">
        <v>2</v>
      </c>
      <c r="Z137" s="293">
        <v>5</v>
      </c>
      <c r="AA137" s="55">
        <v>0</v>
      </c>
    </row>
    <row r="138" spans="1:27" ht="12">
      <c r="A138" s="3" t="s">
        <v>146</v>
      </c>
      <c r="B138" s="82">
        <f t="shared" si="4"/>
        <v>150</v>
      </c>
      <c r="C138" s="53">
        <v>5</v>
      </c>
      <c r="D138" s="53">
        <v>5</v>
      </c>
      <c r="E138" s="53">
        <v>0</v>
      </c>
      <c r="F138" s="53">
        <v>13</v>
      </c>
      <c r="G138" s="53">
        <v>0</v>
      </c>
      <c r="H138" s="53">
        <v>3</v>
      </c>
      <c r="I138" s="53">
        <v>16</v>
      </c>
      <c r="J138" s="53">
        <v>0</v>
      </c>
      <c r="K138" s="53">
        <v>4</v>
      </c>
      <c r="L138" s="119">
        <v>0</v>
      </c>
      <c r="M138" s="53">
        <v>4</v>
      </c>
      <c r="N138" s="53">
        <v>4</v>
      </c>
      <c r="O138" s="53">
        <v>1</v>
      </c>
      <c r="P138" s="53">
        <v>22</v>
      </c>
      <c r="Q138" s="53">
        <v>12</v>
      </c>
      <c r="R138" s="53">
        <v>13</v>
      </c>
      <c r="S138" s="53">
        <v>6</v>
      </c>
      <c r="T138" s="54">
        <v>5</v>
      </c>
      <c r="U138" s="53">
        <v>2</v>
      </c>
      <c r="V138" s="53">
        <v>0</v>
      </c>
      <c r="W138" s="53">
        <v>9</v>
      </c>
      <c r="X138" s="55">
        <v>11</v>
      </c>
      <c r="Y138" s="53">
        <v>11</v>
      </c>
      <c r="Z138" s="293">
        <v>3</v>
      </c>
      <c r="AA138" s="55">
        <v>1</v>
      </c>
    </row>
    <row r="139" spans="1:27" ht="12">
      <c r="A139" s="3"/>
      <c r="B139" s="49"/>
      <c r="C139" s="53"/>
      <c r="D139" s="53"/>
      <c r="E139" s="53"/>
      <c r="F139" s="53"/>
      <c r="G139" s="53"/>
      <c r="H139" s="53"/>
      <c r="I139" s="53"/>
      <c r="J139" s="53"/>
      <c r="K139" s="53"/>
      <c r="L139" s="55"/>
      <c r="M139" s="53"/>
      <c r="N139" s="53"/>
      <c r="O139" s="53"/>
      <c r="P139" s="53"/>
      <c r="Q139" s="53"/>
      <c r="R139" s="53"/>
      <c r="S139" s="53"/>
      <c r="T139" s="55"/>
      <c r="U139" s="53"/>
      <c r="V139" s="53"/>
      <c r="W139" s="53"/>
      <c r="X139" s="55"/>
      <c r="Y139" s="53"/>
      <c r="Z139" s="55"/>
      <c r="AA139" s="55"/>
    </row>
    <row r="140" spans="1:27" ht="12">
      <c r="A140" s="3"/>
      <c r="B140" s="49"/>
      <c r="C140" s="53"/>
      <c r="D140" s="53"/>
      <c r="E140" s="53"/>
      <c r="F140" s="53"/>
      <c r="G140" s="53"/>
      <c r="H140" s="53"/>
      <c r="I140" s="53"/>
      <c r="J140" s="53"/>
      <c r="K140" s="53"/>
      <c r="L140" s="55"/>
      <c r="M140" s="53"/>
      <c r="N140" s="53"/>
      <c r="O140" s="53"/>
      <c r="P140" s="53"/>
      <c r="Q140" s="53"/>
      <c r="R140" s="53"/>
      <c r="S140" s="53"/>
      <c r="T140" s="55"/>
      <c r="U140" s="53"/>
      <c r="V140" s="53"/>
      <c r="W140" s="53"/>
      <c r="X140" s="55"/>
      <c r="Y140" s="53"/>
      <c r="Z140" s="55"/>
      <c r="AA140" s="55"/>
    </row>
    <row r="141" spans="1:27" ht="12">
      <c r="A141" s="3"/>
      <c r="B141" s="49"/>
      <c r="C141" s="53"/>
      <c r="D141" s="53"/>
      <c r="E141" s="53"/>
      <c r="F141" s="53"/>
      <c r="G141" s="53"/>
      <c r="H141" s="53"/>
      <c r="I141" s="53"/>
      <c r="J141" s="53"/>
      <c r="K141" s="53"/>
      <c r="L141" s="55"/>
      <c r="M141" s="53"/>
      <c r="N141" s="53"/>
      <c r="O141" s="53"/>
      <c r="P141" s="53"/>
      <c r="Q141" s="53"/>
      <c r="R141" s="53"/>
      <c r="S141" s="53"/>
      <c r="T141" s="55"/>
      <c r="U141" s="53"/>
      <c r="V141" s="53"/>
      <c r="W141" s="53"/>
      <c r="X141" s="55"/>
      <c r="Y141" s="53"/>
      <c r="Z141" s="55"/>
      <c r="AA141" s="55"/>
    </row>
    <row r="142" spans="1:27" ht="12">
      <c r="A142" s="3"/>
      <c r="B142" s="49"/>
      <c r="C142" s="53"/>
      <c r="D142" s="53"/>
      <c r="E142" s="53"/>
      <c r="F142" s="53"/>
      <c r="G142" s="53"/>
      <c r="H142" s="53"/>
      <c r="I142" s="53"/>
      <c r="J142" s="53"/>
      <c r="K142" s="53"/>
      <c r="L142" s="55"/>
      <c r="M142" s="53"/>
      <c r="N142" s="53"/>
      <c r="O142" s="53"/>
      <c r="P142" s="53"/>
      <c r="Q142" s="53"/>
      <c r="R142" s="53"/>
      <c r="S142" s="53"/>
      <c r="T142" s="55"/>
      <c r="U142" s="53"/>
      <c r="V142" s="53"/>
      <c r="W142" s="53"/>
      <c r="X142" s="55"/>
      <c r="Y142" s="53"/>
      <c r="Z142" s="55"/>
      <c r="AA142" s="55"/>
    </row>
    <row r="143" spans="1:27" ht="12.75" thickBot="1">
      <c r="A143" s="2" t="s">
        <v>697</v>
      </c>
      <c r="B143" s="49"/>
      <c r="C143" s="53"/>
      <c r="D143" s="53"/>
      <c r="E143" s="53"/>
      <c r="F143" s="53"/>
      <c r="G143" s="53"/>
      <c r="H143" s="53"/>
      <c r="I143" s="53"/>
      <c r="J143" s="53"/>
      <c r="K143" s="53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2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9"/>
      <c r="N144" s="6"/>
      <c r="O144" s="6"/>
      <c r="P144" s="6"/>
      <c r="Q144" s="6"/>
      <c r="R144" s="6"/>
      <c r="S144" s="6"/>
      <c r="T144" s="396" t="s">
        <v>616</v>
      </c>
      <c r="U144" s="397"/>
      <c r="V144" s="397"/>
      <c r="W144" s="397"/>
      <c r="X144" s="397"/>
      <c r="Y144" s="438"/>
      <c r="Z144" s="439" t="s">
        <v>618</v>
      </c>
      <c r="AA144" s="397"/>
    </row>
    <row r="145" spans="1:27" ht="12.75" thickBot="1">
      <c r="A145" s="4" t="s">
        <v>598</v>
      </c>
      <c r="B145" s="10" t="s">
        <v>0</v>
      </c>
      <c r="C145" s="400" t="s">
        <v>589</v>
      </c>
      <c r="D145" s="400"/>
      <c r="E145" s="400"/>
      <c r="F145" s="400"/>
      <c r="G145" s="400"/>
      <c r="H145" s="400"/>
      <c r="I145" s="400"/>
      <c r="J145" s="400"/>
      <c r="K145" s="400"/>
      <c r="L145" s="401"/>
      <c r="M145" s="399" t="s">
        <v>590</v>
      </c>
      <c r="N145" s="400"/>
      <c r="O145" s="400"/>
      <c r="P145" s="400"/>
      <c r="Q145" s="400"/>
      <c r="R145" s="400"/>
      <c r="S145" s="401"/>
      <c r="T145" s="399" t="s">
        <v>617</v>
      </c>
      <c r="U145" s="400"/>
      <c r="V145" s="400"/>
      <c r="W145" s="400"/>
      <c r="X145" s="400"/>
      <c r="Y145" s="440"/>
      <c r="Z145" s="441" t="s">
        <v>617</v>
      </c>
      <c r="AA145" s="400"/>
    </row>
    <row r="146" spans="1:27" ht="12">
      <c r="A146" s="4" t="s">
        <v>481</v>
      </c>
      <c r="B146" s="10" t="s">
        <v>185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4"/>
      <c r="N146" s="5"/>
      <c r="O146" s="5"/>
      <c r="P146" s="5"/>
      <c r="Q146" s="5"/>
      <c r="R146" s="5"/>
      <c r="S146" s="5"/>
      <c r="T146" s="14"/>
      <c r="U146" s="5"/>
      <c r="X146" s="6"/>
      <c r="Z146" s="289"/>
      <c r="AA146" s="6"/>
    </row>
    <row r="147" spans="1:27" ht="12">
      <c r="A147" s="31"/>
      <c r="B147" s="10" t="s">
        <v>0</v>
      </c>
      <c r="C147" s="4" t="s">
        <v>599</v>
      </c>
      <c r="D147" s="4" t="s">
        <v>600</v>
      </c>
      <c r="E147" s="4" t="s">
        <v>601</v>
      </c>
      <c r="F147" s="4" t="s">
        <v>602</v>
      </c>
      <c r="G147" s="4" t="s">
        <v>603</v>
      </c>
      <c r="H147" s="4" t="s">
        <v>604</v>
      </c>
      <c r="I147" s="4" t="s">
        <v>8</v>
      </c>
      <c r="J147" s="4" t="s">
        <v>1</v>
      </c>
      <c r="K147" s="4" t="s">
        <v>187</v>
      </c>
      <c r="L147" s="4" t="s">
        <v>605</v>
      </c>
      <c r="M147" s="15" t="s">
        <v>1</v>
      </c>
      <c r="N147" s="4" t="s">
        <v>606</v>
      </c>
      <c r="O147" s="4" t="s">
        <v>11</v>
      </c>
      <c r="P147" s="4" t="s">
        <v>607</v>
      </c>
      <c r="Q147" s="4" t="s">
        <v>608</v>
      </c>
      <c r="R147" s="4" t="s">
        <v>609</v>
      </c>
      <c r="S147" s="4" t="s">
        <v>610</v>
      </c>
      <c r="T147" s="15" t="s">
        <v>611</v>
      </c>
      <c r="U147" s="4" t="s">
        <v>612</v>
      </c>
      <c r="V147" s="16" t="s">
        <v>613</v>
      </c>
      <c r="W147" s="16" t="s">
        <v>614</v>
      </c>
      <c r="X147" s="57" t="s">
        <v>432</v>
      </c>
      <c r="Y147" s="16" t="s">
        <v>20</v>
      </c>
      <c r="Z147" s="288" t="s">
        <v>188</v>
      </c>
      <c r="AA147" s="57" t="s">
        <v>435</v>
      </c>
    </row>
    <row r="148" spans="1:27" ht="12.75" thickBot="1">
      <c r="A148" s="17"/>
      <c r="B148" s="18"/>
      <c r="C148" s="19" t="s">
        <v>22</v>
      </c>
      <c r="D148" s="19" t="s">
        <v>23</v>
      </c>
      <c r="E148" s="19" t="s">
        <v>24</v>
      </c>
      <c r="F148" s="19" t="s">
        <v>25</v>
      </c>
      <c r="G148" s="19" t="s">
        <v>26</v>
      </c>
      <c r="H148" s="20" t="s">
        <v>278</v>
      </c>
      <c r="I148" s="19" t="s">
        <v>27</v>
      </c>
      <c r="J148" s="19" t="s">
        <v>28</v>
      </c>
      <c r="K148" s="19" t="s">
        <v>190</v>
      </c>
      <c r="L148" s="20" t="s">
        <v>29</v>
      </c>
      <c r="M148" s="21" t="s">
        <v>30</v>
      </c>
      <c r="N148" s="19" t="s">
        <v>31</v>
      </c>
      <c r="O148" s="19" t="s">
        <v>32</v>
      </c>
      <c r="P148" s="20" t="s">
        <v>33</v>
      </c>
      <c r="Q148" s="20" t="s">
        <v>279</v>
      </c>
      <c r="R148" s="20" t="s">
        <v>34</v>
      </c>
      <c r="S148" s="19" t="s">
        <v>35</v>
      </c>
      <c r="T148" s="22" t="s">
        <v>36</v>
      </c>
      <c r="U148" s="20" t="s">
        <v>37</v>
      </c>
      <c r="V148" s="20" t="s">
        <v>38</v>
      </c>
      <c r="W148" s="20" t="s">
        <v>39</v>
      </c>
      <c r="X148" s="20" t="s">
        <v>281</v>
      </c>
      <c r="Y148" s="20"/>
      <c r="Z148" s="290" t="s">
        <v>191</v>
      </c>
      <c r="AA148" s="20" t="s">
        <v>282</v>
      </c>
    </row>
    <row r="149" spans="1:27" ht="12">
      <c r="A149" s="3" t="s">
        <v>147</v>
      </c>
      <c r="B149" s="82">
        <f t="shared" si="4"/>
        <v>1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119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1</v>
      </c>
      <c r="R149" s="53">
        <v>0</v>
      </c>
      <c r="S149" s="53">
        <v>0</v>
      </c>
      <c r="T149" s="54">
        <v>0</v>
      </c>
      <c r="U149" s="53">
        <v>0</v>
      </c>
      <c r="V149" s="53">
        <v>0</v>
      </c>
      <c r="W149" s="53">
        <v>0</v>
      </c>
      <c r="X149" s="55">
        <v>0</v>
      </c>
      <c r="Y149" s="53">
        <v>0</v>
      </c>
      <c r="Z149" s="293">
        <v>0</v>
      </c>
      <c r="AA149" s="55">
        <v>0</v>
      </c>
    </row>
    <row r="150" spans="1:27" ht="12">
      <c r="A150" s="3" t="s">
        <v>148</v>
      </c>
      <c r="B150" s="82">
        <f t="shared" si="4"/>
        <v>2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119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4">
        <v>1</v>
      </c>
      <c r="U150" s="53">
        <v>0</v>
      </c>
      <c r="V150" s="53">
        <v>0</v>
      </c>
      <c r="W150" s="53">
        <v>0</v>
      </c>
      <c r="X150" s="55">
        <v>0</v>
      </c>
      <c r="Y150" s="53">
        <v>0</v>
      </c>
      <c r="Z150" s="293">
        <v>0</v>
      </c>
      <c r="AA150" s="55">
        <v>0</v>
      </c>
    </row>
    <row r="151" spans="1:27" ht="12">
      <c r="A151" s="3" t="s">
        <v>149</v>
      </c>
      <c r="B151" s="82">
        <f t="shared" si="4"/>
        <v>14</v>
      </c>
      <c r="C151" s="53">
        <v>0</v>
      </c>
      <c r="D151" s="53">
        <v>0</v>
      </c>
      <c r="E151" s="53">
        <v>0</v>
      </c>
      <c r="F151" s="53">
        <v>0</v>
      </c>
      <c r="G151" s="53">
        <v>2</v>
      </c>
      <c r="H151" s="53">
        <v>0</v>
      </c>
      <c r="I151" s="53">
        <v>0</v>
      </c>
      <c r="J151" s="53">
        <v>0</v>
      </c>
      <c r="K151" s="53">
        <v>0</v>
      </c>
      <c r="L151" s="119">
        <v>0</v>
      </c>
      <c r="M151" s="53">
        <v>2</v>
      </c>
      <c r="N151" s="53">
        <v>1</v>
      </c>
      <c r="O151" s="53">
        <v>0</v>
      </c>
      <c r="P151" s="53">
        <v>5</v>
      </c>
      <c r="Q151" s="53">
        <v>0</v>
      </c>
      <c r="R151" s="53">
        <v>2</v>
      </c>
      <c r="S151" s="53">
        <v>1</v>
      </c>
      <c r="T151" s="54">
        <v>1</v>
      </c>
      <c r="U151" s="53">
        <v>0</v>
      </c>
      <c r="V151" s="53">
        <v>0</v>
      </c>
      <c r="W151" s="53">
        <v>0</v>
      </c>
      <c r="X151" s="55">
        <v>0</v>
      </c>
      <c r="Y151" s="53">
        <v>0</v>
      </c>
      <c r="Z151" s="293">
        <v>0</v>
      </c>
      <c r="AA151" s="55">
        <v>0</v>
      </c>
    </row>
    <row r="152" spans="1:27" ht="12">
      <c r="A152" s="3" t="s">
        <v>150</v>
      </c>
      <c r="B152" s="82">
        <f t="shared" si="4"/>
        <v>156</v>
      </c>
      <c r="C152" s="53">
        <v>9</v>
      </c>
      <c r="D152" s="53">
        <v>7</v>
      </c>
      <c r="E152" s="53">
        <v>8</v>
      </c>
      <c r="F152" s="53">
        <v>4</v>
      </c>
      <c r="G152" s="53">
        <v>8</v>
      </c>
      <c r="H152" s="53">
        <v>5</v>
      </c>
      <c r="I152" s="53">
        <v>11</v>
      </c>
      <c r="J152" s="53">
        <v>15</v>
      </c>
      <c r="K152" s="53">
        <v>7</v>
      </c>
      <c r="L152" s="119">
        <v>18</v>
      </c>
      <c r="M152" s="53">
        <v>6</v>
      </c>
      <c r="N152" s="53">
        <v>5</v>
      </c>
      <c r="O152" s="53">
        <v>14</v>
      </c>
      <c r="P152" s="53">
        <v>5</v>
      </c>
      <c r="Q152" s="53">
        <v>5</v>
      </c>
      <c r="R152" s="53">
        <v>9</v>
      </c>
      <c r="S152" s="53">
        <v>4</v>
      </c>
      <c r="T152" s="54">
        <v>1</v>
      </c>
      <c r="U152" s="53">
        <v>5</v>
      </c>
      <c r="V152" s="53">
        <v>3</v>
      </c>
      <c r="W152" s="53">
        <v>5</v>
      </c>
      <c r="X152" s="55">
        <v>1</v>
      </c>
      <c r="Y152" s="53">
        <v>1</v>
      </c>
      <c r="Z152" s="293">
        <v>0</v>
      </c>
      <c r="AA152" s="55">
        <v>0</v>
      </c>
    </row>
    <row r="153" spans="1:27" ht="12">
      <c r="A153" s="3" t="s">
        <v>151</v>
      </c>
      <c r="B153" s="82">
        <f t="shared" si="4"/>
        <v>28</v>
      </c>
      <c r="C153" s="53">
        <v>6</v>
      </c>
      <c r="D153" s="53">
        <v>0</v>
      </c>
      <c r="E153" s="53">
        <v>2</v>
      </c>
      <c r="F153" s="53">
        <v>1</v>
      </c>
      <c r="G153" s="53">
        <v>1</v>
      </c>
      <c r="H153" s="53">
        <v>0</v>
      </c>
      <c r="I153" s="53">
        <v>1</v>
      </c>
      <c r="J153" s="53">
        <v>0</v>
      </c>
      <c r="K153" s="53">
        <v>1</v>
      </c>
      <c r="L153" s="119">
        <v>4</v>
      </c>
      <c r="M153" s="53">
        <v>1</v>
      </c>
      <c r="N153" s="53">
        <v>2</v>
      </c>
      <c r="O153" s="53">
        <v>4</v>
      </c>
      <c r="P153" s="53">
        <v>1</v>
      </c>
      <c r="Q153" s="53">
        <v>1</v>
      </c>
      <c r="R153" s="53">
        <v>1</v>
      </c>
      <c r="S153" s="53">
        <v>0</v>
      </c>
      <c r="T153" s="54">
        <v>0</v>
      </c>
      <c r="U153" s="53">
        <v>0</v>
      </c>
      <c r="V153" s="53">
        <v>0</v>
      </c>
      <c r="W153" s="53">
        <v>0</v>
      </c>
      <c r="X153" s="55">
        <v>0</v>
      </c>
      <c r="Y153" s="53">
        <v>1</v>
      </c>
      <c r="Z153" s="293">
        <v>0</v>
      </c>
      <c r="AA153" s="55">
        <v>1</v>
      </c>
    </row>
    <row r="154" spans="1:27" ht="12">
      <c r="A154" s="3" t="s">
        <v>171</v>
      </c>
      <c r="B154" s="82">
        <f t="shared" si="4"/>
        <v>88</v>
      </c>
      <c r="C154" s="53">
        <v>6</v>
      </c>
      <c r="D154" s="53">
        <v>6</v>
      </c>
      <c r="E154" s="53">
        <v>9</v>
      </c>
      <c r="F154" s="53">
        <v>4</v>
      </c>
      <c r="G154" s="53">
        <v>2</v>
      </c>
      <c r="H154" s="53">
        <v>12</v>
      </c>
      <c r="I154" s="53">
        <v>12</v>
      </c>
      <c r="J154" s="53">
        <v>0</v>
      </c>
      <c r="K154" s="53">
        <v>2</v>
      </c>
      <c r="L154" s="119">
        <v>1</v>
      </c>
      <c r="M154" s="53">
        <v>4</v>
      </c>
      <c r="N154" s="53">
        <v>5</v>
      </c>
      <c r="O154" s="53">
        <v>2</v>
      </c>
      <c r="P154" s="53">
        <v>2</v>
      </c>
      <c r="Q154" s="53">
        <v>5</v>
      </c>
      <c r="R154" s="53">
        <v>4</v>
      </c>
      <c r="S154" s="53">
        <v>2</v>
      </c>
      <c r="T154" s="54">
        <v>1</v>
      </c>
      <c r="U154" s="53">
        <v>0</v>
      </c>
      <c r="V154" s="53">
        <v>0</v>
      </c>
      <c r="W154" s="53">
        <v>7</v>
      </c>
      <c r="X154" s="55">
        <v>0</v>
      </c>
      <c r="Y154" s="53">
        <v>0</v>
      </c>
      <c r="Z154" s="293">
        <v>1</v>
      </c>
      <c r="AA154" s="55">
        <v>1</v>
      </c>
    </row>
    <row r="155" spans="1:27" ht="12">
      <c r="A155" s="3" t="s">
        <v>172</v>
      </c>
      <c r="B155" s="82">
        <f t="shared" si="4"/>
        <v>145</v>
      </c>
      <c r="C155" s="53">
        <v>12</v>
      </c>
      <c r="D155" s="53">
        <v>6</v>
      </c>
      <c r="E155" s="53">
        <v>6</v>
      </c>
      <c r="F155" s="53">
        <v>7</v>
      </c>
      <c r="G155" s="53">
        <v>16</v>
      </c>
      <c r="H155" s="53">
        <v>0</v>
      </c>
      <c r="I155" s="53">
        <v>13</v>
      </c>
      <c r="J155" s="53">
        <v>6</v>
      </c>
      <c r="K155" s="53">
        <v>5</v>
      </c>
      <c r="L155" s="119">
        <v>12</v>
      </c>
      <c r="M155" s="53">
        <v>6</v>
      </c>
      <c r="N155" s="53">
        <v>7</v>
      </c>
      <c r="O155" s="53">
        <v>4</v>
      </c>
      <c r="P155" s="53">
        <v>8</v>
      </c>
      <c r="Q155" s="53">
        <v>14</v>
      </c>
      <c r="R155" s="53">
        <v>2</v>
      </c>
      <c r="S155" s="53">
        <v>2</v>
      </c>
      <c r="T155" s="54">
        <v>6</v>
      </c>
      <c r="U155" s="53">
        <v>1</v>
      </c>
      <c r="V155" s="53">
        <v>3</v>
      </c>
      <c r="W155" s="53">
        <v>3</v>
      </c>
      <c r="X155" s="55">
        <v>2</v>
      </c>
      <c r="Y155" s="53">
        <v>2</v>
      </c>
      <c r="Z155" s="293">
        <v>0</v>
      </c>
      <c r="AA155" s="55">
        <v>2</v>
      </c>
    </row>
    <row r="156" spans="1:27" ht="12">
      <c r="A156" s="3" t="s">
        <v>449</v>
      </c>
      <c r="B156" s="82">
        <f t="shared" si="4"/>
        <v>2</v>
      </c>
      <c r="C156" s="53">
        <v>0</v>
      </c>
      <c r="D156" s="53">
        <v>0</v>
      </c>
      <c r="E156" s="53">
        <v>0</v>
      </c>
      <c r="F156" s="53">
        <v>0</v>
      </c>
      <c r="G156" s="53">
        <v>1</v>
      </c>
      <c r="H156" s="53">
        <v>0</v>
      </c>
      <c r="I156" s="53">
        <v>0</v>
      </c>
      <c r="J156" s="53">
        <v>0</v>
      </c>
      <c r="K156" s="53">
        <v>0</v>
      </c>
      <c r="L156" s="119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4">
        <v>0</v>
      </c>
      <c r="U156" s="53">
        <v>0</v>
      </c>
      <c r="V156" s="53">
        <v>0</v>
      </c>
      <c r="W156" s="53">
        <v>0</v>
      </c>
      <c r="X156" s="55">
        <v>1</v>
      </c>
      <c r="Y156" s="53">
        <v>0</v>
      </c>
      <c r="Z156" s="293">
        <v>0</v>
      </c>
      <c r="AA156" s="55">
        <v>0</v>
      </c>
    </row>
    <row r="157" spans="1:27" ht="12">
      <c r="A157" s="3" t="s">
        <v>153</v>
      </c>
      <c r="B157" s="82">
        <f t="shared" si="4"/>
        <v>28</v>
      </c>
      <c r="C157" s="53">
        <v>1</v>
      </c>
      <c r="D157" s="53">
        <v>2</v>
      </c>
      <c r="E157" s="53">
        <v>0</v>
      </c>
      <c r="F157" s="53">
        <v>2</v>
      </c>
      <c r="G157" s="53">
        <v>0</v>
      </c>
      <c r="H157" s="53">
        <v>2</v>
      </c>
      <c r="I157" s="53">
        <v>3</v>
      </c>
      <c r="J157" s="53">
        <v>2</v>
      </c>
      <c r="K157" s="53">
        <v>3</v>
      </c>
      <c r="L157" s="119">
        <v>0</v>
      </c>
      <c r="M157" s="53">
        <v>0</v>
      </c>
      <c r="N157" s="53">
        <v>0</v>
      </c>
      <c r="O157" s="53">
        <v>1</v>
      </c>
      <c r="P157" s="53">
        <v>3</v>
      </c>
      <c r="Q157" s="53">
        <v>4</v>
      </c>
      <c r="R157" s="53">
        <v>3</v>
      </c>
      <c r="S157" s="53">
        <v>1</v>
      </c>
      <c r="T157" s="54">
        <v>0</v>
      </c>
      <c r="U157" s="53">
        <v>0</v>
      </c>
      <c r="V157" s="53">
        <v>0</v>
      </c>
      <c r="W157" s="53">
        <v>0</v>
      </c>
      <c r="X157" s="55">
        <v>1</v>
      </c>
      <c r="Y157" s="53">
        <v>0</v>
      </c>
      <c r="Z157" s="293">
        <v>0</v>
      </c>
      <c r="AA157" s="55">
        <v>0</v>
      </c>
    </row>
    <row r="158" spans="1:27" ht="12">
      <c r="A158" s="3" t="s">
        <v>154</v>
      </c>
      <c r="B158" s="82">
        <f t="shared" si="4"/>
        <v>2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119">
        <v>0</v>
      </c>
      <c r="M158" s="53">
        <v>0</v>
      </c>
      <c r="N158" s="53">
        <v>0</v>
      </c>
      <c r="O158" s="53">
        <v>0</v>
      </c>
      <c r="P158" s="53">
        <v>2</v>
      </c>
      <c r="Q158" s="53">
        <v>0</v>
      </c>
      <c r="R158" s="53">
        <v>0</v>
      </c>
      <c r="S158" s="53">
        <v>0</v>
      </c>
      <c r="T158" s="54">
        <v>0</v>
      </c>
      <c r="U158" s="53">
        <v>0</v>
      </c>
      <c r="V158" s="53">
        <v>0</v>
      </c>
      <c r="W158" s="53">
        <v>0</v>
      </c>
      <c r="X158" s="55">
        <v>0</v>
      </c>
      <c r="Y158" s="53">
        <v>0</v>
      </c>
      <c r="Z158" s="293">
        <v>0</v>
      </c>
      <c r="AA158" s="55">
        <v>0</v>
      </c>
    </row>
    <row r="159" spans="1:27" ht="12">
      <c r="A159" s="3" t="s">
        <v>173</v>
      </c>
      <c r="B159" s="82">
        <f t="shared" si="4"/>
        <v>5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0</v>
      </c>
      <c r="L159" s="119">
        <v>0</v>
      </c>
      <c r="M159" s="53">
        <v>0</v>
      </c>
      <c r="N159" s="53">
        <v>0</v>
      </c>
      <c r="O159" s="53">
        <v>1</v>
      </c>
      <c r="P159" s="53">
        <v>0</v>
      </c>
      <c r="Q159" s="53">
        <v>1</v>
      </c>
      <c r="R159" s="53">
        <v>0</v>
      </c>
      <c r="S159" s="53">
        <v>0</v>
      </c>
      <c r="T159" s="54">
        <v>2</v>
      </c>
      <c r="U159" s="53">
        <v>0</v>
      </c>
      <c r="V159" s="53">
        <v>0</v>
      </c>
      <c r="W159" s="53">
        <v>0</v>
      </c>
      <c r="X159" s="55">
        <v>0</v>
      </c>
      <c r="Y159" s="53">
        <v>0</v>
      </c>
      <c r="Z159" s="293">
        <v>0</v>
      </c>
      <c r="AA159" s="55">
        <v>0</v>
      </c>
    </row>
    <row r="160" spans="1:27" ht="12">
      <c r="A160" s="3" t="s">
        <v>155</v>
      </c>
      <c r="B160" s="82">
        <f t="shared" si="4"/>
        <v>15</v>
      </c>
      <c r="C160" s="53">
        <v>0</v>
      </c>
      <c r="D160" s="53">
        <v>4</v>
      </c>
      <c r="E160" s="53">
        <v>0</v>
      </c>
      <c r="F160" s="53">
        <v>0</v>
      </c>
      <c r="G160" s="53">
        <v>0</v>
      </c>
      <c r="H160" s="53">
        <v>1</v>
      </c>
      <c r="I160" s="53">
        <v>0</v>
      </c>
      <c r="J160" s="53">
        <v>0</v>
      </c>
      <c r="K160" s="53">
        <v>0</v>
      </c>
      <c r="L160" s="119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4</v>
      </c>
      <c r="R160" s="53">
        <v>0</v>
      </c>
      <c r="S160" s="53">
        <v>2</v>
      </c>
      <c r="T160" s="54">
        <v>0</v>
      </c>
      <c r="U160" s="53">
        <v>0</v>
      </c>
      <c r="V160" s="53">
        <v>1</v>
      </c>
      <c r="W160" s="53">
        <v>3</v>
      </c>
      <c r="X160" s="55">
        <v>0</v>
      </c>
      <c r="Y160" s="53">
        <v>0</v>
      </c>
      <c r="Z160" s="293">
        <v>0</v>
      </c>
      <c r="AA160" s="55">
        <v>0</v>
      </c>
    </row>
    <row r="161" spans="1:27" ht="12">
      <c r="A161" s="62" t="s">
        <v>265</v>
      </c>
      <c r="B161" s="82">
        <f>SUM(C161:AA161)</f>
        <v>11</v>
      </c>
      <c r="C161" s="53">
        <v>0</v>
      </c>
      <c r="D161" s="53">
        <v>1</v>
      </c>
      <c r="E161" s="53">
        <v>0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119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4</v>
      </c>
      <c r="R161" s="53">
        <v>0</v>
      </c>
      <c r="S161" s="53">
        <v>4</v>
      </c>
      <c r="T161" s="54">
        <v>0</v>
      </c>
      <c r="U161" s="53">
        <v>0</v>
      </c>
      <c r="V161" s="53">
        <v>0</v>
      </c>
      <c r="W161" s="53">
        <v>0</v>
      </c>
      <c r="X161" s="55">
        <v>0</v>
      </c>
      <c r="Y161" s="53">
        <v>0</v>
      </c>
      <c r="Z161" s="293">
        <v>0</v>
      </c>
      <c r="AA161" s="55">
        <v>0</v>
      </c>
    </row>
    <row r="162" spans="1:27" ht="12.75" thickBot="1">
      <c r="A162" s="17"/>
      <c r="B162" s="18"/>
      <c r="C162" s="85"/>
      <c r="D162" s="85"/>
      <c r="E162" s="85"/>
      <c r="F162" s="85"/>
      <c r="G162" s="85"/>
      <c r="H162" s="85"/>
      <c r="I162" s="85"/>
      <c r="J162" s="85"/>
      <c r="K162" s="85"/>
      <c r="L162" s="284"/>
      <c r="M162" s="85"/>
      <c r="N162" s="85"/>
      <c r="O162" s="85"/>
      <c r="P162" s="85"/>
      <c r="Q162" s="85"/>
      <c r="R162" s="85"/>
      <c r="S162" s="85"/>
      <c r="T162" s="88"/>
      <c r="U162" s="85"/>
      <c r="V162" s="85"/>
      <c r="W162" s="85"/>
      <c r="X162" s="85"/>
      <c r="Y162" s="85"/>
      <c r="Z162" s="294"/>
      <c r="AA162" s="85"/>
    </row>
    <row r="163" spans="1:28" ht="12">
      <c r="A163" s="442" t="s">
        <v>676</v>
      </c>
      <c r="B163" s="442"/>
      <c r="C163" s="442"/>
      <c r="D163" s="442"/>
      <c r="E163" s="442"/>
      <c r="F163" s="442"/>
      <c r="G163" s="442"/>
      <c r="H163" s="442"/>
      <c r="I163" s="442"/>
      <c r="J163" s="442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  <c r="AA163" s="442"/>
      <c r="AB163" s="442"/>
    </row>
  </sheetData>
  <mergeCells count="21">
    <mergeCell ref="A3:AA3"/>
    <mergeCell ref="A4:AA4"/>
    <mergeCell ref="A163:AB163"/>
    <mergeCell ref="M8:S8"/>
    <mergeCell ref="T8:Y8"/>
    <mergeCell ref="T7:Y7"/>
    <mergeCell ref="Z7:AA7"/>
    <mergeCell ref="Z8:AA8"/>
    <mergeCell ref="C8:L8"/>
    <mergeCell ref="T73:Y73"/>
    <mergeCell ref="Z73:AA73"/>
    <mergeCell ref="C74:L74"/>
    <mergeCell ref="M74:S74"/>
    <mergeCell ref="T74:Y74"/>
    <mergeCell ref="Z74:AA74"/>
    <mergeCell ref="T144:Y144"/>
    <mergeCell ref="Z144:AA144"/>
    <mergeCell ref="C145:L145"/>
    <mergeCell ref="M145:S145"/>
    <mergeCell ref="T145:Y145"/>
    <mergeCell ref="Z145:AA145"/>
  </mergeCells>
  <printOptions horizontalCentered="1" verticalCentered="1"/>
  <pageMargins left="0.3937007874015748" right="0.3937007874015748" top="0.5905511811023623" bottom="0.5905511811023623" header="0" footer="0"/>
  <pageSetup fitToHeight="10" fitToWidth="1" horizontalDpi="600" verticalDpi="600" orientation="landscape" scale="63" r:id="rId1"/>
  <rowBreaks count="2" manualBreakCount="2">
    <brk id="71" max="27" man="1"/>
    <brk id="142" max="2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8"/>
  <sheetViews>
    <sheetView workbookViewId="0" topLeftCell="A1">
      <selection activeCell="A4" sqref="A4:AA4"/>
    </sheetView>
  </sheetViews>
  <sheetFormatPr defaultColWidth="11.421875" defaultRowHeight="12.75"/>
  <cols>
    <col min="1" max="1" width="41.140625" style="345" customWidth="1"/>
    <col min="2" max="2" width="11.421875" style="345" customWidth="1"/>
    <col min="3" max="3" width="7.140625" style="345" customWidth="1"/>
    <col min="4" max="4" width="6.28125" style="345" customWidth="1"/>
    <col min="5" max="5" width="5.421875" style="345" customWidth="1"/>
    <col min="6" max="6" width="6.7109375" style="345" customWidth="1"/>
    <col min="7" max="7" width="6.8515625" style="345" customWidth="1"/>
    <col min="8" max="8" width="6.421875" style="345" customWidth="1"/>
    <col min="9" max="9" width="7.8515625" style="345" customWidth="1"/>
    <col min="10" max="10" width="7.28125" style="345" customWidth="1"/>
    <col min="11" max="11" width="6.28125" style="345" customWidth="1"/>
    <col min="12" max="12" width="6.57421875" style="345" customWidth="1"/>
    <col min="13" max="13" width="6.7109375" style="345" customWidth="1"/>
    <col min="14" max="14" width="6.140625" style="345" customWidth="1"/>
    <col min="15" max="15" width="7.140625" style="345" customWidth="1"/>
    <col min="16" max="16" width="6.28125" style="345" customWidth="1"/>
    <col min="17" max="18" width="5.7109375" style="345" customWidth="1"/>
    <col min="19" max="19" width="5.28125" style="345" customWidth="1"/>
    <col min="20" max="20" width="5.140625" style="345" customWidth="1"/>
    <col min="21" max="21" width="6.57421875" style="345" customWidth="1"/>
    <col min="22" max="22" width="5.57421875" style="345" customWidth="1"/>
    <col min="23" max="23" width="5.421875" style="345" customWidth="1"/>
    <col min="24" max="25" width="6.8515625" style="345" customWidth="1"/>
    <col min="26" max="26" width="7.00390625" style="345" customWidth="1"/>
    <col min="27" max="27" width="6.140625" style="345" customWidth="1"/>
    <col min="28" max="16384" width="11.421875" style="345" customWidth="1"/>
  </cols>
  <sheetData>
    <row r="1" spans="1:27" ht="12">
      <c r="A1" s="344" t="s">
        <v>698</v>
      </c>
      <c r="B1" s="1"/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>
      <c r="A3" s="385" t="s">
        <v>650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</row>
    <row r="4" spans="1:27" ht="12">
      <c r="A4" s="385" t="s">
        <v>651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</row>
    <row r="5" spans="1:27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"/>
      <c r="W6" s="1"/>
      <c r="X6" s="1"/>
      <c r="Y6" s="1"/>
      <c r="Z6" s="1"/>
      <c r="AA6" s="1"/>
    </row>
    <row r="7" spans="1:27" ht="12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9"/>
      <c r="N7" s="6"/>
      <c r="O7" s="6"/>
      <c r="P7" s="6"/>
      <c r="Q7" s="6"/>
      <c r="R7" s="6"/>
      <c r="S7" s="6"/>
      <c r="T7" s="396" t="s">
        <v>616</v>
      </c>
      <c r="U7" s="397"/>
      <c r="V7" s="397"/>
      <c r="W7" s="397"/>
      <c r="X7" s="397"/>
      <c r="Y7" s="438"/>
      <c r="Z7" s="439" t="s">
        <v>618</v>
      </c>
      <c r="AA7" s="397"/>
    </row>
    <row r="8" spans="2:27" ht="12.75" thickBot="1">
      <c r="B8" s="10" t="s">
        <v>0</v>
      </c>
      <c r="C8" s="400" t="s">
        <v>589</v>
      </c>
      <c r="D8" s="400"/>
      <c r="E8" s="400"/>
      <c r="F8" s="400"/>
      <c r="G8" s="400"/>
      <c r="H8" s="400"/>
      <c r="I8" s="400"/>
      <c r="J8" s="400"/>
      <c r="K8" s="400"/>
      <c r="L8" s="401"/>
      <c r="M8" s="399" t="s">
        <v>590</v>
      </c>
      <c r="N8" s="400"/>
      <c r="O8" s="400"/>
      <c r="P8" s="400"/>
      <c r="Q8" s="400"/>
      <c r="R8" s="400"/>
      <c r="S8" s="401"/>
      <c r="T8" s="399" t="s">
        <v>617</v>
      </c>
      <c r="U8" s="400"/>
      <c r="V8" s="400"/>
      <c r="W8" s="400"/>
      <c r="X8" s="400"/>
      <c r="Y8" s="440"/>
      <c r="Z8" s="441" t="s">
        <v>617</v>
      </c>
      <c r="AA8" s="400"/>
    </row>
    <row r="9" spans="1:27" ht="12">
      <c r="A9" s="4" t="s">
        <v>184</v>
      </c>
      <c r="B9" s="10" t="s">
        <v>185</v>
      </c>
      <c r="C9" s="5"/>
      <c r="D9" s="5"/>
      <c r="E9" s="5"/>
      <c r="F9" s="5"/>
      <c r="G9" s="5"/>
      <c r="H9" s="5"/>
      <c r="I9" s="5"/>
      <c r="J9" s="5"/>
      <c r="K9" s="5"/>
      <c r="L9" s="5"/>
      <c r="M9" s="14"/>
      <c r="N9" s="5"/>
      <c r="O9" s="5"/>
      <c r="P9" s="5"/>
      <c r="Q9" s="5"/>
      <c r="R9" s="5"/>
      <c r="S9" s="5"/>
      <c r="T9" s="14"/>
      <c r="U9" s="5"/>
      <c r="V9" s="1"/>
      <c r="W9" s="1"/>
      <c r="X9" s="6"/>
      <c r="Y9" s="1"/>
      <c r="Z9" s="289"/>
      <c r="AA9" s="6"/>
    </row>
    <row r="10" spans="1:27" ht="12">
      <c r="A10" s="31"/>
      <c r="B10" s="10" t="s">
        <v>0</v>
      </c>
      <c r="C10" s="312" t="s">
        <v>599</v>
      </c>
      <c r="D10" s="312" t="s">
        <v>600</v>
      </c>
      <c r="E10" s="312" t="s">
        <v>601</v>
      </c>
      <c r="F10" s="312" t="s">
        <v>602</v>
      </c>
      <c r="G10" s="312" t="s">
        <v>603</v>
      </c>
      <c r="H10" s="312" t="s">
        <v>604</v>
      </c>
      <c r="I10" s="312" t="s">
        <v>8</v>
      </c>
      <c r="J10" s="312" t="s">
        <v>1</v>
      </c>
      <c r="K10" s="312" t="s">
        <v>187</v>
      </c>
      <c r="L10" s="312" t="s">
        <v>605</v>
      </c>
      <c r="M10" s="313" t="s">
        <v>1</v>
      </c>
      <c r="N10" s="312" t="s">
        <v>606</v>
      </c>
      <c r="O10" s="312" t="s">
        <v>11</v>
      </c>
      <c r="P10" s="312" t="s">
        <v>607</v>
      </c>
      <c r="Q10" s="312" t="s">
        <v>608</v>
      </c>
      <c r="R10" s="312" t="s">
        <v>609</v>
      </c>
      <c r="S10" s="312" t="s">
        <v>610</v>
      </c>
      <c r="T10" s="313" t="s">
        <v>611</v>
      </c>
      <c r="U10" s="312" t="s">
        <v>612</v>
      </c>
      <c r="V10" s="314" t="s">
        <v>613</v>
      </c>
      <c r="W10" s="314" t="s">
        <v>614</v>
      </c>
      <c r="X10" s="315" t="s">
        <v>432</v>
      </c>
      <c r="Y10" s="314" t="s">
        <v>20</v>
      </c>
      <c r="Z10" s="316" t="s">
        <v>188</v>
      </c>
      <c r="AA10" s="315" t="s">
        <v>435</v>
      </c>
    </row>
    <row r="11" spans="1:27" ht="12.75" thickBot="1">
      <c r="A11" s="17"/>
      <c r="B11" s="18"/>
      <c r="C11" s="317" t="s">
        <v>22</v>
      </c>
      <c r="D11" s="317" t="s">
        <v>23</v>
      </c>
      <c r="E11" s="317" t="s">
        <v>24</v>
      </c>
      <c r="F11" s="317" t="s">
        <v>25</v>
      </c>
      <c r="G11" s="317" t="s">
        <v>26</v>
      </c>
      <c r="H11" s="318" t="s">
        <v>278</v>
      </c>
      <c r="I11" s="317" t="s">
        <v>27</v>
      </c>
      <c r="J11" s="317" t="s">
        <v>28</v>
      </c>
      <c r="K11" s="317" t="s">
        <v>190</v>
      </c>
      <c r="L11" s="318" t="s">
        <v>29</v>
      </c>
      <c r="M11" s="319" t="s">
        <v>30</v>
      </c>
      <c r="N11" s="317" t="s">
        <v>31</v>
      </c>
      <c r="O11" s="317" t="s">
        <v>32</v>
      </c>
      <c r="P11" s="318" t="s">
        <v>33</v>
      </c>
      <c r="Q11" s="318" t="s">
        <v>279</v>
      </c>
      <c r="R11" s="318" t="s">
        <v>34</v>
      </c>
      <c r="S11" s="317" t="s">
        <v>35</v>
      </c>
      <c r="T11" s="320" t="s">
        <v>36</v>
      </c>
      <c r="U11" s="318" t="s">
        <v>37</v>
      </c>
      <c r="V11" s="318" t="s">
        <v>38</v>
      </c>
      <c r="W11" s="318" t="s">
        <v>39</v>
      </c>
      <c r="X11" s="318" t="s">
        <v>281</v>
      </c>
      <c r="Y11" s="318"/>
      <c r="Z11" s="321" t="s">
        <v>191</v>
      </c>
      <c r="AA11" s="318" t="s">
        <v>282</v>
      </c>
    </row>
    <row r="12" spans="2:26" ht="12">
      <c r="B12" s="346"/>
      <c r="M12" s="347"/>
      <c r="T12" s="347"/>
      <c r="Z12" s="348"/>
    </row>
    <row r="13" spans="1:27" ht="12">
      <c r="A13" s="349" t="s">
        <v>185</v>
      </c>
      <c r="B13" s="350">
        <f aca="true" t="shared" si="0" ref="B13:AA13">+B15+B32+B48+B53+B59+B64+B97+B101+B106+B117+B127+B138+B157+B171+B189+B200+B202</f>
        <v>11311</v>
      </c>
      <c r="C13" s="351">
        <f t="shared" si="0"/>
        <v>869</v>
      </c>
      <c r="D13" s="352">
        <f t="shared" si="0"/>
        <v>811</v>
      </c>
      <c r="E13" s="352">
        <f t="shared" si="0"/>
        <v>610</v>
      </c>
      <c r="F13" s="352">
        <f t="shared" si="0"/>
        <v>777</v>
      </c>
      <c r="G13" s="352">
        <f t="shared" si="0"/>
        <v>559</v>
      </c>
      <c r="H13" s="352">
        <f t="shared" si="0"/>
        <v>470</v>
      </c>
      <c r="I13" s="352">
        <f t="shared" si="0"/>
        <v>845</v>
      </c>
      <c r="J13" s="352">
        <f t="shared" si="0"/>
        <v>505</v>
      </c>
      <c r="K13" s="352">
        <f t="shared" si="0"/>
        <v>360</v>
      </c>
      <c r="L13" s="352">
        <f t="shared" si="0"/>
        <v>459</v>
      </c>
      <c r="M13" s="351">
        <f t="shared" si="0"/>
        <v>718</v>
      </c>
      <c r="N13" s="352">
        <f t="shared" si="0"/>
        <v>528</v>
      </c>
      <c r="O13" s="352">
        <f t="shared" si="0"/>
        <v>371</v>
      </c>
      <c r="P13" s="352">
        <f t="shared" si="0"/>
        <v>566</v>
      </c>
      <c r="Q13" s="352">
        <f t="shared" si="0"/>
        <v>777</v>
      </c>
      <c r="R13" s="352">
        <f t="shared" si="0"/>
        <v>555</v>
      </c>
      <c r="S13" s="352">
        <f t="shared" si="0"/>
        <v>383</v>
      </c>
      <c r="T13" s="351">
        <f t="shared" si="0"/>
        <v>200</v>
      </c>
      <c r="U13" s="352">
        <f t="shared" si="0"/>
        <v>164</v>
      </c>
      <c r="V13" s="352">
        <f t="shared" si="0"/>
        <v>149</v>
      </c>
      <c r="W13" s="352">
        <f t="shared" si="0"/>
        <v>247</v>
      </c>
      <c r="X13" s="352">
        <f t="shared" si="0"/>
        <v>95</v>
      </c>
      <c r="Y13" s="352">
        <f t="shared" si="0"/>
        <v>172</v>
      </c>
      <c r="Z13" s="353">
        <f t="shared" si="0"/>
        <v>100</v>
      </c>
      <c r="AA13" s="352">
        <f t="shared" si="0"/>
        <v>21</v>
      </c>
    </row>
    <row r="14" spans="2:26" ht="12">
      <c r="B14" s="354"/>
      <c r="M14" s="355"/>
      <c r="T14" s="355"/>
      <c r="Z14" s="356"/>
    </row>
    <row r="15" spans="1:27" ht="12">
      <c r="A15" s="45" t="s">
        <v>192</v>
      </c>
      <c r="B15" s="116">
        <f aca="true" t="shared" si="1" ref="B15:AA15">SUM(B17:B30)</f>
        <v>1700</v>
      </c>
      <c r="C15" s="322">
        <f t="shared" si="1"/>
        <v>110</v>
      </c>
      <c r="D15" s="322">
        <f t="shared" si="1"/>
        <v>120</v>
      </c>
      <c r="E15" s="322">
        <f t="shared" si="1"/>
        <v>57</v>
      </c>
      <c r="F15" s="322">
        <f t="shared" si="1"/>
        <v>158</v>
      </c>
      <c r="G15" s="322">
        <f t="shared" si="1"/>
        <v>78</v>
      </c>
      <c r="H15" s="322">
        <f t="shared" si="1"/>
        <v>70</v>
      </c>
      <c r="I15" s="322">
        <f t="shared" si="1"/>
        <v>119</v>
      </c>
      <c r="J15" s="322">
        <f t="shared" si="1"/>
        <v>53</v>
      </c>
      <c r="K15" s="322">
        <f t="shared" si="1"/>
        <v>37</v>
      </c>
      <c r="L15" s="52">
        <f t="shared" si="1"/>
        <v>82</v>
      </c>
      <c r="M15" s="51">
        <f t="shared" si="1"/>
        <v>170</v>
      </c>
      <c r="N15" s="322">
        <f t="shared" si="1"/>
        <v>119</v>
      </c>
      <c r="O15" s="322">
        <f t="shared" si="1"/>
        <v>68</v>
      </c>
      <c r="P15" s="322">
        <f t="shared" si="1"/>
        <v>119</v>
      </c>
      <c r="Q15" s="322">
        <f t="shared" si="1"/>
        <v>99</v>
      </c>
      <c r="R15" s="322">
        <f t="shared" si="1"/>
        <v>57</v>
      </c>
      <c r="S15" s="322">
        <f t="shared" si="1"/>
        <v>77</v>
      </c>
      <c r="T15" s="51">
        <f t="shared" si="1"/>
        <v>18</v>
      </c>
      <c r="U15" s="322">
        <f t="shared" si="1"/>
        <v>31</v>
      </c>
      <c r="V15" s="322">
        <f t="shared" si="1"/>
        <v>11</v>
      </c>
      <c r="W15" s="322">
        <f t="shared" si="1"/>
        <v>16</v>
      </c>
      <c r="X15" s="52">
        <f t="shared" si="1"/>
        <v>6</v>
      </c>
      <c r="Y15" s="322">
        <f t="shared" si="1"/>
        <v>18</v>
      </c>
      <c r="Z15" s="323">
        <f t="shared" si="1"/>
        <v>6</v>
      </c>
      <c r="AA15" s="52">
        <f t="shared" si="1"/>
        <v>1</v>
      </c>
    </row>
    <row r="16" spans="2:26" ht="12">
      <c r="B16" s="354"/>
      <c r="M16" s="355"/>
      <c r="T16" s="355"/>
      <c r="Z16" s="356"/>
    </row>
    <row r="17" spans="1:27" ht="12">
      <c r="A17" s="3" t="s">
        <v>40</v>
      </c>
      <c r="B17" s="82">
        <f aca="true" t="shared" si="2" ref="B17:B30">SUM(C17:AA17)</f>
        <v>7</v>
      </c>
      <c r="C17" s="53">
        <v>0</v>
      </c>
      <c r="D17" s="53">
        <v>0</v>
      </c>
      <c r="E17" s="53">
        <v>0</v>
      </c>
      <c r="F17" s="53">
        <v>0</v>
      </c>
      <c r="G17" s="53">
        <v>2</v>
      </c>
      <c r="H17" s="53">
        <v>0</v>
      </c>
      <c r="I17" s="53">
        <v>0</v>
      </c>
      <c r="J17" s="53">
        <v>1</v>
      </c>
      <c r="K17" s="53">
        <v>0</v>
      </c>
      <c r="L17" s="55">
        <v>0</v>
      </c>
      <c r="M17" s="54">
        <v>1</v>
      </c>
      <c r="N17" s="53">
        <v>1</v>
      </c>
      <c r="O17" s="53">
        <v>0</v>
      </c>
      <c r="P17" s="53">
        <v>0</v>
      </c>
      <c r="Q17" s="53">
        <v>1</v>
      </c>
      <c r="R17" s="53">
        <v>0</v>
      </c>
      <c r="S17" s="53">
        <v>0</v>
      </c>
      <c r="T17" s="54">
        <v>1</v>
      </c>
      <c r="U17" s="53">
        <v>0</v>
      </c>
      <c r="V17" s="53">
        <v>0</v>
      </c>
      <c r="W17" s="53">
        <v>0</v>
      </c>
      <c r="X17" s="55">
        <v>0</v>
      </c>
      <c r="Y17" s="53">
        <v>0</v>
      </c>
      <c r="Z17" s="293">
        <v>0</v>
      </c>
      <c r="AA17" s="55">
        <v>0</v>
      </c>
    </row>
    <row r="18" spans="1:27" ht="12">
      <c r="A18" s="3" t="s">
        <v>41</v>
      </c>
      <c r="B18" s="82">
        <f t="shared" si="2"/>
        <v>7</v>
      </c>
      <c r="C18" s="53">
        <v>0</v>
      </c>
      <c r="D18" s="53">
        <v>1</v>
      </c>
      <c r="E18" s="53">
        <v>1</v>
      </c>
      <c r="F18" s="53">
        <v>0</v>
      </c>
      <c r="G18" s="53">
        <v>1</v>
      </c>
      <c r="H18" s="53">
        <v>0</v>
      </c>
      <c r="I18" s="53">
        <v>1</v>
      </c>
      <c r="J18" s="53">
        <v>0</v>
      </c>
      <c r="K18" s="53">
        <v>0</v>
      </c>
      <c r="L18" s="55">
        <v>0</v>
      </c>
      <c r="M18" s="54">
        <v>1</v>
      </c>
      <c r="N18" s="53">
        <v>0</v>
      </c>
      <c r="O18" s="53">
        <v>0</v>
      </c>
      <c r="P18" s="53">
        <v>1</v>
      </c>
      <c r="Q18" s="53">
        <v>1</v>
      </c>
      <c r="R18" s="53">
        <v>0</v>
      </c>
      <c r="S18" s="53">
        <v>0</v>
      </c>
      <c r="T18" s="54">
        <v>0</v>
      </c>
      <c r="U18" s="53">
        <v>0</v>
      </c>
      <c r="V18" s="53">
        <v>0</v>
      </c>
      <c r="W18" s="53">
        <v>0</v>
      </c>
      <c r="X18" s="55">
        <v>0</v>
      </c>
      <c r="Y18" s="53">
        <v>0</v>
      </c>
      <c r="Z18" s="293">
        <v>0</v>
      </c>
      <c r="AA18" s="55">
        <v>0</v>
      </c>
    </row>
    <row r="19" spans="1:27" ht="12">
      <c r="A19" s="3" t="s">
        <v>47</v>
      </c>
      <c r="B19" s="82">
        <f t="shared" si="2"/>
        <v>507</v>
      </c>
      <c r="C19" s="53">
        <v>37</v>
      </c>
      <c r="D19" s="53">
        <v>29</v>
      </c>
      <c r="E19" s="53">
        <v>15</v>
      </c>
      <c r="F19" s="53">
        <v>36</v>
      </c>
      <c r="G19" s="53">
        <v>30</v>
      </c>
      <c r="H19" s="53">
        <v>24</v>
      </c>
      <c r="I19" s="53">
        <v>42</v>
      </c>
      <c r="J19" s="53">
        <v>8</v>
      </c>
      <c r="K19" s="53">
        <v>8</v>
      </c>
      <c r="L19" s="55">
        <v>21</v>
      </c>
      <c r="M19" s="54">
        <v>39</v>
      </c>
      <c r="N19" s="53">
        <v>46</v>
      </c>
      <c r="O19" s="53">
        <v>30</v>
      </c>
      <c r="P19" s="53">
        <v>21</v>
      </c>
      <c r="Q19" s="53">
        <v>36</v>
      </c>
      <c r="R19" s="53">
        <v>27</v>
      </c>
      <c r="S19" s="53">
        <v>41</v>
      </c>
      <c r="T19" s="54">
        <v>3</v>
      </c>
      <c r="U19" s="53">
        <v>4</v>
      </c>
      <c r="V19" s="53">
        <v>0</v>
      </c>
      <c r="W19" s="53">
        <v>3</v>
      </c>
      <c r="X19" s="55">
        <v>2</v>
      </c>
      <c r="Y19" s="53">
        <v>4</v>
      </c>
      <c r="Z19" s="293">
        <v>1</v>
      </c>
      <c r="AA19" s="55">
        <v>0</v>
      </c>
    </row>
    <row r="20" spans="1:27" ht="12">
      <c r="A20" s="3" t="s">
        <v>195</v>
      </c>
      <c r="B20" s="82">
        <f t="shared" si="2"/>
        <v>1</v>
      </c>
      <c r="C20" s="53">
        <v>0</v>
      </c>
      <c r="D20" s="53"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5">
        <v>0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4">
        <v>0</v>
      </c>
      <c r="U20" s="53">
        <v>0</v>
      </c>
      <c r="V20" s="53">
        <v>0</v>
      </c>
      <c r="W20" s="53">
        <v>0</v>
      </c>
      <c r="X20" s="55">
        <v>0</v>
      </c>
      <c r="Y20" s="53">
        <v>0</v>
      </c>
      <c r="Z20" s="293">
        <v>0</v>
      </c>
      <c r="AA20" s="55">
        <v>0</v>
      </c>
    </row>
    <row r="21" spans="1:27" ht="12">
      <c r="A21" s="3" t="s">
        <v>196</v>
      </c>
      <c r="B21" s="82">
        <f t="shared" si="2"/>
        <v>10</v>
      </c>
      <c r="C21" s="53">
        <v>2</v>
      </c>
      <c r="D21" s="53">
        <v>0</v>
      </c>
      <c r="E21" s="53">
        <v>1</v>
      </c>
      <c r="F21" s="53">
        <v>0</v>
      </c>
      <c r="G21" s="53">
        <v>0</v>
      </c>
      <c r="H21" s="53">
        <v>0</v>
      </c>
      <c r="I21" s="53">
        <v>3</v>
      </c>
      <c r="J21" s="53">
        <v>0</v>
      </c>
      <c r="K21" s="53">
        <v>2</v>
      </c>
      <c r="L21" s="55">
        <v>0</v>
      </c>
      <c r="M21" s="54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4">
        <v>0</v>
      </c>
      <c r="U21" s="53">
        <v>0</v>
      </c>
      <c r="V21" s="53">
        <v>0</v>
      </c>
      <c r="W21" s="53">
        <v>2</v>
      </c>
      <c r="X21" s="55">
        <v>0</v>
      </c>
      <c r="Y21" s="53">
        <v>0</v>
      </c>
      <c r="Z21" s="293">
        <v>0</v>
      </c>
      <c r="AA21" s="55">
        <v>0</v>
      </c>
    </row>
    <row r="22" spans="1:27" ht="12">
      <c r="A22" s="3" t="s">
        <v>87</v>
      </c>
      <c r="B22" s="82">
        <f t="shared" si="2"/>
        <v>253</v>
      </c>
      <c r="C22" s="53">
        <v>28</v>
      </c>
      <c r="D22" s="53">
        <v>14</v>
      </c>
      <c r="E22" s="53">
        <v>8</v>
      </c>
      <c r="F22" s="53">
        <v>23</v>
      </c>
      <c r="G22" s="53">
        <v>15</v>
      </c>
      <c r="H22" s="53">
        <v>10</v>
      </c>
      <c r="I22" s="53">
        <v>14</v>
      </c>
      <c r="J22" s="53">
        <v>18</v>
      </c>
      <c r="K22" s="53">
        <v>3</v>
      </c>
      <c r="L22" s="55">
        <v>28</v>
      </c>
      <c r="M22" s="54">
        <v>21</v>
      </c>
      <c r="N22" s="53">
        <v>3</v>
      </c>
      <c r="O22" s="53">
        <v>5</v>
      </c>
      <c r="P22" s="53">
        <v>16</v>
      </c>
      <c r="Q22" s="53">
        <v>15</v>
      </c>
      <c r="R22" s="53">
        <v>6</v>
      </c>
      <c r="S22" s="53">
        <v>4</v>
      </c>
      <c r="T22" s="54">
        <v>5</v>
      </c>
      <c r="U22" s="53">
        <v>6</v>
      </c>
      <c r="V22" s="53">
        <v>3</v>
      </c>
      <c r="W22" s="53">
        <v>2</v>
      </c>
      <c r="X22" s="55">
        <v>0</v>
      </c>
      <c r="Y22" s="53">
        <v>5</v>
      </c>
      <c r="Z22" s="293">
        <v>1</v>
      </c>
      <c r="AA22" s="55">
        <v>0</v>
      </c>
    </row>
    <row r="23" spans="1:27" ht="12">
      <c r="A23" s="3" t="s">
        <v>297</v>
      </c>
      <c r="B23" s="82">
        <f t="shared" si="2"/>
        <v>108</v>
      </c>
      <c r="C23" s="53">
        <v>10</v>
      </c>
      <c r="D23" s="53">
        <v>8</v>
      </c>
      <c r="E23" s="53">
        <v>5</v>
      </c>
      <c r="F23" s="53">
        <v>9</v>
      </c>
      <c r="G23" s="53">
        <v>5</v>
      </c>
      <c r="H23" s="53">
        <v>10</v>
      </c>
      <c r="I23" s="53">
        <v>3</v>
      </c>
      <c r="J23" s="53">
        <v>7</v>
      </c>
      <c r="K23" s="53">
        <v>5</v>
      </c>
      <c r="L23" s="55">
        <v>11</v>
      </c>
      <c r="M23" s="54">
        <v>2</v>
      </c>
      <c r="N23" s="53">
        <v>1</v>
      </c>
      <c r="O23" s="53">
        <v>5</v>
      </c>
      <c r="P23" s="53">
        <v>4</v>
      </c>
      <c r="Q23" s="53">
        <v>6</v>
      </c>
      <c r="R23" s="53">
        <v>3</v>
      </c>
      <c r="S23" s="53">
        <v>1</v>
      </c>
      <c r="T23" s="54">
        <v>1</v>
      </c>
      <c r="U23" s="53">
        <v>4</v>
      </c>
      <c r="V23" s="53">
        <v>1</v>
      </c>
      <c r="W23" s="53">
        <v>1</v>
      </c>
      <c r="X23" s="55">
        <v>1</v>
      </c>
      <c r="Y23" s="53">
        <v>4</v>
      </c>
      <c r="Z23" s="293">
        <v>0</v>
      </c>
      <c r="AA23" s="55">
        <v>1</v>
      </c>
    </row>
    <row r="24" spans="1:27" ht="12">
      <c r="A24" s="3" t="s">
        <v>103</v>
      </c>
      <c r="B24" s="82">
        <f t="shared" si="2"/>
        <v>139</v>
      </c>
      <c r="C24" s="53">
        <v>2</v>
      </c>
      <c r="D24" s="53">
        <v>20</v>
      </c>
      <c r="E24" s="53">
        <v>10</v>
      </c>
      <c r="F24" s="53">
        <v>19</v>
      </c>
      <c r="G24" s="53">
        <v>5</v>
      </c>
      <c r="H24" s="53">
        <v>2</v>
      </c>
      <c r="I24" s="53">
        <v>7</v>
      </c>
      <c r="J24" s="53">
        <v>6</v>
      </c>
      <c r="K24" s="53">
        <v>5</v>
      </c>
      <c r="L24" s="55">
        <v>5</v>
      </c>
      <c r="M24" s="54">
        <v>2</v>
      </c>
      <c r="N24" s="53">
        <v>7</v>
      </c>
      <c r="O24" s="53">
        <v>11</v>
      </c>
      <c r="P24" s="53">
        <v>9</v>
      </c>
      <c r="Q24" s="53">
        <v>6</v>
      </c>
      <c r="R24" s="53">
        <v>9</v>
      </c>
      <c r="S24" s="53">
        <v>5</v>
      </c>
      <c r="T24" s="54">
        <v>2</v>
      </c>
      <c r="U24" s="53">
        <v>5</v>
      </c>
      <c r="V24" s="53">
        <v>1</v>
      </c>
      <c r="W24" s="53">
        <v>0</v>
      </c>
      <c r="X24" s="55">
        <v>0</v>
      </c>
      <c r="Y24" s="53">
        <v>1</v>
      </c>
      <c r="Z24" s="293">
        <v>0</v>
      </c>
      <c r="AA24" s="55">
        <v>0</v>
      </c>
    </row>
    <row r="25" spans="1:27" ht="12">
      <c r="A25" s="3" t="s">
        <v>105</v>
      </c>
      <c r="B25" s="82">
        <f t="shared" si="2"/>
        <v>98</v>
      </c>
      <c r="C25" s="53">
        <v>5</v>
      </c>
      <c r="D25" s="53">
        <v>7</v>
      </c>
      <c r="E25" s="53">
        <v>2</v>
      </c>
      <c r="F25" s="53">
        <v>9</v>
      </c>
      <c r="G25" s="53">
        <v>5</v>
      </c>
      <c r="H25" s="53">
        <v>5</v>
      </c>
      <c r="I25" s="53">
        <v>5</v>
      </c>
      <c r="J25" s="53">
        <v>0</v>
      </c>
      <c r="K25" s="53">
        <v>3</v>
      </c>
      <c r="L25" s="55">
        <v>9</v>
      </c>
      <c r="M25" s="54">
        <v>3</v>
      </c>
      <c r="N25" s="53">
        <v>8</v>
      </c>
      <c r="O25" s="53">
        <v>5</v>
      </c>
      <c r="P25" s="53">
        <v>7</v>
      </c>
      <c r="Q25" s="53">
        <v>1</v>
      </c>
      <c r="R25" s="53">
        <v>2</v>
      </c>
      <c r="S25" s="53">
        <v>18</v>
      </c>
      <c r="T25" s="54">
        <v>1</v>
      </c>
      <c r="U25" s="53">
        <v>1</v>
      </c>
      <c r="V25" s="53">
        <v>0</v>
      </c>
      <c r="W25" s="53">
        <v>0</v>
      </c>
      <c r="X25" s="55">
        <v>0</v>
      </c>
      <c r="Y25" s="53">
        <v>0</v>
      </c>
      <c r="Z25" s="293">
        <v>2</v>
      </c>
      <c r="AA25" s="55">
        <v>0</v>
      </c>
    </row>
    <row r="26" spans="1:27" ht="12">
      <c r="A26" s="3" t="s">
        <v>106</v>
      </c>
      <c r="B26" s="82">
        <f t="shared" si="2"/>
        <v>74</v>
      </c>
      <c r="C26" s="53">
        <v>4</v>
      </c>
      <c r="D26" s="53">
        <v>4</v>
      </c>
      <c r="E26" s="53">
        <v>2</v>
      </c>
      <c r="F26" s="53">
        <v>1</v>
      </c>
      <c r="G26" s="53">
        <v>4</v>
      </c>
      <c r="H26" s="53">
        <v>12</v>
      </c>
      <c r="I26" s="53">
        <v>2</v>
      </c>
      <c r="J26" s="53">
        <v>1</v>
      </c>
      <c r="K26" s="53">
        <v>0</v>
      </c>
      <c r="L26" s="55">
        <v>0</v>
      </c>
      <c r="M26" s="54">
        <v>3</v>
      </c>
      <c r="N26" s="53">
        <v>4</v>
      </c>
      <c r="O26" s="53">
        <v>3</v>
      </c>
      <c r="P26" s="53">
        <v>2</v>
      </c>
      <c r="Q26" s="53">
        <v>26</v>
      </c>
      <c r="R26" s="53">
        <v>1</v>
      </c>
      <c r="S26" s="53">
        <v>3</v>
      </c>
      <c r="T26" s="54">
        <v>0</v>
      </c>
      <c r="U26" s="53">
        <v>0</v>
      </c>
      <c r="V26" s="53">
        <v>0</v>
      </c>
      <c r="W26" s="53">
        <v>1</v>
      </c>
      <c r="X26" s="55">
        <v>1</v>
      </c>
      <c r="Y26" s="53">
        <v>0</v>
      </c>
      <c r="Z26" s="293">
        <v>0</v>
      </c>
      <c r="AA26" s="55">
        <v>0</v>
      </c>
    </row>
    <row r="27" spans="1:27" ht="12">
      <c r="A27" s="3" t="s">
        <v>107</v>
      </c>
      <c r="B27" s="82">
        <f t="shared" si="2"/>
        <v>250</v>
      </c>
      <c r="C27" s="53">
        <v>18</v>
      </c>
      <c r="D27" s="53">
        <v>26</v>
      </c>
      <c r="E27" s="53">
        <v>10</v>
      </c>
      <c r="F27" s="53">
        <v>39</v>
      </c>
      <c r="G27" s="53">
        <v>3</v>
      </c>
      <c r="H27" s="53">
        <v>4</v>
      </c>
      <c r="I27" s="53">
        <v>22</v>
      </c>
      <c r="J27" s="53">
        <v>7</v>
      </c>
      <c r="K27" s="53">
        <v>8</v>
      </c>
      <c r="L27" s="55">
        <v>0</v>
      </c>
      <c r="M27" s="54">
        <v>46</v>
      </c>
      <c r="N27" s="53">
        <v>13</v>
      </c>
      <c r="O27" s="53">
        <v>3</v>
      </c>
      <c r="P27" s="53">
        <v>19</v>
      </c>
      <c r="Q27" s="53">
        <v>0</v>
      </c>
      <c r="R27" s="53">
        <v>4</v>
      </c>
      <c r="S27" s="53">
        <v>2</v>
      </c>
      <c r="T27" s="54">
        <v>4</v>
      </c>
      <c r="U27" s="53">
        <v>9</v>
      </c>
      <c r="V27" s="53">
        <v>3</v>
      </c>
      <c r="W27" s="53">
        <v>5</v>
      </c>
      <c r="X27" s="55">
        <v>0</v>
      </c>
      <c r="Y27" s="53">
        <v>3</v>
      </c>
      <c r="Z27" s="293">
        <v>2</v>
      </c>
      <c r="AA27" s="55">
        <v>0</v>
      </c>
    </row>
    <row r="28" spans="1:27" ht="12">
      <c r="A28" s="3" t="s">
        <v>170</v>
      </c>
      <c r="B28" s="82">
        <f t="shared" si="2"/>
        <v>1</v>
      </c>
      <c r="C28" s="53">
        <v>0</v>
      </c>
      <c r="D28" s="53">
        <v>1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5">
        <v>0</v>
      </c>
      <c r="M28" s="54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4">
        <v>0</v>
      </c>
      <c r="U28" s="53">
        <v>0</v>
      </c>
      <c r="V28" s="53">
        <v>0</v>
      </c>
      <c r="W28" s="53">
        <v>0</v>
      </c>
      <c r="X28" s="55">
        <v>0</v>
      </c>
      <c r="Y28" s="53">
        <v>0</v>
      </c>
      <c r="Z28" s="293">
        <v>0</v>
      </c>
      <c r="AA28" s="55">
        <v>0</v>
      </c>
    </row>
    <row r="29" spans="1:27" ht="12">
      <c r="A29" s="3" t="s">
        <v>199</v>
      </c>
      <c r="B29" s="82">
        <f t="shared" si="2"/>
        <v>54</v>
      </c>
      <c r="C29" s="53">
        <v>4</v>
      </c>
      <c r="D29" s="53">
        <v>5</v>
      </c>
      <c r="E29" s="53">
        <v>1</v>
      </c>
      <c r="F29" s="53">
        <v>1</v>
      </c>
      <c r="G29" s="53">
        <v>4</v>
      </c>
      <c r="H29" s="53">
        <v>1</v>
      </c>
      <c r="I29" s="53">
        <v>5</v>
      </c>
      <c r="J29" s="53">
        <v>2</v>
      </c>
      <c r="K29" s="53">
        <v>3</v>
      </c>
      <c r="L29" s="55">
        <v>3</v>
      </c>
      <c r="M29" s="54">
        <v>1</v>
      </c>
      <c r="N29" s="53">
        <v>1</v>
      </c>
      <c r="O29" s="53">
        <v>2</v>
      </c>
      <c r="P29" s="53">
        <v>6</v>
      </c>
      <c r="Q29" s="53">
        <v>4</v>
      </c>
      <c r="R29" s="53">
        <v>3</v>
      </c>
      <c r="S29" s="53">
        <v>1</v>
      </c>
      <c r="T29" s="54">
        <v>1</v>
      </c>
      <c r="U29" s="53">
        <v>1</v>
      </c>
      <c r="V29" s="53">
        <v>1</v>
      </c>
      <c r="W29" s="53">
        <v>1</v>
      </c>
      <c r="X29" s="55">
        <v>2</v>
      </c>
      <c r="Y29" s="53">
        <v>1</v>
      </c>
      <c r="Z29" s="293">
        <v>0</v>
      </c>
      <c r="AA29" s="55">
        <v>0</v>
      </c>
    </row>
    <row r="30" spans="1:27" ht="12">
      <c r="A30" s="3" t="s">
        <v>139</v>
      </c>
      <c r="B30" s="82">
        <f t="shared" si="2"/>
        <v>191</v>
      </c>
      <c r="C30" s="53">
        <v>0</v>
      </c>
      <c r="D30" s="53">
        <v>4</v>
      </c>
      <c r="E30" s="53">
        <v>2</v>
      </c>
      <c r="F30" s="53">
        <v>21</v>
      </c>
      <c r="G30" s="53">
        <v>4</v>
      </c>
      <c r="H30" s="53">
        <v>2</v>
      </c>
      <c r="I30" s="53">
        <v>15</v>
      </c>
      <c r="J30" s="53">
        <v>3</v>
      </c>
      <c r="K30" s="53">
        <v>0</v>
      </c>
      <c r="L30" s="55">
        <v>5</v>
      </c>
      <c r="M30" s="54">
        <v>51</v>
      </c>
      <c r="N30" s="53">
        <v>35</v>
      </c>
      <c r="O30" s="53">
        <v>4</v>
      </c>
      <c r="P30" s="53">
        <v>34</v>
      </c>
      <c r="Q30" s="53">
        <v>3</v>
      </c>
      <c r="R30" s="53">
        <v>2</v>
      </c>
      <c r="S30" s="53">
        <v>2</v>
      </c>
      <c r="T30" s="54">
        <v>0</v>
      </c>
      <c r="U30" s="53">
        <v>1</v>
      </c>
      <c r="V30" s="53">
        <v>2</v>
      </c>
      <c r="W30" s="53">
        <v>1</v>
      </c>
      <c r="X30" s="55">
        <v>0</v>
      </c>
      <c r="Y30" s="53">
        <v>0</v>
      </c>
      <c r="Z30" s="293">
        <v>0</v>
      </c>
      <c r="AA30" s="55">
        <v>0</v>
      </c>
    </row>
    <row r="31" spans="1:26" ht="12">
      <c r="A31" s="3"/>
      <c r="B31" s="354"/>
      <c r="M31" s="355"/>
      <c r="T31" s="355"/>
      <c r="Z31" s="356"/>
    </row>
    <row r="32" spans="1:27" ht="12">
      <c r="A32" s="45" t="s">
        <v>202</v>
      </c>
      <c r="B32" s="350">
        <f aca="true" t="shared" si="3" ref="B32:AA32">SUM(B34:B46)</f>
        <v>591</v>
      </c>
      <c r="C32" s="357">
        <f t="shared" si="3"/>
        <v>30</v>
      </c>
      <c r="D32" s="357">
        <f t="shared" si="3"/>
        <v>30</v>
      </c>
      <c r="E32" s="357">
        <f t="shared" si="3"/>
        <v>36</v>
      </c>
      <c r="F32" s="357">
        <f t="shared" si="3"/>
        <v>27</v>
      </c>
      <c r="G32" s="357">
        <f t="shared" si="3"/>
        <v>35</v>
      </c>
      <c r="H32" s="357">
        <f t="shared" si="3"/>
        <v>20</v>
      </c>
      <c r="I32" s="357">
        <f t="shared" si="3"/>
        <v>92</v>
      </c>
      <c r="J32" s="357">
        <f t="shared" si="3"/>
        <v>11</v>
      </c>
      <c r="K32" s="357">
        <f t="shared" si="3"/>
        <v>29</v>
      </c>
      <c r="L32" s="357">
        <f t="shared" si="3"/>
        <v>20</v>
      </c>
      <c r="M32" s="351">
        <f t="shared" si="3"/>
        <v>27</v>
      </c>
      <c r="N32" s="357">
        <f t="shared" si="3"/>
        <v>36</v>
      </c>
      <c r="O32" s="357">
        <f t="shared" si="3"/>
        <v>12</v>
      </c>
      <c r="P32" s="357">
        <f t="shared" si="3"/>
        <v>24</v>
      </c>
      <c r="Q32" s="357">
        <f t="shared" si="3"/>
        <v>50</v>
      </c>
      <c r="R32" s="357">
        <f t="shared" si="3"/>
        <v>28</v>
      </c>
      <c r="S32" s="357">
        <f t="shared" si="3"/>
        <v>16</v>
      </c>
      <c r="T32" s="351">
        <f t="shared" si="3"/>
        <v>13</v>
      </c>
      <c r="U32" s="357">
        <f t="shared" si="3"/>
        <v>4</v>
      </c>
      <c r="V32" s="357">
        <f t="shared" si="3"/>
        <v>8</v>
      </c>
      <c r="W32" s="357">
        <f t="shared" si="3"/>
        <v>19</v>
      </c>
      <c r="X32" s="357">
        <f t="shared" si="3"/>
        <v>4</v>
      </c>
      <c r="Y32" s="357">
        <f t="shared" si="3"/>
        <v>4</v>
      </c>
      <c r="Z32" s="353">
        <f t="shared" si="3"/>
        <v>12</v>
      </c>
      <c r="AA32" s="357">
        <f t="shared" si="3"/>
        <v>4</v>
      </c>
    </row>
    <row r="33" spans="2:26" ht="12">
      <c r="B33" s="354"/>
      <c r="M33" s="355"/>
      <c r="T33" s="355"/>
      <c r="Z33" s="356"/>
    </row>
    <row r="34" spans="1:27" ht="12">
      <c r="A34" s="3" t="s">
        <v>44</v>
      </c>
      <c r="B34" s="82">
        <f aca="true" t="shared" si="4" ref="B34:B46">SUM(C34:AA34)</f>
        <v>21</v>
      </c>
      <c r="C34" s="53">
        <v>2</v>
      </c>
      <c r="D34" s="53">
        <v>0</v>
      </c>
      <c r="E34" s="53">
        <v>3</v>
      </c>
      <c r="F34" s="53">
        <v>0</v>
      </c>
      <c r="G34" s="53">
        <v>0</v>
      </c>
      <c r="H34" s="53">
        <v>0</v>
      </c>
      <c r="I34" s="53">
        <v>4</v>
      </c>
      <c r="J34" s="53">
        <v>0</v>
      </c>
      <c r="K34" s="53">
        <v>0</v>
      </c>
      <c r="L34" s="55">
        <v>0</v>
      </c>
      <c r="M34" s="54">
        <v>4</v>
      </c>
      <c r="N34" s="53">
        <v>4</v>
      </c>
      <c r="O34" s="53">
        <v>0</v>
      </c>
      <c r="P34" s="53">
        <v>0</v>
      </c>
      <c r="Q34" s="53">
        <v>0</v>
      </c>
      <c r="R34" s="53">
        <v>0</v>
      </c>
      <c r="S34" s="53">
        <v>1</v>
      </c>
      <c r="T34" s="54">
        <v>0</v>
      </c>
      <c r="U34" s="53">
        <v>0</v>
      </c>
      <c r="V34" s="53">
        <v>1</v>
      </c>
      <c r="W34" s="53">
        <v>0</v>
      </c>
      <c r="X34" s="55">
        <v>0</v>
      </c>
      <c r="Y34" s="53">
        <v>0</v>
      </c>
      <c r="Z34" s="293">
        <v>2</v>
      </c>
      <c r="AA34" s="55">
        <v>0</v>
      </c>
    </row>
    <row r="35" spans="1:27" ht="12">
      <c r="A35" s="3" t="s">
        <v>45</v>
      </c>
      <c r="B35" s="82">
        <f t="shared" si="4"/>
        <v>217</v>
      </c>
      <c r="C35" s="53">
        <v>5</v>
      </c>
      <c r="D35" s="53">
        <v>9</v>
      </c>
      <c r="E35" s="53">
        <v>14</v>
      </c>
      <c r="F35" s="53">
        <v>6</v>
      </c>
      <c r="G35" s="53">
        <v>13</v>
      </c>
      <c r="H35" s="53">
        <v>5</v>
      </c>
      <c r="I35" s="53">
        <v>43</v>
      </c>
      <c r="J35" s="53">
        <v>5</v>
      </c>
      <c r="K35" s="53">
        <v>17</v>
      </c>
      <c r="L35" s="55">
        <v>6</v>
      </c>
      <c r="M35" s="54">
        <v>9</v>
      </c>
      <c r="N35" s="53">
        <v>14</v>
      </c>
      <c r="O35" s="53">
        <v>5</v>
      </c>
      <c r="P35" s="53">
        <v>11</v>
      </c>
      <c r="Q35" s="53">
        <v>23</v>
      </c>
      <c r="R35" s="53">
        <v>6</v>
      </c>
      <c r="S35" s="53">
        <v>5</v>
      </c>
      <c r="T35" s="54">
        <v>4</v>
      </c>
      <c r="U35" s="53">
        <v>2</v>
      </c>
      <c r="V35" s="53">
        <v>1</v>
      </c>
      <c r="W35" s="53">
        <v>6</v>
      </c>
      <c r="X35" s="55">
        <v>1</v>
      </c>
      <c r="Y35" s="53">
        <v>0</v>
      </c>
      <c r="Z35" s="293">
        <v>6</v>
      </c>
      <c r="AA35" s="55">
        <v>1</v>
      </c>
    </row>
    <row r="36" spans="1:27" ht="12">
      <c r="A36" s="3" t="s">
        <v>60</v>
      </c>
      <c r="B36" s="82">
        <f t="shared" si="4"/>
        <v>40</v>
      </c>
      <c r="C36" s="53">
        <v>2</v>
      </c>
      <c r="D36" s="53">
        <v>4</v>
      </c>
      <c r="E36" s="53">
        <v>2</v>
      </c>
      <c r="F36" s="53">
        <v>0</v>
      </c>
      <c r="G36" s="53">
        <v>2</v>
      </c>
      <c r="H36" s="53">
        <v>0</v>
      </c>
      <c r="I36" s="53">
        <v>6</v>
      </c>
      <c r="J36" s="53">
        <v>0</v>
      </c>
      <c r="K36" s="53">
        <v>2</v>
      </c>
      <c r="L36" s="55">
        <v>0</v>
      </c>
      <c r="M36" s="54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14</v>
      </c>
      <c r="S36" s="53">
        <v>2</v>
      </c>
      <c r="T36" s="54">
        <v>2</v>
      </c>
      <c r="U36" s="53">
        <v>1</v>
      </c>
      <c r="V36" s="53">
        <v>1</v>
      </c>
      <c r="W36" s="53">
        <v>0</v>
      </c>
      <c r="X36" s="55">
        <v>0</v>
      </c>
      <c r="Y36" s="53">
        <v>2</v>
      </c>
      <c r="Z36" s="293">
        <v>0</v>
      </c>
      <c r="AA36" s="55">
        <v>0</v>
      </c>
    </row>
    <row r="37" spans="1:27" ht="12">
      <c r="A37" s="3" t="s">
        <v>67</v>
      </c>
      <c r="B37" s="82">
        <f t="shared" si="4"/>
        <v>1</v>
      </c>
      <c r="C37" s="53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5">
        <v>0</v>
      </c>
      <c r="M37" s="54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4">
        <v>0</v>
      </c>
      <c r="U37" s="53">
        <v>0</v>
      </c>
      <c r="V37" s="53">
        <v>0</v>
      </c>
      <c r="W37" s="53">
        <v>0</v>
      </c>
      <c r="X37" s="55">
        <v>0</v>
      </c>
      <c r="Y37" s="53">
        <v>0</v>
      </c>
      <c r="Z37" s="293">
        <v>0</v>
      </c>
      <c r="AA37" s="55">
        <v>0</v>
      </c>
    </row>
    <row r="38" spans="1:27" ht="12">
      <c r="A38" s="130" t="s">
        <v>615</v>
      </c>
      <c r="B38" s="82">
        <f t="shared" si="4"/>
        <v>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1</v>
      </c>
      <c r="I38" s="53">
        <v>0</v>
      </c>
      <c r="J38" s="53">
        <v>0</v>
      </c>
      <c r="K38" s="53">
        <v>0</v>
      </c>
      <c r="L38" s="55">
        <v>0</v>
      </c>
      <c r="M38" s="54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4">
        <v>0</v>
      </c>
      <c r="U38" s="53">
        <v>0</v>
      </c>
      <c r="V38" s="53">
        <v>0</v>
      </c>
      <c r="W38" s="53">
        <v>0</v>
      </c>
      <c r="X38" s="55">
        <v>0</v>
      </c>
      <c r="Y38" s="53">
        <v>0</v>
      </c>
      <c r="Z38" s="293">
        <v>0</v>
      </c>
      <c r="AA38" s="55">
        <v>0</v>
      </c>
    </row>
    <row r="39" spans="1:27" ht="12">
      <c r="A39" s="3" t="s">
        <v>115</v>
      </c>
      <c r="B39" s="82">
        <f t="shared" si="4"/>
        <v>2</v>
      </c>
      <c r="C39" s="53">
        <v>0</v>
      </c>
      <c r="D39" s="53">
        <v>0</v>
      </c>
      <c r="E39" s="53">
        <v>0</v>
      </c>
      <c r="F39" s="53">
        <v>1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5">
        <v>0</v>
      </c>
      <c r="M39" s="54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4">
        <v>0</v>
      </c>
      <c r="U39" s="53">
        <v>0</v>
      </c>
      <c r="V39" s="53">
        <v>0</v>
      </c>
      <c r="W39" s="53">
        <v>0</v>
      </c>
      <c r="X39" s="55">
        <v>1</v>
      </c>
      <c r="Y39" s="53">
        <v>0</v>
      </c>
      <c r="Z39" s="293">
        <v>0</v>
      </c>
      <c r="AA39" s="55">
        <v>0</v>
      </c>
    </row>
    <row r="40" spans="1:27" ht="12">
      <c r="A40" s="3" t="s">
        <v>117</v>
      </c>
      <c r="B40" s="82">
        <f t="shared" si="4"/>
        <v>9</v>
      </c>
      <c r="C40" s="53">
        <v>0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0</v>
      </c>
      <c r="K40" s="53">
        <v>1</v>
      </c>
      <c r="L40" s="55">
        <v>0</v>
      </c>
      <c r="M40" s="54">
        <v>0</v>
      </c>
      <c r="N40" s="53">
        <v>0</v>
      </c>
      <c r="O40" s="53">
        <v>0</v>
      </c>
      <c r="P40" s="53">
        <v>0</v>
      </c>
      <c r="Q40" s="53">
        <v>2</v>
      </c>
      <c r="R40" s="53">
        <v>0</v>
      </c>
      <c r="S40" s="53">
        <v>1</v>
      </c>
      <c r="T40" s="54">
        <v>0</v>
      </c>
      <c r="U40" s="53">
        <v>0</v>
      </c>
      <c r="V40" s="53">
        <v>1</v>
      </c>
      <c r="W40" s="53">
        <v>2</v>
      </c>
      <c r="X40" s="55">
        <v>0</v>
      </c>
      <c r="Y40" s="53">
        <v>0</v>
      </c>
      <c r="Z40" s="293">
        <v>1</v>
      </c>
      <c r="AA40" s="55">
        <v>0</v>
      </c>
    </row>
    <row r="41" spans="1:27" ht="12">
      <c r="A41" s="3" t="s">
        <v>446</v>
      </c>
      <c r="B41" s="82">
        <f t="shared" si="4"/>
        <v>34</v>
      </c>
      <c r="C41" s="53">
        <v>1</v>
      </c>
      <c r="D41" s="53">
        <v>3</v>
      </c>
      <c r="E41" s="53">
        <v>0</v>
      </c>
      <c r="F41" s="53">
        <v>5</v>
      </c>
      <c r="G41" s="53">
        <v>2</v>
      </c>
      <c r="H41" s="53">
        <v>2</v>
      </c>
      <c r="I41" s="53">
        <v>11</v>
      </c>
      <c r="J41" s="53">
        <v>0</v>
      </c>
      <c r="K41" s="53">
        <v>1</v>
      </c>
      <c r="L41" s="55">
        <v>0</v>
      </c>
      <c r="M41" s="54">
        <v>2</v>
      </c>
      <c r="N41" s="53">
        <v>1</v>
      </c>
      <c r="O41" s="53">
        <v>0</v>
      </c>
      <c r="P41" s="53">
        <v>2</v>
      </c>
      <c r="Q41" s="53">
        <v>2</v>
      </c>
      <c r="R41" s="53">
        <v>0</v>
      </c>
      <c r="S41" s="53">
        <v>2</v>
      </c>
      <c r="T41" s="54">
        <v>0</v>
      </c>
      <c r="U41" s="53">
        <v>0</v>
      </c>
      <c r="V41" s="53">
        <v>0</v>
      </c>
      <c r="W41" s="53">
        <v>0</v>
      </c>
      <c r="X41" s="55">
        <v>0</v>
      </c>
      <c r="Y41" s="53">
        <v>0</v>
      </c>
      <c r="Z41" s="293">
        <v>0</v>
      </c>
      <c r="AA41" s="55">
        <v>0</v>
      </c>
    </row>
    <row r="42" spans="1:27" ht="12">
      <c r="A42" s="3" t="s">
        <v>168</v>
      </c>
      <c r="B42" s="82">
        <f t="shared" si="4"/>
        <v>1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5">
        <v>0</v>
      </c>
      <c r="M42" s="54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4">
        <v>0</v>
      </c>
      <c r="U42" s="53">
        <v>0</v>
      </c>
      <c r="V42" s="53">
        <v>0</v>
      </c>
      <c r="W42" s="53">
        <v>0</v>
      </c>
      <c r="X42" s="55">
        <v>0</v>
      </c>
      <c r="Y42" s="53">
        <v>0</v>
      </c>
      <c r="Z42" s="293">
        <v>1</v>
      </c>
      <c r="AA42" s="55">
        <v>0</v>
      </c>
    </row>
    <row r="43" spans="1:27" ht="12">
      <c r="A43" s="3" t="s">
        <v>448</v>
      </c>
      <c r="B43" s="82">
        <f t="shared" si="4"/>
        <v>1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1</v>
      </c>
      <c r="L43" s="55">
        <v>0</v>
      </c>
      <c r="M43" s="54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4">
        <v>0</v>
      </c>
      <c r="U43" s="53">
        <v>0</v>
      </c>
      <c r="V43" s="53">
        <v>0</v>
      </c>
      <c r="W43" s="53">
        <v>0</v>
      </c>
      <c r="X43" s="55">
        <v>0</v>
      </c>
      <c r="Y43" s="53">
        <v>0</v>
      </c>
      <c r="Z43" s="293">
        <v>0</v>
      </c>
      <c r="AA43" s="55">
        <v>0</v>
      </c>
    </row>
    <row r="44" spans="1:27" ht="12">
      <c r="A44" s="3" t="s">
        <v>140</v>
      </c>
      <c r="B44" s="82">
        <f t="shared" si="4"/>
        <v>31</v>
      </c>
      <c r="C44" s="53">
        <v>1</v>
      </c>
      <c r="D44" s="53">
        <v>2</v>
      </c>
      <c r="E44" s="53">
        <v>2</v>
      </c>
      <c r="F44" s="53">
        <v>3</v>
      </c>
      <c r="G44" s="53">
        <v>0</v>
      </c>
      <c r="H44" s="53">
        <v>0</v>
      </c>
      <c r="I44" s="53">
        <v>3</v>
      </c>
      <c r="J44" s="53">
        <v>0</v>
      </c>
      <c r="K44" s="53">
        <v>0</v>
      </c>
      <c r="L44" s="55">
        <v>1</v>
      </c>
      <c r="M44" s="54">
        <v>2</v>
      </c>
      <c r="N44" s="53">
        <v>5</v>
      </c>
      <c r="O44" s="53">
        <v>1</v>
      </c>
      <c r="P44" s="53">
        <v>1</v>
      </c>
      <c r="Q44" s="53">
        <v>4</v>
      </c>
      <c r="R44" s="53">
        <v>2</v>
      </c>
      <c r="S44" s="53">
        <v>1</v>
      </c>
      <c r="T44" s="54">
        <v>0</v>
      </c>
      <c r="U44" s="53">
        <v>0</v>
      </c>
      <c r="V44" s="53">
        <v>1</v>
      </c>
      <c r="W44" s="53">
        <v>1</v>
      </c>
      <c r="X44" s="55">
        <v>0</v>
      </c>
      <c r="Y44" s="53">
        <v>0</v>
      </c>
      <c r="Z44" s="293">
        <v>1</v>
      </c>
      <c r="AA44" s="55">
        <v>0</v>
      </c>
    </row>
    <row r="45" spans="1:27" ht="12">
      <c r="A45" s="3" t="s">
        <v>171</v>
      </c>
      <c r="B45" s="82">
        <f t="shared" si="4"/>
        <v>88</v>
      </c>
      <c r="C45" s="53">
        <v>6</v>
      </c>
      <c r="D45" s="53">
        <v>6</v>
      </c>
      <c r="E45" s="53">
        <v>9</v>
      </c>
      <c r="F45" s="53">
        <v>4</v>
      </c>
      <c r="G45" s="53">
        <v>2</v>
      </c>
      <c r="H45" s="53">
        <v>12</v>
      </c>
      <c r="I45" s="53">
        <v>12</v>
      </c>
      <c r="J45" s="53">
        <v>0</v>
      </c>
      <c r="K45" s="53">
        <v>2</v>
      </c>
      <c r="L45" s="55">
        <v>1</v>
      </c>
      <c r="M45" s="54">
        <v>4</v>
      </c>
      <c r="N45" s="53">
        <v>5</v>
      </c>
      <c r="O45" s="53">
        <v>2</v>
      </c>
      <c r="P45" s="53">
        <v>2</v>
      </c>
      <c r="Q45" s="53">
        <v>5</v>
      </c>
      <c r="R45" s="53">
        <v>4</v>
      </c>
      <c r="S45" s="53">
        <v>2</v>
      </c>
      <c r="T45" s="54">
        <v>1</v>
      </c>
      <c r="U45" s="53">
        <v>0</v>
      </c>
      <c r="V45" s="53">
        <v>0</v>
      </c>
      <c r="W45" s="53">
        <v>7</v>
      </c>
      <c r="X45" s="55">
        <v>0</v>
      </c>
      <c r="Y45" s="53">
        <v>0</v>
      </c>
      <c r="Z45" s="293">
        <v>1</v>
      </c>
      <c r="AA45" s="55">
        <v>1</v>
      </c>
    </row>
    <row r="46" spans="1:27" ht="12">
      <c r="A46" s="3" t="s">
        <v>172</v>
      </c>
      <c r="B46" s="82">
        <f t="shared" si="4"/>
        <v>145</v>
      </c>
      <c r="C46" s="53">
        <v>12</v>
      </c>
      <c r="D46" s="53">
        <v>6</v>
      </c>
      <c r="E46" s="53">
        <v>6</v>
      </c>
      <c r="F46" s="53">
        <v>7</v>
      </c>
      <c r="G46" s="53">
        <v>16</v>
      </c>
      <c r="H46" s="53">
        <v>0</v>
      </c>
      <c r="I46" s="53">
        <v>13</v>
      </c>
      <c r="J46" s="53">
        <v>6</v>
      </c>
      <c r="K46" s="53">
        <v>5</v>
      </c>
      <c r="L46" s="55">
        <v>12</v>
      </c>
      <c r="M46" s="54">
        <v>6</v>
      </c>
      <c r="N46" s="53">
        <v>7</v>
      </c>
      <c r="O46" s="53">
        <v>4</v>
      </c>
      <c r="P46" s="53">
        <v>8</v>
      </c>
      <c r="Q46" s="53">
        <v>14</v>
      </c>
      <c r="R46" s="53">
        <v>2</v>
      </c>
      <c r="S46" s="53">
        <v>2</v>
      </c>
      <c r="T46" s="54">
        <v>6</v>
      </c>
      <c r="U46" s="53">
        <v>1</v>
      </c>
      <c r="V46" s="53">
        <v>3</v>
      </c>
      <c r="W46" s="53">
        <v>3</v>
      </c>
      <c r="X46" s="55">
        <v>2</v>
      </c>
      <c r="Y46" s="53">
        <v>2</v>
      </c>
      <c r="Z46" s="293">
        <v>0</v>
      </c>
      <c r="AA46" s="55">
        <v>2</v>
      </c>
    </row>
    <row r="47" spans="2:26" ht="12">
      <c r="B47" s="354"/>
      <c r="M47" s="355"/>
      <c r="T47" s="355"/>
      <c r="Z47" s="356"/>
    </row>
    <row r="48" spans="1:27" ht="12">
      <c r="A48" s="45" t="s">
        <v>208</v>
      </c>
      <c r="B48" s="350">
        <f aca="true" t="shared" si="5" ref="B48:AA48">SUM(B50:B51)</f>
        <v>36</v>
      </c>
      <c r="C48" s="357">
        <f t="shared" si="5"/>
        <v>1</v>
      </c>
      <c r="D48" s="357">
        <f t="shared" si="5"/>
        <v>6</v>
      </c>
      <c r="E48" s="357">
        <f t="shared" si="5"/>
        <v>1</v>
      </c>
      <c r="F48" s="357">
        <f t="shared" si="5"/>
        <v>3</v>
      </c>
      <c r="G48" s="357">
        <f t="shared" si="5"/>
        <v>2</v>
      </c>
      <c r="H48" s="357">
        <f t="shared" si="5"/>
        <v>1</v>
      </c>
      <c r="I48" s="357">
        <f t="shared" si="5"/>
        <v>3</v>
      </c>
      <c r="J48" s="357">
        <f t="shared" si="5"/>
        <v>1</v>
      </c>
      <c r="K48" s="357">
        <f t="shared" si="5"/>
        <v>0</v>
      </c>
      <c r="L48" s="357">
        <f t="shared" si="5"/>
        <v>0</v>
      </c>
      <c r="M48" s="351">
        <f t="shared" si="5"/>
        <v>1</v>
      </c>
      <c r="N48" s="357">
        <f t="shared" si="5"/>
        <v>1</v>
      </c>
      <c r="O48" s="357">
        <f t="shared" si="5"/>
        <v>1</v>
      </c>
      <c r="P48" s="357">
        <f t="shared" si="5"/>
        <v>5</v>
      </c>
      <c r="Q48" s="357">
        <f t="shared" si="5"/>
        <v>4</v>
      </c>
      <c r="R48" s="357">
        <f t="shared" si="5"/>
        <v>2</v>
      </c>
      <c r="S48" s="357">
        <f t="shared" si="5"/>
        <v>3</v>
      </c>
      <c r="T48" s="351">
        <f t="shared" si="5"/>
        <v>0</v>
      </c>
      <c r="U48" s="357">
        <f t="shared" si="5"/>
        <v>0</v>
      </c>
      <c r="V48" s="357">
        <f t="shared" si="5"/>
        <v>0</v>
      </c>
      <c r="W48" s="357">
        <f t="shared" si="5"/>
        <v>0</v>
      </c>
      <c r="X48" s="357">
        <f t="shared" si="5"/>
        <v>1</v>
      </c>
      <c r="Y48" s="357">
        <f t="shared" si="5"/>
        <v>0</v>
      </c>
      <c r="Z48" s="353">
        <f t="shared" si="5"/>
        <v>0</v>
      </c>
      <c r="AA48" s="357">
        <f t="shared" si="5"/>
        <v>0</v>
      </c>
    </row>
    <row r="49" spans="2:26" ht="12">
      <c r="B49" s="354"/>
      <c r="M49" s="355"/>
      <c r="T49" s="355"/>
      <c r="Z49" s="356"/>
    </row>
    <row r="50" spans="1:27" ht="12">
      <c r="A50" s="3" t="s">
        <v>128</v>
      </c>
      <c r="B50" s="82">
        <f>SUM(C50:AA50)</f>
        <v>35</v>
      </c>
      <c r="C50" s="53">
        <v>1</v>
      </c>
      <c r="D50" s="53">
        <v>6</v>
      </c>
      <c r="E50" s="53">
        <v>1</v>
      </c>
      <c r="F50" s="53">
        <v>2</v>
      </c>
      <c r="G50" s="53">
        <v>2</v>
      </c>
      <c r="H50" s="53">
        <v>1</v>
      </c>
      <c r="I50" s="53">
        <v>3</v>
      </c>
      <c r="J50" s="53">
        <v>1</v>
      </c>
      <c r="K50" s="53">
        <v>0</v>
      </c>
      <c r="L50" s="55">
        <v>0</v>
      </c>
      <c r="M50" s="54">
        <v>1</v>
      </c>
      <c r="N50" s="53">
        <v>1</v>
      </c>
      <c r="O50" s="53">
        <v>1</v>
      </c>
      <c r="P50" s="53">
        <v>5</v>
      </c>
      <c r="Q50" s="53">
        <v>4</v>
      </c>
      <c r="R50" s="53">
        <v>2</v>
      </c>
      <c r="S50" s="53">
        <v>3</v>
      </c>
      <c r="T50" s="54">
        <v>0</v>
      </c>
      <c r="U50" s="53">
        <v>0</v>
      </c>
      <c r="V50" s="53">
        <v>0</v>
      </c>
      <c r="W50" s="53">
        <v>0</v>
      </c>
      <c r="X50" s="55">
        <v>1</v>
      </c>
      <c r="Y50" s="53">
        <v>0</v>
      </c>
      <c r="Z50" s="293">
        <v>0</v>
      </c>
      <c r="AA50" s="55">
        <v>0</v>
      </c>
    </row>
    <row r="51" spans="1:27" ht="12">
      <c r="A51" s="3" t="s">
        <v>212</v>
      </c>
      <c r="B51" s="82">
        <f>SUM(C51:AA51)</f>
        <v>1</v>
      </c>
      <c r="C51" s="53">
        <v>0</v>
      </c>
      <c r="D51" s="53">
        <v>0</v>
      </c>
      <c r="E51" s="53">
        <v>0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5">
        <v>0</v>
      </c>
      <c r="M51" s="54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4">
        <v>0</v>
      </c>
      <c r="U51" s="53">
        <v>0</v>
      </c>
      <c r="V51" s="53">
        <v>0</v>
      </c>
      <c r="W51" s="53">
        <v>0</v>
      </c>
      <c r="X51" s="55">
        <v>0</v>
      </c>
      <c r="Y51" s="53">
        <v>0</v>
      </c>
      <c r="Z51" s="293">
        <v>0</v>
      </c>
      <c r="AA51" s="55">
        <v>0</v>
      </c>
    </row>
    <row r="52" spans="2:26" ht="12">
      <c r="B52" s="354"/>
      <c r="M52" s="355"/>
      <c r="T52" s="355"/>
      <c r="Z52" s="356"/>
    </row>
    <row r="53" spans="1:27" ht="12">
      <c r="A53" s="45" t="s">
        <v>213</v>
      </c>
      <c r="B53" s="350">
        <f aca="true" t="shared" si="6" ref="B53:AA53">SUM(B55:B57)</f>
        <v>129</v>
      </c>
      <c r="C53" s="357">
        <f t="shared" si="6"/>
        <v>16</v>
      </c>
      <c r="D53" s="357">
        <f t="shared" si="6"/>
        <v>7</v>
      </c>
      <c r="E53" s="357">
        <f t="shared" si="6"/>
        <v>6</v>
      </c>
      <c r="F53" s="357">
        <f t="shared" si="6"/>
        <v>1</v>
      </c>
      <c r="G53" s="357">
        <f t="shared" si="6"/>
        <v>11</v>
      </c>
      <c r="H53" s="357">
        <f t="shared" si="6"/>
        <v>6</v>
      </c>
      <c r="I53" s="357">
        <f t="shared" si="6"/>
        <v>11</v>
      </c>
      <c r="J53" s="357">
        <f t="shared" si="6"/>
        <v>1</v>
      </c>
      <c r="K53" s="357">
        <f t="shared" si="6"/>
        <v>4</v>
      </c>
      <c r="L53" s="357">
        <f t="shared" si="6"/>
        <v>7</v>
      </c>
      <c r="M53" s="351">
        <f t="shared" si="6"/>
        <v>8</v>
      </c>
      <c r="N53" s="357">
        <f t="shared" si="6"/>
        <v>8</v>
      </c>
      <c r="O53" s="357">
        <f t="shared" si="6"/>
        <v>0</v>
      </c>
      <c r="P53" s="357">
        <f t="shared" si="6"/>
        <v>7</v>
      </c>
      <c r="Q53" s="357">
        <f t="shared" si="6"/>
        <v>12</v>
      </c>
      <c r="R53" s="357">
        <f t="shared" si="6"/>
        <v>4</v>
      </c>
      <c r="S53" s="357">
        <f t="shared" si="6"/>
        <v>13</v>
      </c>
      <c r="T53" s="351">
        <f t="shared" si="6"/>
        <v>2</v>
      </c>
      <c r="U53" s="357">
        <f t="shared" si="6"/>
        <v>0</v>
      </c>
      <c r="V53" s="357">
        <f t="shared" si="6"/>
        <v>1</v>
      </c>
      <c r="W53" s="357">
        <f t="shared" si="6"/>
        <v>2</v>
      </c>
      <c r="X53" s="357">
        <f t="shared" si="6"/>
        <v>1</v>
      </c>
      <c r="Y53" s="357">
        <f t="shared" si="6"/>
        <v>0</v>
      </c>
      <c r="Z53" s="353">
        <f t="shared" si="6"/>
        <v>1</v>
      </c>
      <c r="AA53" s="357">
        <f t="shared" si="6"/>
        <v>0</v>
      </c>
    </row>
    <row r="54" spans="2:26" ht="12">
      <c r="B54" s="354"/>
      <c r="M54" s="355"/>
      <c r="T54" s="355"/>
      <c r="Z54" s="356"/>
    </row>
    <row r="55" spans="1:27" ht="12">
      <c r="A55" s="3" t="s">
        <v>49</v>
      </c>
      <c r="B55" s="82">
        <f>SUM(C55:AA55)</f>
        <v>104</v>
      </c>
      <c r="C55" s="53">
        <v>15</v>
      </c>
      <c r="D55" s="53">
        <v>5</v>
      </c>
      <c r="E55" s="53">
        <v>4</v>
      </c>
      <c r="F55" s="53">
        <v>0</v>
      </c>
      <c r="G55" s="53">
        <v>9</v>
      </c>
      <c r="H55" s="53">
        <v>4</v>
      </c>
      <c r="I55" s="53">
        <v>11</v>
      </c>
      <c r="J55" s="53">
        <v>1</v>
      </c>
      <c r="K55" s="53">
        <v>2</v>
      </c>
      <c r="L55" s="55">
        <v>7</v>
      </c>
      <c r="M55" s="54">
        <v>8</v>
      </c>
      <c r="N55" s="53">
        <v>7</v>
      </c>
      <c r="O55" s="53">
        <v>0</v>
      </c>
      <c r="P55" s="53">
        <v>5</v>
      </c>
      <c r="Q55" s="53">
        <v>8</v>
      </c>
      <c r="R55" s="53">
        <v>2</v>
      </c>
      <c r="S55" s="53">
        <v>11</v>
      </c>
      <c r="T55" s="54">
        <v>2</v>
      </c>
      <c r="U55" s="53">
        <v>0</v>
      </c>
      <c r="V55" s="53">
        <v>1</v>
      </c>
      <c r="W55" s="53">
        <v>2</v>
      </c>
      <c r="X55" s="55">
        <v>0</v>
      </c>
      <c r="Y55" s="53">
        <v>0</v>
      </c>
      <c r="Z55" s="293">
        <v>0</v>
      </c>
      <c r="AA55" s="55">
        <v>0</v>
      </c>
    </row>
    <row r="56" spans="1:27" ht="12">
      <c r="A56" s="3" t="s">
        <v>56</v>
      </c>
      <c r="B56" s="82">
        <f>SUM(C56:AA56)</f>
        <v>5</v>
      </c>
      <c r="C56" s="53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2</v>
      </c>
      <c r="L56" s="55">
        <v>0</v>
      </c>
      <c r="M56" s="54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1</v>
      </c>
      <c r="T56" s="54">
        <v>0</v>
      </c>
      <c r="U56" s="53">
        <v>0</v>
      </c>
      <c r="V56" s="53">
        <v>0</v>
      </c>
      <c r="W56" s="53">
        <v>0</v>
      </c>
      <c r="X56" s="55">
        <v>0</v>
      </c>
      <c r="Y56" s="53">
        <v>0</v>
      </c>
      <c r="Z56" s="293">
        <v>1</v>
      </c>
      <c r="AA56" s="55">
        <v>0</v>
      </c>
    </row>
    <row r="57" spans="1:27" ht="12">
      <c r="A57" s="3" t="s">
        <v>114</v>
      </c>
      <c r="B57" s="82">
        <f>SUM(C57:AA57)</f>
        <v>20</v>
      </c>
      <c r="C57" s="53">
        <v>0</v>
      </c>
      <c r="D57" s="53">
        <v>2</v>
      </c>
      <c r="E57" s="53">
        <v>2</v>
      </c>
      <c r="F57" s="53">
        <v>1</v>
      </c>
      <c r="G57" s="53">
        <v>2</v>
      </c>
      <c r="H57" s="53">
        <v>2</v>
      </c>
      <c r="I57" s="53">
        <v>0</v>
      </c>
      <c r="J57" s="53">
        <v>0</v>
      </c>
      <c r="K57" s="53">
        <v>0</v>
      </c>
      <c r="L57" s="55">
        <v>0</v>
      </c>
      <c r="M57" s="54">
        <v>0</v>
      </c>
      <c r="N57" s="53">
        <v>1</v>
      </c>
      <c r="O57" s="53">
        <v>0</v>
      </c>
      <c r="P57" s="53">
        <v>2</v>
      </c>
      <c r="Q57" s="53">
        <v>4</v>
      </c>
      <c r="R57" s="53">
        <v>2</v>
      </c>
      <c r="S57" s="53">
        <v>1</v>
      </c>
      <c r="T57" s="54">
        <v>0</v>
      </c>
      <c r="U57" s="53">
        <v>0</v>
      </c>
      <c r="V57" s="53">
        <v>0</v>
      </c>
      <c r="W57" s="53">
        <v>0</v>
      </c>
      <c r="X57" s="55">
        <v>1</v>
      </c>
      <c r="Y57" s="53">
        <v>0</v>
      </c>
      <c r="Z57" s="293">
        <v>0</v>
      </c>
      <c r="AA57" s="55">
        <v>0</v>
      </c>
    </row>
    <row r="58" spans="2:26" ht="12">
      <c r="B58" s="354"/>
      <c r="M58" s="355"/>
      <c r="T58" s="355"/>
      <c r="Z58" s="356"/>
    </row>
    <row r="59" spans="1:27" ht="12">
      <c r="A59" s="45" t="s">
        <v>215</v>
      </c>
      <c r="B59" s="350">
        <f aca="true" t="shared" si="7" ref="B59:AA59">SUM(B61:B62)</f>
        <v>29</v>
      </c>
      <c r="C59" s="357">
        <f t="shared" si="7"/>
        <v>1</v>
      </c>
      <c r="D59" s="357">
        <f t="shared" si="7"/>
        <v>2</v>
      </c>
      <c r="E59" s="357">
        <f t="shared" si="7"/>
        <v>0</v>
      </c>
      <c r="F59" s="357">
        <f t="shared" si="7"/>
        <v>2</v>
      </c>
      <c r="G59" s="357">
        <f t="shared" si="7"/>
        <v>0</v>
      </c>
      <c r="H59" s="357">
        <f t="shared" si="7"/>
        <v>2</v>
      </c>
      <c r="I59" s="357">
        <f t="shared" si="7"/>
        <v>3</v>
      </c>
      <c r="J59" s="357">
        <f t="shared" si="7"/>
        <v>2</v>
      </c>
      <c r="K59" s="357">
        <f t="shared" si="7"/>
        <v>3</v>
      </c>
      <c r="L59" s="357">
        <f t="shared" si="7"/>
        <v>0</v>
      </c>
      <c r="M59" s="351">
        <f t="shared" si="7"/>
        <v>0</v>
      </c>
      <c r="N59" s="357">
        <f t="shared" si="7"/>
        <v>0</v>
      </c>
      <c r="O59" s="357">
        <f t="shared" si="7"/>
        <v>1</v>
      </c>
      <c r="P59" s="357">
        <f t="shared" si="7"/>
        <v>3</v>
      </c>
      <c r="Q59" s="357">
        <f t="shared" si="7"/>
        <v>4</v>
      </c>
      <c r="R59" s="357">
        <f t="shared" si="7"/>
        <v>3</v>
      </c>
      <c r="S59" s="357">
        <f t="shared" si="7"/>
        <v>2</v>
      </c>
      <c r="T59" s="351">
        <f t="shared" si="7"/>
        <v>0</v>
      </c>
      <c r="U59" s="357">
        <f t="shared" si="7"/>
        <v>0</v>
      </c>
      <c r="V59" s="357">
        <f t="shared" si="7"/>
        <v>0</v>
      </c>
      <c r="W59" s="357">
        <f t="shared" si="7"/>
        <v>0</v>
      </c>
      <c r="X59" s="357">
        <f t="shared" si="7"/>
        <v>1</v>
      </c>
      <c r="Y59" s="357">
        <f t="shared" si="7"/>
        <v>0</v>
      </c>
      <c r="Z59" s="353">
        <f t="shared" si="7"/>
        <v>0</v>
      </c>
      <c r="AA59" s="357">
        <f t="shared" si="7"/>
        <v>0</v>
      </c>
    </row>
    <row r="60" spans="2:26" ht="12">
      <c r="B60" s="354"/>
      <c r="M60" s="355"/>
      <c r="T60" s="355"/>
      <c r="Z60" s="356"/>
    </row>
    <row r="61" spans="1:27" ht="12">
      <c r="A61" s="3" t="s">
        <v>218</v>
      </c>
      <c r="B61" s="82">
        <f>SUM(C61:AA61)</f>
        <v>1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5">
        <v>0</v>
      </c>
      <c r="M61" s="54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1</v>
      </c>
      <c r="T61" s="54">
        <v>0</v>
      </c>
      <c r="U61" s="53">
        <v>0</v>
      </c>
      <c r="V61" s="53">
        <v>0</v>
      </c>
      <c r="W61" s="53">
        <v>0</v>
      </c>
      <c r="X61" s="55">
        <v>0</v>
      </c>
      <c r="Y61" s="53">
        <v>0</v>
      </c>
      <c r="Z61" s="293">
        <v>0</v>
      </c>
      <c r="AA61" s="55">
        <v>0</v>
      </c>
    </row>
    <row r="62" spans="1:27" ht="12">
      <c r="A62" s="3" t="s">
        <v>153</v>
      </c>
      <c r="B62" s="82">
        <f>SUM(C62:AA62)</f>
        <v>28</v>
      </c>
      <c r="C62" s="53">
        <v>1</v>
      </c>
      <c r="D62" s="53">
        <v>2</v>
      </c>
      <c r="E62" s="53">
        <v>0</v>
      </c>
      <c r="F62" s="53">
        <v>2</v>
      </c>
      <c r="G62" s="53">
        <v>0</v>
      </c>
      <c r="H62" s="53">
        <v>2</v>
      </c>
      <c r="I62" s="53">
        <v>3</v>
      </c>
      <c r="J62" s="53">
        <v>2</v>
      </c>
      <c r="K62" s="53">
        <v>3</v>
      </c>
      <c r="L62" s="55">
        <v>0</v>
      </c>
      <c r="M62" s="54">
        <v>0</v>
      </c>
      <c r="N62" s="53">
        <v>0</v>
      </c>
      <c r="O62" s="53">
        <v>1</v>
      </c>
      <c r="P62" s="53">
        <v>3</v>
      </c>
      <c r="Q62" s="53">
        <v>4</v>
      </c>
      <c r="R62" s="53">
        <v>3</v>
      </c>
      <c r="S62" s="53">
        <v>1</v>
      </c>
      <c r="T62" s="54">
        <v>0</v>
      </c>
      <c r="U62" s="53">
        <v>0</v>
      </c>
      <c r="V62" s="53">
        <v>0</v>
      </c>
      <c r="W62" s="53">
        <v>0</v>
      </c>
      <c r="X62" s="55">
        <v>1</v>
      </c>
      <c r="Y62" s="53">
        <v>0</v>
      </c>
      <c r="Z62" s="293">
        <v>0</v>
      </c>
      <c r="AA62" s="55">
        <v>0</v>
      </c>
    </row>
    <row r="63" spans="2:26" ht="12">
      <c r="B63" s="354"/>
      <c r="M63" s="355"/>
      <c r="T63" s="355"/>
      <c r="Z63" s="356"/>
    </row>
    <row r="64" spans="1:27" ht="12">
      <c r="A64" s="45" t="s">
        <v>220</v>
      </c>
      <c r="B64" s="350">
        <f aca="true" t="shared" si="8" ref="B64:AA64">SUM(B66:B95)</f>
        <v>4362</v>
      </c>
      <c r="C64" s="357">
        <f t="shared" si="8"/>
        <v>338</v>
      </c>
      <c r="D64" s="357">
        <f t="shared" si="8"/>
        <v>285</v>
      </c>
      <c r="E64" s="357">
        <f t="shared" si="8"/>
        <v>181</v>
      </c>
      <c r="F64" s="357">
        <f t="shared" si="8"/>
        <v>337</v>
      </c>
      <c r="G64" s="357">
        <f t="shared" si="8"/>
        <v>175</v>
      </c>
      <c r="H64" s="357">
        <f t="shared" si="8"/>
        <v>138</v>
      </c>
      <c r="I64" s="357">
        <f t="shared" si="8"/>
        <v>299</v>
      </c>
      <c r="J64" s="357">
        <f t="shared" si="8"/>
        <v>234</v>
      </c>
      <c r="K64" s="357">
        <f t="shared" si="8"/>
        <v>96</v>
      </c>
      <c r="L64" s="357">
        <f t="shared" si="8"/>
        <v>159</v>
      </c>
      <c r="M64" s="351">
        <f t="shared" si="8"/>
        <v>262</v>
      </c>
      <c r="N64" s="357">
        <f t="shared" si="8"/>
        <v>246</v>
      </c>
      <c r="O64" s="357">
        <f t="shared" si="8"/>
        <v>139</v>
      </c>
      <c r="P64" s="357">
        <f t="shared" si="8"/>
        <v>227</v>
      </c>
      <c r="Q64" s="357">
        <f t="shared" si="8"/>
        <v>325</v>
      </c>
      <c r="R64" s="357">
        <f t="shared" si="8"/>
        <v>204</v>
      </c>
      <c r="S64" s="357">
        <f t="shared" si="8"/>
        <v>180</v>
      </c>
      <c r="T64" s="351">
        <f t="shared" si="8"/>
        <v>91</v>
      </c>
      <c r="U64" s="357">
        <f t="shared" si="8"/>
        <v>82</v>
      </c>
      <c r="V64" s="357">
        <f t="shared" si="8"/>
        <v>63</v>
      </c>
      <c r="W64" s="357">
        <f t="shared" si="8"/>
        <v>116</v>
      </c>
      <c r="X64" s="357">
        <f t="shared" si="8"/>
        <v>48</v>
      </c>
      <c r="Y64" s="357">
        <f t="shared" si="8"/>
        <v>82</v>
      </c>
      <c r="Z64" s="353">
        <f t="shared" si="8"/>
        <v>45</v>
      </c>
      <c r="AA64" s="357">
        <f t="shared" si="8"/>
        <v>10</v>
      </c>
    </row>
    <row r="65" spans="2:26" ht="12">
      <c r="B65" s="354"/>
      <c r="M65" s="355"/>
      <c r="T65" s="355"/>
      <c r="Z65" s="356"/>
    </row>
    <row r="66" spans="1:27" ht="12">
      <c r="A66" s="3" t="s">
        <v>156</v>
      </c>
      <c r="B66" s="82">
        <f aca="true" t="shared" si="9" ref="B66:B95">SUM(C66:AA66)</f>
        <v>36</v>
      </c>
      <c r="C66" s="53">
        <v>0</v>
      </c>
      <c r="D66" s="53">
        <v>4</v>
      </c>
      <c r="E66" s="53">
        <v>0</v>
      </c>
      <c r="F66" s="53">
        <v>12</v>
      </c>
      <c r="G66" s="53">
        <v>0</v>
      </c>
      <c r="H66" s="53">
        <v>0</v>
      </c>
      <c r="I66" s="53">
        <v>1</v>
      </c>
      <c r="J66" s="53">
        <v>0</v>
      </c>
      <c r="K66" s="53">
        <v>1</v>
      </c>
      <c r="L66" s="55">
        <v>0</v>
      </c>
      <c r="M66" s="54">
        <v>0</v>
      </c>
      <c r="N66" s="53">
        <v>0</v>
      </c>
      <c r="O66" s="53">
        <v>1</v>
      </c>
      <c r="P66" s="53">
        <v>3</v>
      </c>
      <c r="Q66" s="53">
        <v>6</v>
      </c>
      <c r="R66" s="53">
        <v>4</v>
      </c>
      <c r="S66" s="53">
        <v>1</v>
      </c>
      <c r="T66" s="54">
        <v>1</v>
      </c>
      <c r="U66" s="53">
        <v>0</v>
      </c>
      <c r="V66" s="53">
        <v>0</v>
      </c>
      <c r="W66" s="53">
        <v>0</v>
      </c>
      <c r="X66" s="55">
        <v>1</v>
      </c>
      <c r="Y66" s="53">
        <v>1</v>
      </c>
      <c r="Z66" s="293">
        <v>0</v>
      </c>
      <c r="AA66" s="55">
        <v>0</v>
      </c>
    </row>
    <row r="67" spans="1:27" ht="12">
      <c r="A67" s="3" t="s">
        <v>46</v>
      </c>
      <c r="B67" s="82">
        <f t="shared" si="9"/>
        <v>12</v>
      </c>
      <c r="C67" s="53">
        <v>0</v>
      </c>
      <c r="D67" s="53">
        <v>0</v>
      </c>
      <c r="E67" s="53">
        <v>0</v>
      </c>
      <c r="F67" s="53">
        <v>1</v>
      </c>
      <c r="G67" s="53">
        <v>3</v>
      </c>
      <c r="H67" s="53">
        <v>0</v>
      </c>
      <c r="I67" s="53">
        <v>0</v>
      </c>
      <c r="J67" s="53">
        <v>0</v>
      </c>
      <c r="K67" s="53">
        <v>0</v>
      </c>
      <c r="L67" s="55">
        <v>0</v>
      </c>
      <c r="M67" s="54">
        <v>1</v>
      </c>
      <c r="N67" s="53">
        <v>0</v>
      </c>
      <c r="O67" s="53">
        <v>0</v>
      </c>
      <c r="P67" s="53">
        <v>3</v>
      </c>
      <c r="Q67" s="53">
        <v>2</v>
      </c>
      <c r="R67" s="53">
        <v>0</v>
      </c>
      <c r="S67" s="53">
        <v>0</v>
      </c>
      <c r="T67" s="54">
        <v>0</v>
      </c>
      <c r="U67" s="53">
        <v>0</v>
      </c>
      <c r="V67" s="53">
        <v>0</v>
      </c>
      <c r="W67" s="53">
        <v>1</v>
      </c>
      <c r="X67" s="55">
        <v>1</v>
      </c>
      <c r="Y67" s="53">
        <v>0</v>
      </c>
      <c r="Z67" s="293">
        <v>0</v>
      </c>
      <c r="AA67" s="55">
        <v>0</v>
      </c>
    </row>
    <row r="68" spans="1:27" ht="12">
      <c r="A68" s="3" t="s">
        <v>50</v>
      </c>
      <c r="B68" s="82">
        <f t="shared" si="9"/>
        <v>1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5">
        <v>0</v>
      </c>
      <c r="M68" s="54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4">
        <v>0</v>
      </c>
      <c r="U68" s="53">
        <v>0</v>
      </c>
      <c r="V68" s="53">
        <v>0</v>
      </c>
      <c r="W68" s="53">
        <v>0</v>
      </c>
      <c r="X68" s="55">
        <v>0</v>
      </c>
      <c r="Y68" s="53">
        <v>0</v>
      </c>
      <c r="Z68" s="293">
        <v>0</v>
      </c>
      <c r="AA68" s="55">
        <v>0</v>
      </c>
    </row>
    <row r="69" spans="1:27" ht="12">
      <c r="A69" s="3" t="s">
        <v>429</v>
      </c>
      <c r="B69" s="82">
        <f t="shared" si="9"/>
        <v>50</v>
      </c>
      <c r="C69" s="53">
        <v>5</v>
      </c>
      <c r="D69" s="53">
        <v>4</v>
      </c>
      <c r="E69" s="53">
        <v>0</v>
      </c>
      <c r="F69" s="53">
        <v>7</v>
      </c>
      <c r="G69" s="53">
        <v>2</v>
      </c>
      <c r="H69" s="53">
        <v>1</v>
      </c>
      <c r="I69" s="53">
        <v>3</v>
      </c>
      <c r="J69" s="53">
        <v>3</v>
      </c>
      <c r="K69" s="53">
        <v>3</v>
      </c>
      <c r="L69" s="55">
        <v>2</v>
      </c>
      <c r="M69" s="54">
        <v>2</v>
      </c>
      <c r="N69" s="53">
        <v>1</v>
      </c>
      <c r="O69" s="53">
        <v>0</v>
      </c>
      <c r="P69" s="53">
        <v>4</v>
      </c>
      <c r="Q69" s="53">
        <v>3</v>
      </c>
      <c r="R69" s="53">
        <v>5</v>
      </c>
      <c r="S69" s="53">
        <v>2</v>
      </c>
      <c r="T69" s="54">
        <v>0</v>
      </c>
      <c r="U69" s="53">
        <v>0</v>
      </c>
      <c r="V69" s="53">
        <v>0</v>
      </c>
      <c r="W69" s="53">
        <v>2</v>
      </c>
      <c r="X69" s="55">
        <v>0</v>
      </c>
      <c r="Y69" s="53">
        <v>1</v>
      </c>
      <c r="Z69" s="293">
        <v>0</v>
      </c>
      <c r="AA69" s="55">
        <v>0</v>
      </c>
    </row>
    <row r="70" spans="1:27" ht="12">
      <c r="A70" s="3" t="s">
        <v>62</v>
      </c>
      <c r="B70" s="82">
        <f t="shared" si="9"/>
        <v>210</v>
      </c>
      <c r="C70" s="53">
        <v>8</v>
      </c>
      <c r="D70" s="53">
        <v>15</v>
      </c>
      <c r="E70" s="53">
        <v>2</v>
      </c>
      <c r="F70" s="53">
        <v>20</v>
      </c>
      <c r="G70" s="53">
        <v>7</v>
      </c>
      <c r="H70" s="53">
        <v>5</v>
      </c>
      <c r="I70" s="53">
        <v>21</v>
      </c>
      <c r="J70" s="53">
        <v>6</v>
      </c>
      <c r="K70" s="53">
        <v>6</v>
      </c>
      <c r="L70" s="55">
        <v>7</v>
      </c>
      <c r="M70" s="54">
        <v>10</v>
      </c>
      <c r="N70" s="53">
        <v>11</v>
      </c>
      <c r="O70" s="53">
        <v>13</v>
      </c>
      <c r="P70" s="53">
        <v>16</v>
      </c>
      <c r="Q70" s="53">
        <v>18</v>
      </c>
      <c r="R70" s="53">
        <v>0</v>
      </c>
      <c r="S70" s="53">
        <v>12</v>
      </c>
      <c r="T70" s="54">
        <v>6</v>
      </c>
      <c r="U70" s="53">
        <v>5</v>
      </c>
      <c r="V70" s="53">
        <v>0</v>
      </c>
      <c r="W70" s="53">
        <v>8</v>
      </c>
      <c r="X70" s="55">
        <v>3</v>
      </c>
      <c r="Y70" s="53">
        <v>10</v>
      </c>
      <c r="Z70" s="293">
        <v>1</v>
      </c>
      <c r="AA70" s="55">
        <v>0</v>
      </c>
    </row>
    <row r="71" spans="1:27" ht="12">
      <c r="A71" s="3" t="s">
        <v>69</v>
      </c>
      <c r="B71" s="82">
        <f t="shared" si="9"/>
        <v>230</v>
      </c>
      <c r="C71" s="53">
        <v>28</v>
      </c>
      <c r="D71" s="53">
        <v>22</v>
      </c>
      <c r="E71" s="53">
        <v>16</v>
      </c>
      <c r="F71" s="53">
        <v>11</v>
      </c>
      <c r="G71" s="53">
        <v>14</v>
      </c>
      <c r="H71" s="53">
        <v>1</v>
      </c>
      <c r="I71" s="53">
        <v>30</v>
      </c>
      <c r="J71" s="53">
        <v>11</v>
      </c>
      <c r="K71" s="53">
        <v>5</v>
      </c>
      <c r="L71" s="55">
        <v>6</v>
      </c>
      <c r="M71" s="54">
        <v>22</v>
      </c>
      <c r="N71" s="53">
        <v>4</v>
      </c>
      <c r="O71" s="53">
        <v>5</v>
      </c>
      <c r="P71" s="53">
        <v>8</v>
      </c>
      <c r="Q71" s="53">
        <v>12</v>
      </c>
      <c r="R71" s="53">
        <v>7</v>
      </c>
      <c r="S71" s="53">
        <v>5</v>
      </c>
      <c r="T71" s="54">
        <v>4</v>
      </c>
      <c r="U71" s="53">
        <v>5</v>
      </c>
      <c r="V71" s="53">
        <v>6</v>
      </c>
      <c r="W71" s="53">
        <v>3</v>
      </c>
      <c r="X71" s="55">
        <v>0</v>
      </c>
      <c r="Y71" s="53">
        <v>1</v>
      </c>
      <c r="Z71" s="293">
        <v>2</v>
      </c>
      <c r="AA71" s="55">
        <v>2</v>
      </c>
    </row>
    <row r="72" spans="1:27" ht="12">
      <c r="A72" s="3" t="s">
        <v>70</v>
      </c>
      <c r="B72" s="82">
        <f t="shared" si="9"/>
        <v>29</v>
      </c>
      <c r="C72" s="53">
        <v>6</v>
      </c>
      <c r="D72" s="53">
        <v>3</v>
      </c>
      <c r="E72" s="53">
        <v>0</v>
      </c>
      <c r="F72" s="53">
        <v>0</v>
      </c>
      <c r="G72" s="53">
        <v>0</v>
      </c>
      <c r="H72" s="53">
        <v>1</v>
      </c>
      <c r="I72" s="53">
        <v>6</v>
      </c>
      <c r="J72" s="53">
        <v>3</v>
      </c>
      <c r="K72" s="53">
        <v>1</v>
      </c>
      <c r="L72" s="55">
        <v>1</v>
      </c>
      <c r="M72" s="54">
        <v>1</v>
      </c>
      <c r="N72" s="53">
        <v>1</v>
      </c>
      <c r="O72" s="53">
        <v>0</v>
      </c>
      <c r="P72" s="53">
        <v>0</v>
      </c>
      <c r="Q72" s="53">
        <v>1</v>
      </c>
      <c r="R72" s="53">
        <v>1</v>
      </c>
      <c r="S72" s="53">
        <v>1</v>
      </c>
      <c r="T72" s="54">
        <v>0</v>
      </c>
      <c r="U72" s="53">
        <v>1</v>
      </c>
      <c r="V72" s="53">
        <v>1</v>
      </c>
      <c r="W72" s="53">
        <v>0</v>
      </c>
      <c r="X72" s="55">
        <v>0</v>
      </c>
      <c r="Y72" s="53">
        <v>0</v>
      </c>
      <c r="Z72" s="293">
        <v>0</v>
      </c>
      <c r="AA72" s="55">
        <v>1</v>
      </c>
    </row>
    <row r="73" spans="1:27" ht="12">
      <c r="A73" s="3" t="s">
        <v>71</v>
      </c>
      <c r="B73" s="82">
        <f t="shared" si="9"/>
        <v>9</v>
      </c>
      <c r="C73" s="53">
        <v>0</v>
      </c>
      <c r="D73" s="53">
        <v>0</v>
      </c>
      <c r="E73" s="53">
        <v>1</v>
      </c>
      <c r="F73" s="53">
        <v>0</v>
      </c>
      <c r="G73" s="53">
        <v>0</v>
      </c>
      <c r="H73" s="53">
        <v>0</v>
      </c>
      <c r="I73" s="53">
        <v>1</v>
      </c>
      <c r="J73" s="53">
        <v>0</v>
      </c>
      <c r="K73" s="53">
        <v>0</v>
      </c>
      <c r="L73" s="55">
        <v>0</v>
      </c>
      <c r="M73" s="54">
        <v>1</v>
      </c>
      <c r="N73" s="53">
        <v>0</v>
      </c>
      <c r="O73" s="53">
        <v>1</v>
      </c>
      <c r="P73" s="53">
        <v>1</v>
      </c>
      <c r="Q73" s="53">
        <v>1</v>
      </c>
      <c r="R73" s="53">
        <v>1</v>
      </c>
      <c r="S73" s="53">
        <v>0</v>
      </c>
      <c r="T73" s="54">
        <v>0</v>
      </c>
      <c r="U73" s="53">
        <v>0</v>
      </c>
      <c r="V73" s="53">
        <v>0</v>
      </c>
      <c r="W73" s="53">
        <v>0</v>
      </c>
      <c r="X73" s="55">
        <v>0</v>
      </c>
      <c r="Y73" s="53">
        <v>1</v>
      </c>
      <c r="Z73" s="293">
        <v>1</v>
      </c>
      <c r="AA73" s="55">
        <v>0</v>
      </c>
    </row>
    <row r="74" spans="1:27" ht="12">
      <c r="A74" s="3" t="s">
        <v>74</v>
      </c>
      <c r="B74" s="82">
        <f t="shared" si="9"/>
        <v>9</v>
      </c>
      <c r="C74" s="53">
        <v>0</v>
      </c>
      <c r="D74" s="53">
        <v>1</v>
      </c>
      <c r="E74" s="53">
        <v>1</v>
      </c>
      <c r="F74" s="53">
        <v>0</v>
      </c>
      <c r="G74" s="53">
        <v>1</v>
      </c>
      <c r="H74" s="53">
        <v>0</v>
      </c>
      <c r="I74" s="53">
        <v>0</v>
      </c>
      <c r="J74" s="53">
        <v>0</v>
      </c>
      <c r="K74" s="53">
        <v>2</v>
      </c>
      <c r="L74" s="55">
        <v>0</v>
      </c>
      <c r="M74" s="54">
        <v>0</v>
      </c>
      <c r="N74" s="53">
        <v>1</v>
      </c>
      <c r="O74" s="53">
        <v>0</v>
      </c>
      <c r="P74" s="53">
        <v>1</v>
      </c>
      <c r="Q74" s="53">
        <v>0</v>
      </c>
      <c r="R74" s="53">
        <v>0</v>
      </c>
      <c r="S74" s="53">
        <v>0</v>
      </c>
      <c r="T74" s="54">
        <v>1</v>
      </c>
      <c r="U74" s="53">
        <v>0</v>
      </c>
      <c r="V74" s="53">
        <v>1</v>
      </c>
      <c r="W74" s="53">
        <v>0</v>
      </c>
      <c r="X74" s="55">
        <v>0</v>
      </c>
      <c r="Y74" s="53">
        <v>0</v>
      </c>
      <c r="Z74" s="293">
        <v>0</v>
      </c>
      <c r="AA74" s="55">
        <v>0</v>
      </c>
    </row>
    <row r="75" spans="1:28" ht="12">
      <c r="A75" s="3"/>
      <c r="B75" s="49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362"/>
    </row>
    <row r="76" spans="1:28" ht="12.75" thickBot="1">
      <c r="A76" s="2" t="s">
        <v>699</v>
      </c>
      <c r="B76" s="49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362"/>
    </row>
    <row r="77" spans="1:28" ht="12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9"/>
      <c r="N77" s="6"/>
      <c r="O77" s="6"/>
      <c r="P77" s="6"/>
      <c r="Q77" s="6"/>
      <c r="R77" s="6"/>
      <c r="S77" s="6"/>
      <c r="T77" s="396" t="s">
        <v>616</v>
      </c>
      <c r="U77" s="397"/>
      <c r="V77" s="397"/>
      <c r="W77" s="397"/>
      <c r="X77" s="397"/>
      <c r="Y77" s="438"/>
      <c r="Z77" s="439" t="s">
        <v>618</v>
      </c>
      <c r="AA77" s="397"/>
      <c r="AB77" s="362"/>
    </row>
    <row r="78" spans="2:28" ht="12.75" thickBot="1">
      <c r="B78" s="10" t="s">
        <v>0</v>
      </c>
      <c r="C78" s="400" t="s">
        <v>589</v>
      </c>
      <c r="D78" s="400"/>
      <c r="E78" s="400"/>
      <c r="F78" s="400"/>
      <c r="G78" s="400"/>
      <c r="H78" s="400"/>
      <c r="I78" s="400"/>
      <c r="J78" s="400"/>
      <c r="K78" s="400"/>
      <c r="L78" s="401"/>
      <c r="M78" s="399" t="s">
        <v>590</v>
      </c>
      <c r="N78" s="400"/>
      <c r="O78" s="400"/>
      <c r="P78" s="400"/>
      <c r="Q78" s="400"/>
      <c r="R78" s="400"/>
      <c r="S78" s="401"/>
      <c r="T78" s="399" t="s">
        <v>617</v>
      </c>
      <c r="U78" s="400"/>
      <c r="V78" s="400"/>
      <c r="W78" s="400"/>
      <c r="X78" s="400"/>
      <c r="Y78" s="440"/>
      <c r="Z78" s="441" t="s">
        <v>617</v>
      </c>
      <c r="AA78" s="400"/>
      <c r="AB78" s="362"/>
    </row>
    <row r="79" spans="1:28" ht="12">
      <c r="A79" s="4" t="s">
        <v>184</v>
      </c>
      <c r="B79" s="10" t="s">
        <v>185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14"/>
      <c r="N79" s="5"/>
      <c r="O79" s="5"/>
      <c r="P79" s="5"/>
      <c r="Q79" s="5"/>
      <c r="R79" s="5"/>
      <c r="S79" s="5"/>
      <c r="T79" s="14"/>
      <c r="U79" s="5"/>
      <c r="V79" s="1"/>
      <c r="W79" s="1"/>
      <c r="X79" s="6"/>
      <c r="Y79" s="1"/>
      <c r="Z79" s="289"/>
      <c r="AA79" s="6"/>
      <c r="AB79" s="362"/>
    </row>
    <row r="80" spans="1:28" ht="12">
      <c r="A80" s="31"/>
      <c r="B80" s="10" t="s">
        <v>0</v>
      </c>
      <c r="C80" s="312" t="s">
        <v>599</v>
      </c>
      <c r="D80" s="312" t="s">
        <v>600</v>
      </c>
      <c r="E80" s="312" t="s">
        <v>601</v>
      </c>
      <c r="F80" s="312" t="s">
        <v>602</v>
      </c>
      <c r="G80" s="312" t="s">
        <v>603</v>
      </c>
      <c r="H80" s="312" t="s">
        <v>604</v>
      </c>
      <c r="I80" s="312" t="s">
        <v>8</v>
      </c>
      <c r="J80" s="312" t="s">
        <v>1</v>
      </c>
      <c r="K80" s="312" t="s">
        <v>187</v>
      </c>
      <c r="L80" s="312" t="s">
        <v>605</v>
      </c>
      <c r="M80" s="313" t="s">
        <v>1</v>
      </c>
      <c r="N80" s="312" t="s">
        <v>606</v>
      </c>
      <c r="O80" s="312" t="s">
        <v>11</v>
      </c>
      <c r="P80" s="312" t="s">
        <v>607</v>
      </c>
      <c r="Q80" s="312" t="s">
        <v>608</v>
      </c>
      <c r="R80" s="312" t="s">
        <v>609</v>
      </c>
      <c r="S80" s="312" t="s">
        <v>610</v>
      </c>
      <c r="T80" s="313" t="s">
        <v>611</v>
      </c>
      <c r="U80" s="312" t="s">
        <v>612</v>
      </c>
      <c r="V80" s="314" t="s">
        <v>613</v>
      </c>
      <c r="W80" s="314" t="s">
        <v>614</v>
      </c>
      <c r="X80" s="315" t="s">
        <v>432</v>
      </c>
      <c r="Y80" s="314" t="s">
        <v>20</v>
      </c>
      <c r="Z80" s="316" t="s">
        <v>188</v>
      </c>
      <c r="AA80" s="315" t="s">
        <v>435</v>
      </c>
      <c r="AB80" s="362"/>
    </row>
    <row r="81" spans="1:28" ht="12.75" thickBot="1">
      <c r="A81" s="17"/>
      <c r="B81" s="18"/>
      <c r="C81" s="317" t="s">
        <v>22</v>
      </c>
      <c r="D81" s="317" t="s">
        <v>23</v>
      </c>
      <c r="E81" s="317" t="s">
        <v>24</v>
      </c>
      <c r="F81" s="317" t="s">
        <v>25</v>
      </c>
      <c r="G81" s="317" t="s">
        <v>26</v>
      </c>
      <c r="H81" s="318" t="s">
        <v>278</v>
      </c>
      <c r="I81" s="317" t="s">
        <v>27</v>
      </c>
      <c r="J81" s="317" t="s">
        <v>28</v>
      </c>
      <c r="K81" s="317" t="s">
        <v>190</v>
      </c>
      <c r="L81" s="318" t="s">
        <v>29</v>
      </c>
      <c r="M81" s="319" t="s">
        <v>30</v>
      </c>
      <c r="N81" s="317" t="s">
        <v>31</v>
      </c>
      <c r="O81" s="317" t="s">
        <v>32</v>
      </c>
      <c r="P81" s="318" t="s">
        <v>33</v>
      </c>
      <c r="Q81" s="318" t="s">
        <v>279</v>
      </c>
      <c r="R81" s="318" t="s">
        <v>34</v>
      </c>
      <c r="S81" s="317" t="s">
        <v>35</v>
      </c>
      <c r="T81" s="320" t="s">
        <v>36</v>
      </c>
      <c r="U81" s="318" t="s">
        <v>37</v>
      </c>
      <c r="V81" s="318" t="s">
        <v>38</v>
      </c>
      <c r="W81" s="318" t="s">
        <v>39</v>
      </c>
      <c r="X81" s="318" t="s">
        <v>281</v>
      </c>
      <c r="Y81" s="318"/>
      <c r="Z81" s="321" t="s">
        <v>191</v>
      </c>
      <c r="AA81" s="318" t="s">
        <v>282</v>
      </c>
      <c r="AB81" s="362"/>
    </row>
    <row r="82" spans="1:27" ht="12">
      <c r="A82" s="3" t="s">
        <v>82</v>
      </c>
      <c r="B82" s="82">
        <f t="shared" si="9"/>
        <v>2</v>
      </c>
      <c r="C82" s="53">
        <v>0</v>
      </c>
      <c r="D82" s="53">
        <v>1</v>
      </c>
      <c r="E82" s="53">
        <v>0</v>
      </c>
      <c r="F82" s="53">
        <v>0</v>
      </c>
      <c r="G82" s="53">
        <v>1</v>
      </c>
      <c r="H82" s="53">
        <v>0</v>
      </c>
      <c r="I82" s="53">
        <v>0</v>
      </c>
      <c r="J82" s="53">
        <v>0</v>
      </c>
      <c r="K82" s="53">
        <v>0</v>
      </c>
      <c r="L82" s="55">
        <v>0</v>
      </c>
      <c r="M82" s="54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4">
        <v>0</v>
      </c>
      <c r="U82" s="53">
        <v>0</v>
      </c>
      <c r="V82" s="53">
        <v>0</v>
      </c>
      <c r="W82" s="53">
        <v>0</v>
      </c>
      <c r="X82" s="55">
        <v>0</v>
      </c>
      <c r="Y82" s="53">
        <v>0</v>
      </c>
      <c r="Z82" s="293">
        <v>0</v>
      </c>
      <c r="AA82" s="55">
        <v>0</v>
      </c>
    </row>
    <row r="83" spans="1:27" ht="12">
      <c r="A83" s="3" t="s">
        <v>88</v>
      </c>
      <c r="B83" s="82">
        <f t="shared" si="9"/>
        <v>895</v>
      </c>
      <c r="C83" s="53">
        <v>55</v>
      </c>
      <c r="D83" s="53">
        <v>53</v>
      </c>
      <c r="E83" s="53">
        <v>22</v>
      </c>
      <c r="F83" s="53">
        <v>81</v>
      </c>
      <c r="G83" s="53">
        <v>43</v>
      </c>
      <c r="H83" s="53">
        <v>23</v>
      </c>
      <c r="I83" s="53">
        <v>49</v>
      </c>
      <c r="J83" s="53">
        <v>36</v>
      </c>
      <c r="K83" s="53">
        <v>32</v>
      </c>
      <c r="L83" s="55">
        <v>31</v>
      </c>
      <c r="M83" s="54">
        <v>47</v>
      </c>
      <c r="N83" s="53">
        <v>53</v>
      </c>
      <c r="O83" s="53">
        <v>26</v>
      </c>
      <c r="P83" s="53">
        <v>48</v>
      </c>
      <c r="Q83" s="53">
        <v>88</v>
      </c>
      <c r="R83" s="53">
        <v>53</v>
      </c>
      <c r="S83" s="53">
        <v>30</v>
      </c>
      <c r="T83" s="54">
        <v>20</v>
      </c>
      <c r="U83" s="53">
        <v>19</v>
      </c>
      <c r="V83" s="53">
        <v>18</v>
      </c>
      <c r="W83" s="53">
        <v>25</v>
      </c>
      <c r="X83" s="55">
        <v>12</v>
      </c>
      <c r="Y83" s="53">
        <v>19</v>
      </c>
      <c r="Z83" s="293">
        <v>10</v>
      </c>
      <c r="AA83" s="55">
        <v>2</v>
      </c>
    </row>
    <row r="84" spans="1:27" ht="12">
      <c r="A84" s="3" t="s">
        <v>89</v>
      </c>
      <c r="B84" s="82">
        <f t="shared" si="9"/>
        <v>135</v>
      </c>
      <c r="C84" s="53">
        <v>2</v>
      </c>
      <c r="D84" s="53">
        <v>9</v>
      </c>
      <c r="E84" s="53">
        <v>0</v>
      </c>
      <c r="F84" s="53">
        <v>16</v>
      </c>
      <c r="G84" s="53">
        <v>3</v>
      </c>
      <c r="H84" s="53">
        <v>0</v>
      </c>
      <c r="I84" s="53">
        <v>10</v>
      </c>
      <c r="J84" s="53">
        <v>12</v>
      </c>
      <c r="K84" s="53">
        <v>2</v>
      </c>
      <c r="L84" s="55">
        <v>6</v>
      </c>
      <c r="M84" s="54">
        <v>4</v>
      </c>
      <c r="N84" s="53">
        <v>9</v>
      </c>
      <c r="O84" s="53">
        <v>0</v>
      </c>
      <c r="P84" s="53">
        <v>7</v>
      </c>
      <c r="Q84" s="53">
        <v>15</v>
      </c>
      <c r="R84" s="53">
        <v>5</v>
      </c>
      <c r="S84" s="53">
        <v>3</v>
      </c>
      <c r="T84" s="54">
        <v>9</v>
      </c>
      <c r="U84" s="53">
        <v>5</v>
      </c>
      <c r="V84" s="53">
        <v>0</v>
      </c>
      <c r="W84" s="53">
        <v>0</v>
      </c>
      <c r="X84" s="55">
        <v>2</v>
      </c>
      <c r="Y84" s="53">
        <v>5</v>
      </c>
      <c r="Z84" s="293">
        <v>11</v>
      </c>
      <c r="AA84" s="55">
        <v>0</v>
      </c>
    </row>
    <row r="85" spans="1:27" ht="12">
      <c r="A85" s="3" t="s">
        <v>121</v>
      </c>
      <c r="B85" s="82">
        <f t="shared" si="9"/>
        <v>1472</v>
      </c>
      <c r="C85" s="53">
        <v>72</v>
      </c>
      <c r="D85" s="53">
        <v>67</v>
      </c>
      <c r="E85" s="53">
        <v>42</v>
      </c>
      <c r="F85" s="53">
        <v>126</v>
      </c>
      <c r="G85" s="53">
        <v>60</v>
      </c>
      <c r="H85" s="53">
        <v>39</v>
      </c>
      <c r="I85" s="53">
        <v>112</v>
      </c>
      <c r="J85" s="53">
        <v>100</v>
      </c>
      <c r="K85" s="53">
        <v>30</v>
      </c>
      <c r="L85" s="55">
        <v>46</v>
      </c>
      <c r="M85" s="54">
        <v>103</v>
      </c>
      <c r="N85" s="53">
        <v>114</v>
      </c>
      <c r="O85" s="53">
        <v>41</v>
      </c>
      <c r="P85" s="53">
        <v>68</v>
      </c>
      <c r="Q85" s="53">
        <v>120</v>
      </c>
      <c r="R85" s="53">
        <v>78</v>
      </c>
      <c r="S85" s="53">
        <v>63</v>
      </c>
      <c r="T85" s="54">
        <v>32</v>
      </c>
      <c r="U85" s="53">
        <v>32</v>
      </c>
      <c r="V85" s="53">
        <v>21</v>
      </c>
      <c r="W85" s="53">
        <v>54</v>
      </c>
      <c r="X85" s="55">
        <v>15</v>
      </c>
      <c r="Y85" s="53">
        <v>22</v>
      </c>
      <c r="Z85" s="293">
        <v>13</v>
      </c>
      <c r="AA85" s="55">
        <v>2</v>
      </c>
    </row>
    <row r="86" spans="1:27" ht="12">
      <c r="A86" s="3" t="s">
        <v>122</v>
      </c>
      <c r="B86" s="82">
        <f t="shared" si="9"/>
        <v>675</v>
      </c>
      <c r="C86" s="53">
        <v>92</v>
      </c>
      <c r="D86" s="53">
        <v>61</v>
      </c>
      <c r="E86" s="53">
        <v>60</v>
      </c>
      <c r="F86" s="53">
        <v>29</v>
      </c>
      <c r="G86" s="53">
        <v>30</v>
      </c>
      <c r="H86" s="53">
        <v>55</v>
      </c>
      <c r="I86" s="53">
        <v>30</v>
      </c>
      <c r="J86" s="53">
        <v>37</v>
      </c>
      <c r="K86" s="53">
        <v>3</v>
      </c>
      <c r="L86" s="55">
        <v>40</v>
      </c>
      <c r="M86" s="54">
        <v>27</v>
      </c>
      <c r="N86" s="53">
        <v>30</v>
      </c>
      <c r="O86" s="53">
        <v>41</v>
      </c>
      <c r="P86" s="53">
        <v>13</v>
      </c>
      <c r="Q86" s="53">
        <v>39</v>
      </c>
      <c r="R86" s="53">
        <v>15</v>
      </c>
      <c r="S86" s="53">
        <v>42</v>
      </c>
      <c r="T86" s="54">
        <v>4</v>
      </c>
      <c r="U86" s="53">
        <v>6</v>
      </c>
      <c r="V86" s="53">
        <v>3</v>
      </c>
      <c r="W86" s="53">
        <v>7</v>
      </c>
      <c r="X86" s="55">
        <v>1</v>
      </c>
      <c r="Y86" s="53">
        <v>8</v>
      </c>
      <c r="Z86" s="293">
        <v>1</v>
      </c>
      <c r="AA86" s="55">
        <v>1</v>
      </c>
    </row>
    <row r="87" spans="1:27" ht="12">
      <c r="A87" s="3" t="s">
        <v>123</v>
      </c>
      <c r="B87" s="82">
        <f t="shared" si="9"/>
        <v>338</v>
      </c>
      <c r="C87" s="53">
        <v>58</v>
      </c>
      <c r="D87" s="53">
        <v>33</v>
      </c>
      <c r="E87" s="53">
        <v>30</v>
      </c>
      <c r="F87" s="53">
        <v>13</v>
      </c>
      <c r="G87" s="53">
        <v>7</v>
      </c>
      <c r="H87" s="53">
        <v>9</v>
      </c>
      <c r="I87" s="53">
        <v>15</v>
      </c>
      <c r="J87" s="53">
        <v>18</v>
      </c>
      <c r="K87" s="53">
        <v>5</v>
      </c>
      <c r="L87" s="55">
        <v>15</v>
      </c>
      <c r="M87" s="54">
        <v>29</v>
      </c>
      <c r="N87" s="53">
        <v>14</v>
      </c>
      <c r="O87" s="53">
        <v>4</v>
      </c>
      <c r="P87" s="53">
        <v>26</v>
      </c>
      <c r="Q87" s="53">
        <v>3</v>
      </c>
      <c r="R87" s="53">
        <v>13</v>
      </c>
      <c r="S87" s="53">
        <v>11</v>
      </c>
      <c r="T87" s="54">
        <v>6</v>
      </c>
      <c r="U87" s="53">
        <v>6</v>
      </c>
      <c r="V87" s="53">
        <v>11</v>
      </c>
      <c r="W87" s="53">
        <v>6</v>
      </c>
      <c r="X87" s="55">
        <v>1</v>
      </c>
      <c r="Y87" s="53">
        <v>3</v>
      </c>
      <c r="Z87" s="293">
        <v>2</v>
      </c>
      <c r="AA87" s="55">
        <v>0</v>
      </c>
    </row>
    <row r="88" spans="1:27" ht="12">
      <c r="A88" s="3" t="s">
        <v>124</v>
      </c>
      <c r="B88" s="82">
        <f t="shared" si="9"/>
        <v>5</v>
      </c>
      <c r="C88" s="53">
        <v>1</v>
      </c>
      <c r="D88" s="53">
        <v>1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1</v>
      </c>
      <c r="K88" s="53">
        <v>0</v>
      </c>
      <c r="L88" s="55">
        <v>0</v>
      </c>
      <c r="M88" s="54">
        <v>0</v>
      </c>
      <c r="N88" s="53">
        <v>0</v>
      </c>
      <c r="O88" s="53">
        <v>0</v>
      </c>
      <c r="P88" s="53">
        <v>0</v>
      </c>
      <c r="Q88" s="53">
        <v>0</v>
      </c>
      <c r="R88" s="53">
        <v>1</v>
      </c>
      <c r="S88" s="53">
        <v>0</v>
      </c>
      <c r="T88" s="54">
        <v>0</v>
      </c>
      <c r="U88" s="53">
        <v>0</v>
      </c>
      <c r="V88" s="53">
        <v>0</v>
      </c>
      <c r="W88" s="53">
        <v>0</v>
      </c>
      <c r="X88" s="55">
        <v>0</v>
      </c>
      <c r="Y88" s="53">
        <v>0</v>
      </c>
      <c r="Z88" s="293">
        <v>0</v>
      </c>
      <c r="AA88" s="55">
        <v>0</v>
      </c>
    </row>
    <row r="89" spans="1:27" ht="12">
      <c r="A89" s="3" t="s">
        <v>131</v>
      </c>
      <c r="B89" s="82">
        <f t="shared" si="9"/>
        <v>41</v>
      </c>
      <c r="C89" s="53">
        <v>0</v>
      </c>
      <c r="D89" s="53">
        <v>6</v>
      </c>
      <c r="E89" s="53">
        <v>1</v>
      </c>
      <c r="F89" s="53">
        <v>4</v>
      </c>
      <c r="G89" s="53">
        <v>0</v>
      </c>
      <c r="H89" s="53">
        <v>0</v>
      </c>
      <c r="I89" s="53">
        <v>4</v>
      </c>
      <c r="J89" s="53">
        <v>3</v>
      </c>
      <c r="K89" s="53">
        <v>0</v>
      </c>
      <c r="L89" s="55">
        <v>0</v>
      </c>
      <c r="M89" s="54">
        <v>6</v>
      </c>
      <c r="N89" s="53">
        <v>3</v>
      </c>
      <c r="O89" s="53">
        <v>4</v>
      </c>
      <c r="P89" s="53">
        <v>1</v>
      </c>
      <c r="Q89" s="53">
        <v>4</v>
      </c>
      <c r="R89" s="53">
        <v>2</v>
      </c>
      <c r="S89" s="53">
        <v>1</v>
      </c>
      <c r="T89" s="54">
        <v>1</v>
      </c>
      <c r="U89" s="53">
        <v>1</v>
      </c>
      <c r="V89" s="53">
        <v>0</v>
      </c>
      <c r="W89" s="53">
        <v>0</v>
      </c>
      <c r="X89" s="55">
        <v>0</v>
      </c>
      <c r="Y89" s="53">
        <v>0</v>
      </c>
      <c r="Z89" s="293">
        <v>0</v>
      </c>
      <c r="AA89" s="55">
        <v>0</v>
      </c>
    </row>
    <row r="90" spans="1:27" ht="12">
      <c r="A90" s="3" t="s">
        <v>132</v>
      </c>
      <c r="B90" s="82">
        <f t="shared" si="9"/>
        <v>19</v>
      </c>
      <c r="C90" s="53">
        <v>0</v>
      </c>
      <c r="D90" s="53">
        <v>0</v>
      </c>
      <c r="E90" s="53">
        <v>4</v>
      </c>
      <c r="F90" s="53">
        <v>0</v>
      </c>
      <c r="G90" s="53">
        <v>2</v>
      </c>
      <c r="H90" s="53">
        <v>1</v>
      </c>
      <c r="I90" s="53">
        <v>1</v>
      </c>
      <c r="J90" s="53">
        <v>2</v>
      </c>
      <c r="K90" s="53">
        <v>0</v>
      </c>
      <c r="L90" s="55">
        <v>2</v>
      </c>
      <c r="M90" s="54">
        <v>1</v>
      </c>
      <c r="N90" s="53">
        <v>0</v>
      </c>
      <c r="O90" s="53">
        <v>2</v>
      </c>
      <c r="P90" s="53">
        <v>0</v>
      </c>
      <c r="Q90" s="53">
        <v>0</v>
      </c>
      <c r="R90" s="53">
        <v>2</v>
      </c>
      <c r="S90" s="53">
        <v>2</v>
      </c>
      <c r="T90" s="54">
        <v>0</v>
      </c>
      <c r="U90" s="53">
        <v>0</v>
      </c>
      <c r="V90" s="53">
        <v>0</v>
      </c>
      <c r="W90" s="53">
        <v>0</v>
      </c>
      <c r="X90" s="55">
        <v>0</v>
      </c>
      <c r="Y90" s="53">
        <v>0</v>
      </c>
      <c r="Z90" s="293">
        <v>0</v>
      </c>
      <c r="AA90" s="55">
        <v>0</v>
      </c>
    </row>
    <row r="91" spans="1:27" ht="12">
      <c r="A91" s="3" t="s">
        <v>133</v>
      </c>
      <c r="B91" s="82">
        <f t="shared" si="9"/>
        <v>19</v>
      </c>
      <c r="C91" s="53">
        <v>6</v>
      </c>
      <c r="D91" s="53">
        <v>0</v>
      </c>
      <c r="E91" s="53">
        <v>1</v>
      </c>
      <c r="F91" s="53">
        <v>4</v>
      </c>
      <c r="G91" s="53">
        <v>0</v>
      </c>
      <c r="H91" s="53">
        <v>0</v>
      </c>
      <c r="I91" s="53">
        <v>0</v>
      </c>
      <c r="J91" s="53">
        <v>2</v>
      </c>
      <c r="K91" s="53">
        <v>0</v>
      </c>
      <c r="L91" s="55">
        <v>2</v>
      </c>
      <c r="M91" s="54">
        <v>0</v>
      </c>
      <c r="N91" s="53">
        <v>0</v>
      </c>
      <c r="O91" s="53">
        <v>0</v>
      </c>
      <c r="P91" s="53">
        <v>0</v>
      </c>
      <c r="Q91" s="53">
        <v>0</v>
      </c>
      <c r="R91" s="53">
        <v>2</v>
      </c>
      <c r="S91" s="53">
        <v>0</v>
      </c>
      <c r="T91" s="54">
        <v>0</v>
      </c>
      <c r="U91" s="53">
        <v>0</v>
      </c>
      <c r="V91" s="53">
        <v>2</v>
      </c>
      <c r="W91" s="53">
        <v>0</v>
      </c>
      <c r="X91" s="55">
        <v>0</v>
      </c>
      <c r="Y91" s="53">
        <v>0</v>
      </c>
      <c r="Z91" s="293">
        <v>0</v>
      </c>
      <c r="AA91" s="55">
        <v>0</v>
      </c>
    </row>
    <row r="92" spans="1:27" ht="12">
      <c r="A92" s="3" t="s">
        <v>135</v>
      </c>
      <c r="B92" s="82">
        <f t="shared" si="9"/>
        <v>10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1</v>
      </c>
      <c r="L92" s="55">
        <v>1</v>
      </c>
      <c r="M92" s="54">
        <v>2</v>
      </c>
      <c r="N92" s="53">
        <v>0</v>
      </c>
      <c r="O92" s="53">
        <v>0</v>
      </c>
      <c r="P92" s="53">
        <v>1</v>
      </c>
      <c r="Q92" s="53">
        <v>0</v>
      </c>
      <c r="R92" s="53">
        <v>0</v>
      </c>
      <c r="S92" s="53">
        <v>0</v>
      </c>
      <c r="T92" s="54">
        <v>1</v>
      </c>
      <c r="U92" s="53">
        <v>0</v>
      </c>
      <c r="V92" s="53">
        <v>0</v>
      </c>
      <c r="W92" s="53">
        <v>1</v>
      </c>
      <c r="X92" s="55">
        <v>1</v>
      </c>
      <c r="Y92" s="53">
        <v>0</v>
      </c>
      <c r="Z92" s="293">
        <v>1</v>
      </c>
      <c r="AA92" s="55">
        <v>1</v>
      </c>
    </row>
    <row r="93" spans="1:27" ht="12">
      <c r="A93" s="3" t="s">
        <v>146</v>
      </c>
      <c r="B93" s="82">
        <f t="shared" si="9"/>
        <v>150</v>
      </c>
      <c r="C93" s="53">
        <v>5</v>
      </c>
      <c r="D93" s="53">
        <v>5</v>
      </c>
      <c r="E93" s="53">
        <v>0</v>
      </c>
      <c r="F93" s="53">
        <v>13</v>
      </c>
      <c r="G93" s="53">
        <v>0</v>
      </c>
      <c r="H93" s="53">
        <v>3</v>
      </c>
      <c r="I93" s="53">
        <v>16</v>
      </c>
      <c r="J93" s="53">
        <v>0</v>
      </c>
      <c r="K93" s="53">
        <v>4</v>
      </c>
      <c r="L93" s="55">
        <v>0</v>
      </c>
      <c r="M93" s="54">
        <v>4</v>
      </c>
      <c r="N93" s="53">
        <v>4</v>
      </c>
      <c r="O93" s="53">
        <v>1</v>
      </c>
      <c r="P93" s="53">
        <v>22</v>
      </c>
      <c r="Q93" s="53">
        <v>12</v>
      </c>
      <c r="R93" s="53">
        <v>13</v>
      </c>
      <c r="S93" s="53">
        <v>6</v>
      </c>
      <c r="T93" s="54">
        <v>5</v>
      </c>
      <c r="U93" s="53">
        <v>2</v>
      </c>
      <c r="V93" s="53">
        <v>0</v>
      </c>
      <c r="W93" s="53">
        <v>9</v>
      </c>
      <c r="X93" s="55">
        <v>11</v>
      </c>
      <c r="Y93" s="53">
        <v>11</v>
      </c>
      <c r="Z93" s="293">
        <v>3</v>
      </c>
      <c r="AA93" s="55">
        <v>1</v>
      </c>
    </row>
    <row r="94" spans="1:27" ht="12">
      <c r="A94" s="3" t="s">
        <v>147</v>
      </c>
      <c r="B94" s="82">
        <f t="shared" si="9"/>
        <v>1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5">
        <v>0</v>
      </c>
      <c r="M94" s="54">
        <v>0</v>
      </c>
      <c r="N94" s="53">
        <v>0</v>
      </c>
      <c r="O94" s="53">
        <v>0</v>
      </c>
      <c r="P94" s="53">
        <v>0</v>
      </c>
      <c r="Q94" s="53">
        <v>1</v>
      </c>
      <c r="R94" s="53">
        <v>0</v>
      </c>
      <c r="S94" s="53">
        <v>0</v>
      </c>
      <c r="T94" s="54">
        <v>0</v>
      </c>
      <c r="U94" s="53">
        <v>0</v>
      </c>
      <c r="V94" s="53">
        <v>0</v>
      </c>
      <c r="W94" s="53">
        <v>0</v>
      </c>
      <c r="X94" s="55">
        <v>0</v>
      </c>
      <c r="Y94" s="53">
        <v>0</v>
      </c>
      <c r="Z94" s="293">
        <v>0</v>
      </c>
      <c r="AA94" s="55">
        <v>0</v>
      </c>
    </row>
    <row r="95" spans="1:27" ht="12">
      <c r="A95" s="3" t="s">
        <v>149</v>
      </c>
      <c r="B95" s="82">
        <f t="shared" si="9"/>
        <v>14</v>
      </c>
      <c r="C95" s="53">
        <v>0</v>
      </c>
      <c r="D95" s="53">
        <v>0</v>
      </c>
      <c r="E95" s="53">
        <v>0</v>
      </c>
      <c r="F95" s="53">
        <v>0</v>
      </c>
      <c r="G95" s="53">
        <v>2</v>
      </c>
      <c r="H95" s="53">
        <v>0</v>
      </c>
      <c r="I95" s="53">
        <v>0</v>
      </c>
      <c r="J95" s="53">
        <v>0</v>
      </c>
      <c r="K95" s="53">
        <v>0</v>
      </c>
      <c r="L95" s="55">
        <v>0</v>
      </c>
      <c r="M95" s="54">
        <v>2</v>
      </c>
      <c r="N95" s="53">
        <v>1</v>
      </c>
      <c r="O95" s="53">
        <v>0</v>
      </c>
      <c r="P95" s="53">
        <v>5</v>
      </c>
      <c r="Q95" s="53">
        <v>0</v>
      </c>
      <c r="R95" s="53">
        <v>2</v>
      </c>
      <c r="S95" s="53">
        <v>1</v>
      </c>
      <c r="T95" s="54">
        <v>1</v>
      </c>
      <c r="U95" s="53">
        <v>0</v>
      </c>
      <c r="V95" s="53">
        <v>0</v>
      </c>
      <c r="W95" s="53">
        <v>0</v>
      </c>
      <c r="X95" s="55">
        <v>0</v>
      </c>
      <c r="Y95" s="53">
        <v>0</v>
      </c>
      <c r="Z95" s="293">
        <v>0</v>
      </c>
      <c r="AA95" s="55">
        <v>0</v>
      </c>
    </row>
    <row r="96" spans="2:26" ht="12">
      <c r="B96" s="354"/>
      <c r="M96" s="355"/>
      <c r="T96" s="355"/>
      <c r="Z96" s="356"/>
    </row>
    <row r="97" spans="1:27" ht="12">
      <c r="A97" s="30" t="s">
        <v>230</v>
      </c>
      <c r="B97" s="350">
        <f aca="true" t="shared" si="10" ref="B97:AA97">SUM(B99)</f>
        <v>1</v>
      </c>
      <c r="C97" s="357">
        <f t="shared" si="10"/>
        <v>0</v>
      </c>
      <c r="D97" s="357">
        <f t="shared" si="10"/>
        <v>0</v>
      </c>
      <c r="E97" s="357">
        <f t="shared" si="10"/>
        <v>0</v>
      </c>
      <c r="F97" s="357">
        <f t="shared" si="10"/>
        <v>0</v>
      </c>
      <c r="G97" s="357">
        <f t="shared" si="10"/>
        <v>0</v>
      </c>
      <c r="H97" s="357">
        <f t="shared" si="10"/>
        <v>0</v>
      </c>
      <c r="I97" s="357">
        <f t="shared" si="10"/>
        <v>0</v>
      </c>
      <c r="J97" s="357">
        <f t="shared" si="10"/>
        <v>0</v>
      </c>
      <c r="K97" s="357">
        <f t="shared" si="10"/>
        <v>0</v>
      </c>
      <c r="L97" s="357">
        <f t="shared" si="10"/>
        <v>0</v>
      </c>
      <c r="M97" s="351">
        <f t="shared" si="10"/>
        <v>0</v>
      </c>
      <c r="N97" s="357">
        <f t="shared" si="10"/>
        <v>0</v>
      </c>
      <c r="O97" s="357">
        <f t="shared" si="10"/>
        <v>0</v>
      </c>
      <c r="P97" s="357">
        <f t="shared" si="10"/>
        <v>0</v>
      </c>
      <c r="Q97" s="357">
        <f t="shared" si="10"/>
        <v>0</v>
      </c>
      <c r="R97" s="357">
        <f t="shared" si="10"/>
        <v>0</v>
      </c>
      <c r="S97" s="357">
        <f t="shared" si="10"/>
        <v>0</v>
      </c>
      <c r="T97" s="351">
        <f t="shared" si="10"/>
        <v>0</v>
      </c>
      <c r="U97" s="357">
        <f t="shared" si="10"/>
        <v>1</v>
      </c>
      <c r="V97" s="357">
        <f t="shared" si="10"/>
        <v>0</v>
      </c>
      <c r="W97" s="357">
        <f t="shared" si="10"/>
        <v>0</v>
      </c>
      <c r="X97" s="357">
        <f t="shared" si="10"/>
        <v>0</v>
      </c>
      <c r="Y97" s="357">
        <f t="shared" si="10"/>
        <v>0</v>
      </c>
      <c r="Z97" s="353">
        <f t="shared" si="10"/>
        <v>0</v>
      </c>
      <c r="AA97" s="357">
        <f t="shared" si="10"/>
        <v>0</v>
      </c>
    </row>
    <row r="98" spans="2:26" ht="12">
      <c r="B98" s="354"/>
      <c r="M98" s="355"/>
      <c r="T98" s="355"/>
      <c r="Z98" s="356"/>
    </row>
    <row r="99" spans="1:27" ht="12">
      <c r="A99" s="3" t="s">
        <v>108</v>
      </c>
      <c r="B99" s="82">
        <f>SUM(C99:AA99)</f>
        <v>1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5">
        <v>0</v>
      </c>
      <c r="M99" s="54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4">
        <v>0</v>
      </c>
      <c r="U99" s="53">
        <v>1</v>
      </c>
      <c r="V99" s="53">
        <v>0</v>
      </c>
      <c r="W99" s="53">
        <v>0</v>
      </c>
      <c r="X99" s="55">
        <v>0</v>
      </c>
      <c r="Y99" s="53">
        <v>0</v>
      </c>
      <c r="Z99" s="293">
        <v>0</v>
      </c>
      <c r="AA99" s="55">
        <v>0</v>
      </c>
    </row>
    <row r="100" spans="2:26" ht="12">
      <c r="B100" s="354"/>
      <c r="M100" s="355"/>
      <c r="T100" s="355"/>
      <c r="Z100" s="356"/>
    </row>
    <row r="101" spans="1:27" ht="12">
      <c r="A101" s="30" t="s">
        <v>234</v>
      </c>
      <c r="B101" s="350">
        <f aca="true" t="shared" si="11" ref="B101:AA101">SUM(B103:B104)</f>
        <v>14</v>
      </c>
      <c r="C101" s="357">
        <f t="shared" si="11"/>
        <v>1</v>
      </c>
      <c r="D101" s="357">
        <f t="shared" si="11"/>
        <v>0</v>
      </c>
      <c r="E101" s="357">
        <f t="shared" si="11"/>
        <v>0</v>
      </c>
      <c r="F101" s="357">
        <f t="shared" si="11"/>
        <v>1</v>
      </c>
      <c r="G101" s="357">
        <f t="shared" si="11"/>
        <v>0</v>
      </c>
      <c r="H101" s="357">
        <f t="shared" si="11"/>
        <v>0</v>
      </c>
      <c r="I101" s="357">
        <f t="shared" si="11"/>
        <v>2</v>
      </c>
      <c r="J101" s="357">
        <f t="shared" si="11"/>
        <v>0</v>
      </c>
      <c r="K101" s="357">
        <f t="shared" si="11"/>
        <v>0</v>
      </c>
      <c r="L101" s="357">
        <f t="shared" si="11"/>
        <v>0</v>
      </c>
      <c r="M101" s="351">
        <f t="shared" si="11"/>
        <v>0</v>
      </c>
      <c r="N101" s="357">
        <f t="shared" si="11"/>
        <v>0</v>
      </c>
      <c r="O101" s="357">
        <f t="shared" si="11"/>
        <v>0</v>
      </c>
      <c r="P101" s="357">
        <f t="shared" si="11"/>
        <v>4</v>
      </c>
      <c r="Q101" s="357">
        <f t="shared" si="11"/>
        <v>2</v>
      </c>
      <c r="R101" s="357">
        <f t="shared" si="11"/>
        <v>0</v>
      </c>
      <c r="S101" s="357">
        <f t="shared" si="11"/>
        <v>0</v>
      </c>
      <c r="T101" s="351">
        <f t="shared" si="11"/>
        <v>3</v>
      </c>
      <c r="U101" s="357">
        <f t="shared" si="11"/>
        <v>0</v>
      </c>
      <c r="V101" s="357">
        <f t="shared" si="11"/>
        <v>0</v>
      </c>
      <c r="W101" s="357">
        <f t="shared" si="11"/>
        <v>0</v>
      </c>
      <c r="X101" s="357">
        <f t="shared" si="11"/>
        <v>0</v>
      </c>
      <c r="Y101" s="357">
        <f t="shared" si="11"/>
        <v>0</v>
      </c>
      <c r="Z101" s="353">
        <f t="shared" si="11"/>
        <v>1</v>
      </c>
      <c r="AA101" s="357">
        <f t="shared" si="11"/>
        <v>0</v>
      </c>
    </row>
    <row r="102" spans="2:26" ht="12">
      <c r="B102" s="354"/>
      <c r="M102" s="355"/>
      <c r="T102" s="355"/>
      <c r="Z102" s="356"/>
    </row>
    <row r="103" spans="1:27" ht="12">
      <c r="A103" s="3" t="s">
        <v>90</v>
      </c>
      <c r="B103" s="82">
        <f>SUM(C103:AA103)</f>
        <v>13</v>
      </c>
      <c r="C103" s="53">
        <v>1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2</v>
      </c>
      <c r="J103" s="53">
        <v>0</v>
      </c>
      <c r="K103" s="53">
        <v>0</v>
      </c>
      <c r="L103" s="55">
        <v>0</v>
      </c>
      <c r="M103" s="54">
        <v>0</v>
      </c>
      <c r="N103" s="53">
        <v>0</v>
      </c>
      <c r="O103" s="53">
        <v>0</v>
      </c>
      <c r="P103" s="53">
        <v>4</v>
      </c>
      <c r="Q103" s="53">
        <v>2</v>
      </c>
      <c r="R103" s="53">
        <v>0</v>
      </c>
      <c r="S103" s="53">
        <v>0</v>
      </c>
      <c r="T103" s="54">
        <v>3</v>
      </c>
      <c r="U103" s="53">
        <v>0</v>
      </c>
      <c r="V103" s="53">
        <v>0</v>
      </c>
      <c r="W103" s="53">
        <v>0</v>
      </c>
      <c r="X103" s="55">
        <v>0</v>
      </c>
      <c r="Y103" s="53">
        <v>0</v>
      </c>
      <c r="Z103" s="293">
        <v>1</v>
      </c>
      <c r="AA103" s="55">
        <v>0</v>
      </c>
    </row>
    <row r="104" spans="1:27" ht="12">
      <c r="A104" s="3" t="s">
        <v>136</v>
      </c>
      <c r="B104" s="82">
        <f>SUM(C104:AA104)</f>
        <v>1</v>
      </c>
      <c r="C104" s="53">
        <v>0</v>
      </c>
      <c r="D104" s="53">
        <v>0</v>
      </c>
      <c r="E104" s="53">
        <v>0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5">
        <v>0</v>
      </c>
      <c r="M104" s="54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4">
        <v>0</v>
      </c>
      <c r="U104" s="53">
        <v>0</v>
      </c>
      <c r="V104" s="53">
        <v>0</v>
      </c>
      <c r="W104" s="53">
        <v>0</v>
      </c>
      <c r="X104" s="55">
        <v>0</v>
      </c>
      <c r="Y104" s="53">
        <v>0</v>
      </c>
      <c r="Z104" s="293">
        <v>0</v>
      </c>
      <c r="AA104" s="55">
        <v>0</v>
      </c>
    </row>
    <row r="105" spans="2:26" ht="12">
      <c r="B105" s="354"/>
      <c r="M105" s="355"/>
      <c r="T105" s="355"/>
      <c r="Z105" s="356"/>
    </row>
    <row r="106" spans="1:27" ht="12">
      <c r="A106" s="30" t="s">
        <v>236</v>
      </c>
      <c r="B106" s="350">
        <f aca="true" t="shared" si="12" ref="B106:AA106">SUM(B108:B115)</f>
        <v>116</v>
      </c>
      <c r="C106" s="357">
        <f t="shared" si="12"/>
        <v>3</v>
      </c>
      <c r="D106" s="357">
        <f t="shared" si="12"/>
        <v>2</v>
      </c>
      <c r="E106" s="357">
        <f t="shared" si="12"/>
        <v>1</v>
      </c>
      <c r="F106" s="357">
        <f t="shared" si="12"/>
        <v>1</v>
      </c>
      <c r="G106" s="357">
        <f t="shared" si="12"/>
        <v>3</v>
      </c>
      <c r="H106" s="357">
        <f t="shared" si="12"/>
        <v>0</v>
      </c>
      <c r="I106" s="357">
        <f t="shared" si="12"/>
        <v>3</v>
      </c>
      <c r="J106" s="357">
        <f t="shared" si="12"/>
        <v>1</v>
      </c>
      <c r="K106" s="357">
        <f t="shared" si="12"/>
        <v>4</v>
      </c>
      <c r="L106" s="357">
        <f t="shared" si="12"/>
        <v>1</v>
      </c>
      <c r="M106" s="351">
        <f t="shared" si="12"/>
        <v>40</v>
      </c>
      <c r="N106" s="357">
        <f t="shared" si="12"/>
        <v>4</v>
      </c>
      <c r="O106" s="357">
        <f t="shared" si="12"/>
        <v>1</v>
      </c>
      <c r="P106" s="357">
        <f t="shared" si="12"/>
        <v>10</v>
      </c>
      <c r="Q106" s="357">
        <f t="shared" si="12"/>
        <v>23</v>
      </c>
      <c r="R106" s="357">
        <f t="shared" si="12"/>
        <v>4</v>
      </c>
      <c r="S106" s="357">
        <f t="shared" si="12"/>
        <v>1</v>
      </c>
      <c r="T106" s="351">
        <f t="shared" si="12"/>
        <v>3</v>
      </c>
      <c r="U106" s="357">
        <f t="shared" si="12"/>
        <v>0</v>
      </c>
      <c r="V106" s="357">
        <f t="shared" si="12"/>
        <v>0</v>
      </c>
      <c r="W106" s="357">
        <f t="shared" si="12"/>
        <v>7</v>
      </c>
      <c r="X106" s="357">
        <f t="shared" si="12"/>
        <v>1</v>
      </c>
      <c r="Y106" s="357">
        <f t="shared" si="12"/>
        <v>2</v>
      </c>
      <c r="Z106" s="353">
        <f t="shared" si="12"/>
        <v>0</v>
      </c>
      <c r="AA106" s="357">
        <f t="shared" si="12"/>
        <v>1</v>
      </c>
    </row>
    <row r="107" spans="2:26" ht="12">
      <c r="B107" s="354"/>
      <c r="M107" s="355"/>
      <c r="T107" s="355"/>
      <c r="Z107" s="356"/>
    </row>
    <row r="108" spans="1:27" ht="12">
      <c r="A108" s="3" t="s">
        <v>64</v>
      </c>
      <c r="B108" s="82">
        <f aca="true" t="shared" si="13" ref="B108:B115">SUM(C108:AA108)</f>
        <v>1</v>
      </c>
      <c r="C108" s="53">
        <v>0</v>
      </c>
      <c r="D108" s="53">
        <v>0</v>
      </c>
      <c r="E108" s="53">
        <v>0</v>
      </c>
      <c r="F108" s="53">
        <v>1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5">
        <v>0</v>
      </c>
      <c r="M108" s="54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4">
        <v>0</v>
      </c>
      <c r="U108" s="53">
        <v>0</v>
      </c>
      <c r="V108" s="53">
        <v>0</v>
      </c>
      <c r="W108" s="53">
        <v>0</v>
      </c>
      <c r="X108" s="55">
        <v>0</v>
      </c>
      <c r="Y108" s="53">
        <v>0</v>
      </c>
      <c r="Z108" s="293">
        <v>0</v>
      </c>
      <c r="AA108" s="55">
        <v>0</v>
      </c>
    </row>
    <row r="109" spans="1:27" ht="12">
      <c r="A109" s="3" t="s">
        <v>66</v>
      </c>
      <c r="B109" s="82">
        <f t="shared" si="13"/>
        <v>85</v>
      </c>
      <c r="C109" s="53">
        <v>0</v>
      </c>
      <c r="D109" s="53">
        <v>0</v>
      </c>
      <c r="E109" s="53">
        <v>1</v>
      </c>
      <c r="F109" s="53">
        <v>0</v>
      </c>
      <c r="G109" s="53">
        <v>2</v>
      </c>
      <c r="H109" s="53">
        <v>0</v>
      </c>
      <c r="I109" s="53">
        <v>3</v>
      </c>
      <c r="J109" s="53">
        <v>0</v>
      </c>
      <c r="K109" s="53">
        <v>3</v>
      </c>
      <c r="L109" s="55">
        <v>0</v>
      </c>
      <c r="M109" s="54">
        <v>38</v>
      </c>
      <c r="N109" s="53">
        <v>3</v>
      </c>
      <c r="O109" s="53">
        <v>0</v>
      </c>
      <c r="P109" s="53">
        <v>7</v>
      </c>
      <c r="Q109" s="53">
        <v>16</v>
      </c>
      <c r="R109" s="53">
        <v>2</v>
      </c>
      <c r="S109" s="53">
        <v>0</v>
      </c>
      <c r="T109" s="54">
        <v>2</v>
      </c>
      <c r="U109" s="53">
        <v>0</v>
      </c>
      <c r="V109" s="53">
        <v>0</v>
      </c>
      <c r="W109" s="53">
        <v>6</v>
      </c>
      <c r="X109" s="55">
        <v>0</v>
      </c>
      <c r="Y109" s="53">
        <v>1</v>
      </c>
      <c r="Z109" s="293">
        <v>0</v>
      </c>
      <c r="AA109" s="55">
        <v>1</v>
      </c>
    </row>
    <row r="110" spans="1:27" ht="12">
      <c r="A110" s="3" t="s">
        <v>68</v>
      </c>
      <c r="B110" s="82">
        <f t="shared" si="13"/>
        <v>5</v>
      </c>
      <c r="C110" s="53">
        <v>2</v>
      </c>
      <c r="D110" s="53">
        <v>1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5">
        <v>0</v>
      </c>
      <c r="M110" s="54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1</v>
      </c>
      <c r="T110" s="54">
        <v>0</v>
      </c>
      <c r="U110" s="53">
        <v>0</v>
      </c>
      <c r="V110" s="53">
        <v>0</v>
      </c>
      <c r="W110" s="53">
        <v>1</v>
      </c>
      <c r="X110" s="55">
        <v>0</v>
      </c>
      <c r="Y110" s="53">
        <v>0</v>
      </c>
      <c r="Z110" s="293">
        <v>0</v>
      </c>
      <c r="AA110" s="55">
        <v>0</v>
      </c>
    </row>
    <row r="111" spans="1:27" ht="12">
      <c r="A111" s="3" t="s">
        <v>167</v>
      </c>
      <c r="B111" s="82">
        <f t="shared" si="13"/>
        <v>1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5">
        <v>0</v>
      </c>
      <c r="M111" s="54">
        <v>0</v>
      </c>
      <c r="N111" s="53">
        <v>0</v>
      </c>
      <c r="O111" s="53">
        <v>0</v>
      </c>
      <c r="P111" s="53">
        <v>0</v>
      </c>
      <c r="Q111" s="53">
        <v>1</v>
      </c>
      <c r="R111" s="53">
        <v>0</v>
      </c>
      <c r="S111" s="53">
        <v>0</v>
      </c>
      <c r="T111" s="54">
        <v>0</v>
      </c>
      <c r="U111" s="53">
        <v>0</v>
      </c>
      <c r="V111" s="53">
        <v>0</v>
      </c>
      <c r="W111" s="53">
        <v>0</v>
      </c>
      <c r="X111" s="55">
        <v>0</v>
      </c>
      <c r="Y111" s="53">
        <v>0</v>
      </c>
      <c r="Z111" s="293">
        <v>0</v>
      </c>
      <c r="AA111" s="55">
        <v>0</v>
      </c>
    </row>
    <row r="112" spans="1:27" ht="12">
      <c r="A112" s="3" t="s">
        <v>120</v>
      </c>
      <c r="B112" s="82">
        <f t="shared" si="13"/>
        <v>18</v>
      </c>
      <c r="C112" s="53">
        <v>1</v>
      </c>
      <c r="D112" s="53">
        <v>1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5">
        <v>1</v>
      </c>
      <c r="M112" s="54">
        <v>2</v>
      </c>
      <c r="N112" s="53">
        <v>1</v>
      </c>
      <c r="O112" s="53">
        <v>1</v>
      </c>
      <c r="P112" s="53">
        <v>1</v>
      </c>
      <c r="Q112" s="53">
        <v>6</v>
      </c>
      <c r="R112" s="53">
        <v>2</v>
      </c>
      <c r="S112" s="53">
        <v>0</v>
      </c>
      <c r="T112" s="54">
        <v>0</v>
      </c>
      <c r="U112" s="53">
        <v>0</v>
      </c>
      <c r="V112" s="53">
        <v>0</v>
      </c>
      <c r="W112" s="53">
        <v>0</v>
      </c>
      <c r="X112" s="55">
        <v>0</v>
      </c>
      <c r="Y112" s="53">
        <v>1</v>
      </c>
      <c r="Z112" s="293">
        <v>0</v>
      </c>
      <c r="AA112" s="55">
        <v>0</v>
      </c>
    </row>
    <row r="113" spans="1:27" ht="12">
      <c r="A113" s="3" t="s">
        <v>148</v>
      </c>
      <c r="B113" s="82">
        <f t="shared" si="13"/>
        <v>2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1</v>
      </c>
      <c r="L113" s="55">
        <v>0</v>
      </c>
      <c r="M113" s="54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4">
        <v>1</v>
      </c>
      <c r="U113" s="53">
        <v>0</v>
      </c>
      <c r="V113" s="53">
        <v>0</v>
      </c>
      <c r="W113" s="53">
        <v>0</v>
      </c>
      <c r="X113" s="55">
        <v>0</v>
      </c>
      <c r="Y113" s="53">
        <v>0</v>
      </c>
      <c r="Z113" s="293">
        <v>0</v>
      </c>
      <c r="AA113" s="55">
        <v>0</v>
      </c>
    </row>
    <row r="114" spans="1:27" ht="12">
      <c r="A114" s="3" t="s">
        <v>449</v>
      </c>
      <c r="B114" s="82">
        <f t="shared" si="13"/>
        <v>2</v>
      </c>
      <c r="C114" s="53">
        <v>0</v>
      </c>
      <c r="D114" s="53">
        <v>0</v>
      </c>
      <c r="E114" s="53">
        <v>0</v>
      </c>
      <c r="F114" s="53">
        <v>0</v>
      </c>
      <c r="G114" s="53">
        <v>1</v>
      </c>
      <c r="H114" s="53">
        <v>0</v>
      </c>
      <c r="I114" s="53">
        <v>0</v>
      </c>
      <c r="J114" s="53">
        <v>0</v>
      </c>
      <c r="K114" s="53">
        <v>0</v>
      </c>
      <c r="L114" s="55">
        <v>0</v>
      </c>
      <c r="M114" s="54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4">
        <v>0</v>
      </c>
      <c r="U114" s="53">
        <v>0</v>
      </c>
      <c r="V114" s="53">
        <v>0</v>
      </c>
      <c r="W114" s="53">
        <v>0</v>
      </c>
      <c r="X114" s="55">
        <v>1</v>
      </c>
      <c r="Y114" s="53">
        <v>0</v>
      </c>
      <c r="Z114" s="293">
        <v>0</v>
      </c>
      <c r="AA114" s="55">
        <v>0</v>
      </c>
    </row>
    <row r="115" spans="1:27" ht="12">
      <c r="A115" s="3" t="s">
        <v>154</v>
      </c>
      <c r="B115" s="82">
        <f t="shared" si="13"/>
        <v>2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5">
        <v>0</v>
      </c>
      <c r="M115" s="54">
        <v>0</v>
      </c>
      <c r="N115" s="53">
        <v>0</v>
      </c>
      <c r="O115" s="53">
        <v>0</v>
      </c>
      <c r="P115" s="53">
        <v>2</v>
      </c>
      <c r="Q115" s="53">
        <v>0</v>
      </c>
      <c r="R115" s="53">
        <v>0</v>
      </c>
      <c r="S115" s="53">
        <v>0</v>
      </c>
      <c r="T115" s="54">
        <v>0</v>
      </c>
      <c r="U115" s="53">
        <v>0</v>
      </c>
      <c r="V115" s="53">
        <v>0</v>
      </c>
      <c r="W115" s="53">
        <v>0</v>
      </c>
      <c r="X115" s="55">
        <v>0</v>
      </c>
      <c r="Y115" s="53">
        <v>0</v>
      </c>
      <c r="Z115" s="293">
        <v>0</v>
      </c>
      <c r="AA115" s="55">
        <v>0</v>
      </c>
    </row>
    <row r="116" spans="2:26" ht="12">
      <c r="B116" s="354"/>
      <c r="M116" s="355"/>
      <c r="T116" s="355"/>
      <c r="Z116" s="356"/>
    </row>
    <row r="117" spans="1:27" ht="12">
      <c r="A117" s="30" t="s">
        <v>623</v>
      </c>
      <c r="B117" s="350">
        <f aca="true" t="shared" si="14" ref="B117:AA117">SUM(B119:B125)</f>
        <v>118</v>
      </c>
      <c r="C117" s="357">
        <f t="shared" si="14"/>
        <v>16</v>
      </c>
      <c r="D117" s="357">
        <f t="shared" si="14"/>
        <v>4</v>
      </c>
      <c r="E117" s="357">
        <f t="shared" si="14"/>
        <v>1</v>
      </c>
      <c r="F117" s="357">
        <f t="shared" si="14"/>
        <v>1</v>
      </c>
      <c r="G117" s="357">
        <f t="shared" si="14"/>
        <v>4</v>
      </c>
      <c r="H117" s="357">
        <f t="shared" si="14"/>
        <v>2</v>
      </c>
      <c r="I117" s="357">
        <f t="shared" si="14"/>
        <v>24</v>
      </c>
      <c r="J117" s="357">
        <f t="shared" si="14"/>
        <v>13</v>
      </c>
      <c r="K117" s="357">
        <f t="shared" si="14"/>
        <v>2</v>
      </c>
      <c r="L117" s="357">
        <f t="shared" si="14"/>
        <v>7</v>
      </c>
      <c r="M117" s="351">
        <f t="shared" si="14"/>
        <v>16</v>
      </c>
      <c r="N117" s="357">
        <f t="shared" si="14"/>
        <v>1</v>
      </c>
      <c r="O117" s="357">
        <f t="shared" si="14"/>
        <v>2</v>
      </c>
      <c r="P117" s="357">
        <f t="shared" si="14"/>
        <v>5</v>
      </c>
      <c r="Q117" s="357">
        <f t="shared" si="14"/>
        <v>6</v>
      </c>
      <c r="R117" s="357">
        <f t="shared" si="14"/>
        <v>5</v>
      </c>
      <c r="S117" s="357">
        <f t="shared" si="14"/>
        <v>2</v>
      </c>
      <c r="T117" s="351">
        <f t="shared" si="14"/>
        <v>0</v>
      </c>
      <c r="U117" s="357">
        <f t="shared" si="14"/>
        <v>0</v>
      </c>
      <c r="V117" s="357">
        <f t="shared" si="14"/>
        <v>3</v>
      </c>
      <c r="W117" s="357">
        <f t="shared" si="14"/>
        <v>0</v>
      </c>
      <c r="X117" s="357">
        <f t="shared" si="14"/>
        <v>1</v>
      </c>
      <c r="Y117" s="357">
        <f t="shared" si="14"/>
        <v>2</v>
      </c>
      <c r="Z117" s="353">
        <f t="shared" si="14"/>
        <v>1</v>
      </c>
      <c r="AA117" s="357">
        <f t="shared" si="14"/>
        <v>0</v>
      </c>
    </row>
    <row r="118" spans="2:26" ht="12">
      <c r="B118" s="354"/>
      <c r="M118" s="355"/>
      <c r="T118" s="355"/>
      <c r="Z118" s="356"/>
    </row>
    <row r="119" spans="1:27" ht="12">
      <c r="A119" s="3" t="s">
        <v>63</v>
      </c>
      <c r="B119" s="82">
        <f aca="true" t="shared" si="15" ref="B119:B125">SUM(C119:AA119)</f>
        <v>1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5">
        <v>0</v>
      </c>
      <c r="M119" s="54">
        <v>1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4">
        <v>0</v>
      </c>
      <c r="U119" s="53">
        <v>0</v>
      </c>
      <c r="V119" s="53">
        <v>0</v>
      </c>
      <c r="W119" s="53">
        <v>0</v>
      </c>
      <c r="X119" s="55">
        <v>0</v>
      </c>
      <c r="Y119" s="53">
        <v>0</v>
      </c>
      <c r="Z119" s="293">
        <v>0</v>
      </c>
      <c r="AA119" s="55">
        <v>0</v>
      </c>
    </row>
    <row r="120" spans="1:27" ht="12">
      <c r="A120" s="3" t="s">
        <v>72</v>
      </c>
      <c r="B120" s="82">
        <f t="shared" si="15"/>
        <v>5</v>
      </c>
      <c r="C120" s="53">
        <v>0</v>
      </c>
      <c r="D120" s="53">
        <v>0</v>
      </c>
      <c r="E120" s="53">
        <v>0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1</v>
      </c>
      <c r="L120" s="55">
        <v>1</v>
      </c>
      <c r="M120" s="54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1</v>
      </c>
      <c r="T120" s="54">
        <v>0</v>
      </c>
      <c r="U120" s="53">
        <v>0</v>
      </c>
      <c r="V120" s="53">
        <v>1</v>
      </c>
      <c r="W120" s="53">
        <v>0</v>
      </c>
      <c r="X120" s="55">
        <v>0</v>
      </c>
      <c r="Y120" s="53">
        <v>0</v>
      </c>
      <c r="Z120" s="293">
        <v>0</v>
      </c>
      <c r="AA120" s="55">
        <v>0</v>
      </c>
    </row>
    <row r="121" spans="1:27" ht="12">
      <c r="A121" s="3" t="s">
        <v>80</v>
      </c>
      <c r="B121" s="82">
        <f t="shared" si="15"/>
        <v>1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1</v>
      </c>
      <c r="K121" s="53">
        <v>0</v>
      </c>
      <c r="L121" s="55">
        <v>0</v>
      </c>
      <c r="M121" s="54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4">
        <v>0</v>
      </c>
      <c r="U121" s="53">
        <v>0</v>
      </c>
      <c r="V121" s="53">
        <v>0</v>
      </c>
      <c r="W121" s="53">
        <v>0</v>
      </c>
      <c r="X121" s="55">
        <v>0</v>
      </c>
      <c r="Y121" s="53">
        <v>0</v>
      </c>
      <c r="Z121" s="293">
        <v>0</v>
      </c>
      <c r="AA121" s="55">
        <v>0</v>
      </c>
    </row>
    <row r="122" spans="1:27" ht="12">
      <c r="A122" s="3" t="s">
        <v>427</v>
      </c>
      <c r="B122" s="82">
        <f t="shared" si="15"/>
        <v>1</v>
      </c>
      <c r="C122" s="53">
        <v>0</v>
      </c>
      <c r="D122" s="53">
        <v>0</v>
      </c>
      <c r="E122" s="53">
        <v>1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5">
        <v>0</v>
      </c>
      <c r="M122" s="54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4">
        <v>0</v>
      </c>
      <c r="U122" s="53">
        <v>0</v>
      </c>
      <c r="V122" s="53">
        <v>0</v>
      </c>
      <c r="W122" s="53">
        <v>0</v>
      </c>
      <c r="X122" s="55">
        <v>0</v>
      </c>
      <c r="Y122" s="53">
        <v>0</v>
      </c>
      <c r="Z122" s="293">
        <v>0</v>
      </c>
      <c r="AA122" s="55">
        <v>0</v>
      </c>
    </row>
    <row r="123" spans="1:27" ht="12">
      <c r="A123" s="3" t="s">
        <v>81</v>
      </c>
      <c r="B123" s="82">
        <f t="shared" si="15"/>
        <v>3</v>
      </c>
      <c r="C123" s="53">
        <v>1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1</v>
      </c>
      <c r="L123" s="55">
        <v>0</v>
      </c>
      <c r="M123" s="54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4">
        <v>0</v>
      </c>
      <c r="U123" s="53">
        <v>0</v>
      </c>
      <c r="V123" s="53">
        <v>0</v>
      </c>
      <c r="W123" s="53">
        <v>0</v>
      </c>
      <c r="X123" s="55">
        <v>1</v>
      </c>
      <c r="Y123" s="53">
        <v>0</v>
      </c>
      <c r="Z123" s="293">
        <v>0</v>
      </c>
      <c r="AA123" s="55">
        <v>0</v>
      </c>
    </row>
    <row r="124" spans="1:27" ht="12">
      <c r="A124" s="3" t="s">
        <v>118</v>
      </c>
      <c r="B124" s="82">
        <f t="shared" si="15"/>
        <v>92</v>
      </c>
      <c r="C124" s="53">
        <v>11</v>
      </c>
      <c r="D124" s="53">
        <v>4</v>
      </c>
      <c r="E124" s="53">
        <v>0</v>
      </c>
      <c r="F124" s="53">
        <v>0</v>
      </c>
      <c r="G124" s="53">
        <v>4</v>
      </c>
      <c r="H124" s="53">
        <v>0</v>
      </c>
      <c r="I124" s="53">
        <v>22</v>
      </c>
      <c r="J124" s="53">
        <v>11</v>
      </c>
      <c r="K124" s="53">
        <v>0</v>
      </c>
      <c r="L124" s="55">
        <v>4</v>
      </c>
      <c r="M124" s="54">
        <v>13</v>
      </c>
      <c r="N124" s="53">
        <v>0</v>
      </c>
      <c r="O124" s="53">
        <v>1</v>
      </c>
      <c r="P124" s="53">
        <v>5</v>
      </c>
      <c r="Q124" s="53">
        <v>6</v>
      </c>
      <c r="R124" s="53">
        <v>5</v>
      </c>
      <c r="S124" s="53">
        <v>1</v>
      </c>
      <c r="T124" s="54">
        <v>0</v>
      </c>
      <c r="U124" s="53">
        <v>0</v>
      </c>
      <c r="V124" s="53">
        <v>2</v>
      </c>
      <c r="W124" s="53">
        <v>0</v>
      </c>
      <c r="X124" s="55">
        <v>0</v>
      </c>
      <c r="Y124" s="53">
        <v>2</v>
      </c>
      <c r="Z124" s="293">
        <v>1</v>
      </c>
      <c r="AA124" s="55">
        <v>0</v>
      </c>
    </row>
    <row r="125" spans="1:27" ht="12">
      <c r="A125" s="3" t="s">
        <v>125</v>
      </c>
      <c r="B125" s="82">
        <f t="shared" si="15"/>
        <v>15</v>
      </c>
      <c r="C125" s="53">
        <v>4</v>
      </c>
      <c r="D125" s="53">
        <v>0</v>
      </c>
      <c r="E125" s="53">
        <v>0</v>
      </c>
      <c r="F125" s="53">
        <v>0</v>
      </c>
      <c r="G125" s="53">
        <v>0</v>
      </c>
      <c r="H125" s="53">
        <v>2</v>
      </c>
      <c r="I125" s="53">
        <v>2</v>
      </c>
      <c r="J125" s="53">
        <v>1</v>
      </c>
      <c r="K125" s="53">
        <v>0</v>
      </c>
      <c r="L125" s="55">
        <v>2</v>
      </c>
      <c r="M125" s="54">
        <v>2</v>
      </c>
      <c r="N125" s="53">
        <v>1</v>
      </c>
      <c r="O125" s="53">
        <v>1</v>
      </c>
      <c r="P125" s="53">
        <v>0</v>
      </c>
      <c r="Q125" s="53">
        <v>0</v>
      </c>
      <c r="R125" s="53">
        <v>0</v>
      </c>
      <c r="S125" s="53">
        <v>0</v>
      </c>
      <c r="T125" s="54">
        <v>0</v>
      </c>
      <c r="U125" s="53">
        <v>0</v>
      </c>
      <c r="V125" s="53">
        <v>0</v>
      </c>
      <c r="W125" s="53">
        <v>0</v>
      </c>
      <c r="X125" s="55">
        <v>0</v>
      </c>
      <c r="Y125" s="53">
        <v>0</v>
      </c>
      <c r="Z125" s="293">
        <v>0</v>
      </c>
      <c r="AA125" s="55">
        <v>0</v>
      </c>
    </row>
    <row r="126" spans="2:26" ht="12">
      <c r="B126" s="354"/>
      <c r="M126" s="355"/>
      <c r="T126" s="355"/>
      <c r="Z126" s="356"/>
    </row>
    <row r="127" spans="1:27" ht="12">
      <c r="A127" s="30" t="s">
        <v>242</v>
      </c>
      <c r="B127" s="350">
        <f aca="true" t="shared" si="16" ref="B127:AA127">SUM(B129:B136)</f>
        <v>201</v>
      </c>
      <c r="C127" s="357">
        <f t="shared" si="16"/>
        <v>15</v>
      </c>
      <c r="D127" s="357">
        <f t="shared" si="16"/>
        <v>10</v>
      </c>
      <c r="E127" s="357">
        <f t="shared" si="16"/>
        <v>1</v>
      </c>
      <c r="F127" s="357">
        <f t="shared" si="16"/>
        <v>19</v>
      </c>
      <c r="G127" s="357">
        <f t="shared" si="16"/>
        <v>36</v>
      </c>
      <c r="H127" s="357">
        <f t="shared" si="16"/>
        <v>3</v>
      </c>
      <c r="I127" s="357">
        <f t="shared" si="16"/>
        <v>4</v>
      </c>
      <c r="J127" s="357">
        <f t="shared" si="16"/>
        <v>2</v>
      </c>
      <c r="K127" s="357">
        <f t="shared" si="16"/>
        <v>5</v>
      </c>
      <c r="L127" s="357">
        <f t="shared" si="16"/>
        <v>3</v>
      </c>
      <c r="M127" s="351">
        <f t="shared" si="16"/>
        <v>15</v>
      </c>
      <c r="N127" s="357">
        <f t="shared" si="16"/>
        <v>4</v>
      </c>
      <c r="O127" s="357">
        <f t="shared" si="16"/>
        <v>11</v>
      </c>
      <c r="P127" s="357">
        <f t="shared" si="16"/>
        <v>6</v>
      </c>
      <c r="Q127" s="357">
        <f t="shared" si="16"/>
        <v>14</v>
      </c>
      <c r="R127" s="357">
        <f t="shared" si="16"/>
        <v>16</v>
      </c>
      <c r="S127" s="357">
        <f t="shared" si="16"/>
        <v>6</v>
      </c>
      <c r="T127" s="351">
        <f t="shared" si="16"/>
        <v>2</v>
      </c>
      <c r="U127" s="357">
        <f t="shared" si="16"/>
        <v>1</v>
      </c>
      <c r="V127" s="357">
        <f t="shared" si="16"/>
        <v>3</v>
      </c>
      <c r="W127" s="357">
        <f t="shared" si="16"/>
        <v>14</v>
      </c>
      <c r="X127" s="357">
        <f t="shared" si="16"/>
        <v>3</v>
      </c>
      <c r="Y127" s="357">
        <f t="shared" si="16"/>
        <v>3</v>
      </c>
      <c r="Z127" s="353">
        <f t="shared" si="16"/>
        <v>4</v>
      </c>
      <c r="AA127" s="357">
        <f t="shared" si="16"/>
        <v>1</v>
      </c>
    </row>
    <row r="128" spans="2:26" ht="12">
      <c r="B128" s="354"/>
      <c r="M128" s="355"/>
      <c r="T128" s="355"/>
      <c r="Z128" s="356"/>
    </row>
    <row r="129" spans="1:27" ht="12">
      <c r="A129" s="3" t="s">
        <v>42</v>
      </c>
      <c r="B129" s="82">
        <f aca="true" t="shared" si="17" ref="B129:B136">SUM(C129:AA129)</f>
        <v>161</v>
      </c>
      <c r="C129" s="53">
        <v>12</v>
      </c>
      <c r="D129" s="53">
        <v>10</v>
      </c>
      <c r="E129" s="53">
        <v>1</v>
      </c>
      <c r="F129" s="53">
        <v>19</v>
      </c>
      <c r="G129" s="53">
        <v>32</v>
      </c>
      <c r="H129" s="53">
        <v>3</v>
      </c>
      <c r="I129" s="53">
        <v>4</v>
      </c>
      <c r="J129" s="53">
        <v>1</v>
      </c>
      <c r="K129" s="53">
        <v>3</v>
      </c>
      <c r="L129" s="55">
        <v>3</v>
      </c>
      <c r="M129" s="54">
        <v>12</v>
      </c>
      <c r="N129" s="53">
        <v>4</v>
      </c>
      <c r="O129" s="53">
        <v>9</v>
      </c>
      <c r="P129" s="53">
        <v>4</v>
      </c>
      <c r="Q129" s="53">
        <v>8</v>
      </c>
      <c r="R129" s="53">
        <v>11</v>
      </c>
      <c r="S129" s="53">
        <v>3</v>
      </c>
      <c r="T129" s="54">
        <v>1</v>
      </c>
      <c r="U129" s="53">
        <v>1</v>
      </c>
      <c r="V129" s="53">
        <v>1</v>
      </c>
      <c r="W129" s="53">
        <v>14</v>
      </c>
      <c r="X129" s="55">
        <v>0</v>
      </c>
      <c r="Y129" s="53">
        <v>0</v>
      </c>
      <c r="Z129" s="293">
        <v>4</v>
      </c>
      <c r="AA129" s="55">
        <v>1</v>
      </c>
    </row>
    <row r="130" spans="1:27" ht="12">
      <c r="A130" s="3" t="s">
        <v>57</v>
      </c>
      <c r="B130" s="82">
        <f t="shared" si="17"/>
        <v>2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1</v>
      </c>
      <c r="K130" s="53">
        <v>0</v>
      </c>
      <c r="L130" s="55">
        <v>0</v>
      </c>
      <c r="M130" s="54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4">
        <v>0</v>
      </c>
      <c r="U130" s="53">
        <v>0</v>
      </c>
      <c r="V130" s="53">
        <v>1</v>
      </c>
      <c r="W130" s="53">
        <v>0</v>
      </c>
      <c r="X130" s="55">
        <v>0</v>
      </c>
      <c r="Y130" s="53">
        <v>0</v>
      </c>
      <c r="Z130" s="293">
        <v>0</v>
      </c>
      <c r="AA130" s="55">
        <v>0</v>
      </c>
    </row>
    <row r="131" spans="1:27" ht="12">
      <c r="A131" s="3" t="s">
        <v>58</v>
      </c>
      <c r="B131" s="82">
        <f t="shared" si="17"/>
        <v>5</v>
      </c>
      <c r="C131" s="53">
        <v>2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5">
        <v>0</v>
      </c>
      <c r="M131" s="54">
        <v>0</v>
      </c>
      <c r="N131" s="53">
        <v>0</v>
      </c>
      <c r="O131" s="53">
        <v>0</v>
      </c>
      <c r="P131" s="53">
        <v>1</v>
      </c>
      <c r="Q131" s="53">
        <v>0</v>
      </c>
      <c r="R131" s="53">
        <v>0</v>
      </c>
      <c r="S131" s="53">
        <v>2</v>
      </c>
      <c r="T131" s="54">
        <v>0</v>
      </c>
      <c r="U131" s="53">
        <v>0</v>
      </c>
      <c r="V131" s="53">
        <v>0</v>
      </c>
      <c r="W131" s="53">
        <v>0</v>
      </c>
      <c r="X131" s="55">
        <v>0</v>
      </c>
      <c r="Y131" s="53">
        <v>0</v>
      </c>
      <c r="Z131" s="293">
        <v>0</v>
      </c>
      <c r="AA131" s="55">
        <v>0</v>
      </c>
    </row>
    <row r="132" spans="1:27" ht="12">
      <c r="A132" s="3" t="s">
        <v>73</v>
      </c>
      <c r="B132" s="82">
        <f t="shared" si="17"/>
        <v>1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5">
        <v>0</v>
      </c>
      <c r="M132" s="54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4">
        <v>0</v>
      </c>
      <c r="U132" s="53">
        <v>0</v>
      </c>
      <c r="V132" s="53">
        <v>0</v>
      </c>
      <c r="W132" s="53">
        <v>0</v>
      </c>
      <c r="X132" s="55">
        <v>1</v>
      </c>
      <c r="Y132" s="53">
        <v>0</v>
      </c>
      <c r="Z132" s="293">
        <v>0</v>
      </c>
      <c r="AA132" s="55">
        <v>0</v>
      </c>
    </row>
    <row r="133" spans="1:27" ht="12">
      <c r="A133" s="3" t="s">
        <v>91</v>
      </c>
      <c r="B133" s="82">
        <f t="shared" si="17"/>
        <v>16</v>
      </c>
      <c r="C133" s="53">
        <v>0</v>
      </c>
      <c r="D133" s="53">
        <v>0</v>
      </c>
      <c r="E133" s="53">
        <v>0</v>
      </c>
      <c r="F133" s="53">
        <v>0</v>
      </c>
      <c r="G133" s="53">
        <v>2</v>
      </c>
      <c r="H133" s="53">
        <v>0</v>
      </c>
      <c r="I133" s="53">
        <v>0</v>
      </c>
      <c r="J133" s="53">
        <v>0</v>
      </c>
      <c r="K133" s="53">
        <v>2</v>
      </c>
      <c r="L133" s="55">
        <v>0</v>
      </c>
      <c r="M133" s="54">
        <v>2</v>
      </c>
      <c r="N133" s="53">
        <v>0</v>
      </c>
      <c r="O133" s="53">
        <v>1</v>
      </c>
      <c r="P133" s="53">
        <v>1</v>
      </c>
      <c r="Q133" s="53">
        <v>4</v>
      </c>
      <c r="R133" s="53">
        <v>3</v>
      </c>
      <c r="S133" s="53">
        <v>0</v>
      </c>
      <c r="T133" s="54">
        <v>0</v>
      </c>
      <c r="U133" s="53">
        <v>0</v>
      </c>
      <c r="V133" s="53">
        <v>0</v>
      </c>
      <c r="W133" s="53">
        <v>0</v>
      </c>
      <c r="X133" s="55">
        <v>1</v>
      </c>
      <c r="Y133" s="53">
        <v>0</v>
      </c>
      <c r="Z133" s="293">
        <v>0</v>
      </c>
      <c r="AA133" s="55">
        <v>0</v>
      </c>
    </row>
    <row r="134" spans="1:27" ht="12">
      <c r="A134" s="3" t="s">
        <v>110</v>
      </c>
      <c r="B134" s="82">
        <f t="shared" si="17"/>
        <v>2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5">
        <v>0</v>
      </c>
      <c r="M134" s="54">
        <v>0</v>
      </c>
      <c r="N134" s="53">
        <v>0</v>
      </c>
      <c r="O134" s="53">
        <v>0</v>
      </c>
      <c r="P134" s="53">
        <v>0</v>
      </c>
      <c r="Q134" s="53">
        <v>2</v>
      </c>
      <c r="R134" s="53">
        <v>0</v>
      </c>
      <c r="S134" s="53">
        <v>0</v>
      </c>
      <c r="T134" s="54">
        <v>0</v>
      </c>
      <c r="U134" s="53">
        <v>0</v>
      </c>
      <c r="V134" s="53">
        <v>0</v>
      </c>
      <c r="W134" s="53">
        <v>0</v>
      </c>
      <c r="X134" s="55">
        <v>0</v>
      </c>
      <c r="Y134" s="53">
        <v>0</v>
      </c>
      <c r="Z134" s="293">
        <v>0</v>
      </c>
      <c r="AA134" s="55">
        <v>0</v>
      </c>
    </row>
    <row r="135" spans="1:27" ht="12">
      <c r="A135" s="3" t="s">
        <v>112</v>
      </c>
      <c r="B135" s="82">
        <f t="shared" si="17"/>
        <v>12</v>
      </c>
      <c r="C135" s="53">
        <v>1</v>
      </c>
      <c r="D135" s="53">
        <v>0</v>
      </c>
      <c r="E135" s="53">
        <v>0</v>
      </c>
      <c r="F135" s="53">
        <v>0</v>
      </c>
      <c r="G135" s="53">
        <v>1</v>
      </c>
      <c r="H135" s="53">
        <v>0</v>
      </c>
      <c r="I135" s="53">
        <v>0</v>
      </c>
      <c r="J135" s="53">
        <v>0</v>
      </c>
      <c r="K135" s="53">
        <v>0</v>
      </c>
      <c r="L135" s="55">
        <v>0</v>
      </c>
      <c r="M135" s="54">
        <v>1</v>
      </c>
      <c r="N135" s="53">
        <v>0</v>
      </c>
      <c r="O135" s="53">
        <v>1</v>
      </c>
      <c r="P135" s="53">
        <v>0</v>
      </c>
      <c r="Q135" s="53">
        <v>0</v>
      </c>
      <c r="R135" s="53">
        <v>1</v>
      </c>
      <c r="S135" s="53">
        <v>1</v>
      </c>
      <c r="T135" s="54">
        <v>1</v>
      </c>
      <c r="U135" s="53">
        <v>0</v>
      </c>
      <c r="V135" s="53">
        <v>1</v>
      </c>
      <c r="W135" s="53">
        <v>0</v>
      </c>
      <c r="X135" s="55">
        <v>1</v>
      </c>
      <c r="Y135" s="53">
        <v>3</v>
      </c>
      <c r="Z135" s="293">
        <v>0</v>
      </c>
      <c r="AA135" s="55">
        <v>0</v>
      </c>
    </row>
    <row r="136" spans="1:27" ht="12">
      <c r="A136" s="3" t="s">
        <v>113</v>
      </c>
      <c r="B136" s="82">
        <f t="shared" si="17"/>
        <v>2</v>
      </c>
      <c r="C136" s="53">
        <v>0</v>
      </c>
      <c r="D136" s="53">
        <v>0</v>
      </c>
      <c r="E136" s="53">
        <v>0</v>
      </c>
      <c r="F136" s="53">
        <v>0</v>
      </c>
      <c r="G136" s="53">
        <v>1</v>
      </c>
      <c r="H136" s="53">
        <v>0</v>
      </c>
      <c r="I136" s="53">
        <v>0</v>
      </c>
      <c r="J136" s="53">
        <v>0</v>
      </c>
      <c r="K136" s="53">
        <v>0</v>
      </c>
      <c r="L136" s="55">
        <v>0</v>
      </c>
      <c r="M136" s="54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1</v>
      </c>
      <c r="S136" s="53">
        <v>0</v>
      </c>
      <c r="T136" s="54">
        <v>0</v>
      </c>
      <c r="U136" s="53">
        <v>0</v>
      </c>
      <c r="V136" s="53">
        <v>0</v>
      </c>
      <c r="W136" s="53">
        <v>0</v>
      </c>
      <c r="X136" s="55">
        <v>0</v>
      </c>
      <c r="Y136" s="53">
        <v>0</v>
      </c>
      <c r="Z136" s="293">
        <v>0</v>
      </c>
      <c r="AA136" s="55">
        <v>0</v>
      </c>
    </row>
    <row r="137" spans="2:26" ht="12">
      <c r="B137" s="354"/>
      <c r="M137" s="355"/>
      <c r="T137" s="355"/>
      <c r="Z137" s="356"/>
    </row>
    <row r="138" spans="1:27" ht="12">
      <c r="A138" s="30" t="s">
        <v>245</v>
      </c>
      <c r="B138" s="350">
        <f aca="true" t="shared" si="18" ref="B138:AA138">SUM(B140:B147)</f>
        <v>844</v>
      </c>
      <c r="C138" s="357">
        <f t="shared" si="18"/>
        <v>64</v>
      </c>
      <c r="D138" s="357">
        <f t="shared" si="18"/>
        <v>107</v>
      </c>
      <c r="E138" s="357">
        <f t="shared" si="18"/>
        <v>28</v>
      </c>
      <c r="F138" s="357">
        <f t="shared" si="18"/>
        <v>38</v>
      </c>
      <c r="G138" s="357">
        <f t="shared" si="18"/>
        <v>40</v>
      </c>
      <c r="H138" s="357">
        <f t="shared" si="18"/>
        <v>21</v>
      </c>
      <c r="I138" s="357">
        <f t="shared" si="18"/>
        <v>86</v>
      </c>
      <c r="J138" s="357">
        <f t="shared" si="18"/>
        <v>48</v>
      </c>
      <c r="K138" s="357">
        <f t="shared" si="18"/>
        <v>44</v>
      </c>
      <c r="L138" s="357">
        <f t="shared" si="18"/>
        <v>67</v>
      </c>
      <c r="M138" s="351">
        <f t="shared" si="18"/>
        <v>49</v>
      </c>
      <c r="N138" s="357">
        <f t="shared" si="18"/>
        <v>27</v>
      </c>
      <c r="O138" s="357">
        <f t="shared" si="18"/>
        <v>15</v>
      </c>
      <c r="P138" s="357">
        <f t="shared" si="18"/>
        <v>35</v>
      </c>
      <c r="Q138" s="357">
        <f t="shared" si="18"/>
        <v>55</v>
      </c>
      <c r="R138" s="357">
        <f t="shared" si="18"/>
        <v>51</v>
      </c>
      <c r="S138" s="357">
        <f t="shared" si="18"/>
        <v>6</v>
      </c>
      <c r="T138" s="351">
        <f t="shared" si="18"/>
        <v>15</v>
      </c>
      <c r="U138" s="357">
        <f t="shared" si="18"/>
        <v>2</v>
      </c>
      <c r="V138" s="357">
        <f t="shared" si="18"/>
        <v>11</v>
      </c>
      <c r="W138" s="357">
        <f t="shared" si="18"/>
        <v>16</v>
      </c>
      <c r="X138" s="357">
        <f t="shared" si="18"/>
        <v>2</v>
      </c>
      <c r="Y138" s="357">
        <f t="shared" si="18"/>
        <v>7</v>
      </c>
      <c r="Z138" s="353">
        <f t="shared" si="18"/>
        <v>9</v>
      </c>
      <c r="AA138" s="357">
        <f t="shared" si="18"/>
        <v>1</v>
      </c>
    </row>
    <row r="139" spans="2:26" ht="12">
      <c r="B139" s="354"/>
      <c r="M139" s="355"/>
      <c r="T139" s="355"/>
      <c r="Z139" s="356"/>
    </row>
    <row r="140" spans="1:27" ht="12">
      <c r="A140" s="3" t="s">
        <v>247</v>
      </c>
      <c r="B140" s="82">
        <f aca="true" t="shared" si="19" ref="B140:B147">SUM(C140:AA140)</f>
        <v>91</v>
      </c>
      <c r="C140" s="53">
        <v>2</v>
      </c>
      <c r="D140" s="53">
        <v>6</v>
      </c>
      <c r="E140" s="53">
        <v>0</v>
      </c>
      <c r="F140" s="53">
        <v>3</v>
      </c>
      <c r="G140" s="53">
        <v>12</v>
      </c>
      <c r="H140" s="53">
        <v>1</v>
      </c>
      <c r="I140" s="53">
        <v>1</v>
      </c>
      <c r="J140" s="53">
        <v>0</v>
      </c>
      <c r="K140" s="53">
        <v>0</v>
      </c>
      <c r="L140" s="55">
        <v>0</v>
      </c>
      <c r="M140" s="54">
        <v>29</v>
      </c>
      <c r="N140" s="53">
        <v>8</v>
      </c>
      <c r="O140" s="53">
        <v>1</v>
      </c>
      <c r="P140" s="53">
        <v>7</v>
      </c>
      <c r="Q140" s="53">
        <v>9</v>
      </c>
      <c r="R140" s="53">
        <v>7</v>
      </c>
      <c r="S140" s="53">
        <v>1</v>
      </c>
      <c r="T140" s="54">
        <v>0</v>
      </c>
      <c r="U140" s="53">
        <v>0</v>
      </c>
      <c r="V140" s="53">
        <v>2</v>
      </c>
      <c r="W140" s="53">
        <v>1</v>
      </c>
      <c r="X140" s="55">
        <v>0</v>
      </c>
      <c r="Y140" s="53">
        <v>1</v>
      </c>
      <c r="Z140" s="293">
        <v>0</v>
      </c>
      <c r="AA140" s="55">
        <v>0</v>
      </c>
    </row>
    <row r="141" spans="1:27" ht="12">
      <c r="A141" s="3" t="s">
        <v>75</v>
      </c>
      <c r="B141" s="82">
        <f t="shared" si="19"/>
        <v>21</v>
      </c>
      <c r="C141" s="53">
        <v>1</v>
      </c>
      <c r="D141" s="53">
        <v>0</v>
      </c>
      <c r="E141" s="53">
        <v>1</v>
      </c>
      <c r="F141" s="53">
        <v>4</v>
      </c>
      <c r="G141" s="53">
        <v>1</v>
      </c>
      <c r="H141" s="53">
        <v>1</v>
      </c>
      <c r="I141" s="53">
        <v>2</v>
      </c>
      <c r="J141" s="53">
        <v>0</v>
      </c>
      <c r="K141" s="53">
        <v>1</v>
      </c>
      <c r="L141" s="55">
        <v>2</v>
      </c>
      <c r="M141" s="54">
        <v>1</v>
      </c>
      <c r="N141" s="53">
        <v>1</v>
      </c>
      <c r="O141" s="53">
        <v>0</v>
      </c>
      <c r="P141" s="53">
        <v>3</v>
      </c>
      <c r="Q141" s="53">
        <v>2</v>
      </c>
      <c r="R141" s="53">
        <v>0</v>
      </c>
      <c r="S141" s="53">
        <v>0</v>
      </c>
      <c r="T141" s="54">
        <v>0</v>
      </c>
      <c r="U141" s="53">
        <v>0</v>
      </c>
      <c r="V141" s="53">
        <v>0</v>
      </c>
      <c r="W141" s="53">
        <v>1</v>
      </c>
      <c r="X141" s="55">
        <v>0</v>
      </c>
      <c r="Y141" s="53">
        <v>0</v>
      </c>
      <c r="Z141" s="293">
        <v>0</v>
      </c>
      <c r="AA141" s="55">
        <v>0</v>
      </c>
    </row>
    <row r="142" spans="1:27" ht="12">
      <c r="A142" s="3" t="s">
        <v>76</v>
      </c>
      <c r="B142" s="82">
        <f t="shared" si="19"/>
        <v>62</v>
      </c>
      <c r="C142" s="53">
        <v>1</v>
      </c>
      <c r="D142" s="53">
        <v>14</v>
      </c>
      <c r="E142" s="53">
        <v>2</v>
      </c>
      <c r="F142" s="53">
        <v>10</v>
      </c>
      <c r="G142" s="53">
        <v>2</v>
      </c>
      <c r="H142" s="53">
        <v>2</v>
      </c>
      <c r="I142" s="53">
        <v>3</v>
      </c>
      <c r="J142" s="53">
        <v>4</v>
      </c>
      <c r="K142" s="53">
        <v>2</v>
      </c>
      <c r="L142" s="55">
        <v>1</v>
      </c>
      <c r="M142" s="54">
        <v>3</v>
      </c>
      <c r="N142" s="53">
        <v>4</v>
      </c>
      <c r="O142" s="53">
        <v>2</v>
      </c>
      <c r="P142" s="53">
        <v>2</v>
      </c>
      <c r="Q142" s="53">
        <v>4</v>
      </c>
      <c r="R142" s="53">
        <v>0</v>
      </c>
      <c r="S142" s="53">
        <v>2</v>
      </c>
      <c r="T142" s="54">
        <v>1</v>
      </c>
      <c r="U142" s="53">
        <v>0</v>
      </c>
      <c r="V142" s="53">
        <v>1</v>
      </c>
      <c r="W142" s="53">
        <v>1</v>
      </c>
      <c r="X142" s="55">
        <v>0</v>
      </c>
      <c r="Y142" s="53">
        <v>0</v>
      </c>
      <c r="Z142" s="293">
        <v>1</v>
      </c>
      <c r="AA142" s="55">
        <v>0</v>
      </c>
    </row>
    <row r="143" spans="1:27" ht="12">
      <c r="A143" s="3" t="s">
        <v>77</v>
      </c>
      <c r="B143" s="82">
        <f t="shared" si="19"/>
        <v>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5">
        <v>0</v>
      </c>
      <c r="M143" s="54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4">
        <v>3</v>
      </c>
      <c r="U143" s="53">
        <v>0</v>
      </c>
      <c r="V143" s="53">
        <v>1</v>
      </c>
      <c r="W143" s="53">
        <v>0</v>
      </c>
      <c r="X143" s="55">
        <v>0</v>
      </c>
      <c r="Y143" s="53">
        <v>0</v>
      </c>
      <c r="Z143" s="293">
        <v>0</v>
      </c>
      <c r="AA143" s="55">
        <v>0</v>
      </c>
    </row>
    <row r="144" spans="1:27" ht="12">
      <c r="A144" s="3" t="s">
        <v>78</v>
      </c>
      <c r="B144" s="82">
        <f t="shared" si="19"/>
        <v>1</v>
      </c>
      <c r="C144" s="53">
        <v>0</v>
      </c>
      <c r="D144" s="53">
        <v>0</v>
      </c>
      <c r="E144" s="53">
        <v>0</v>
      </c>
      <c r="F144" s="53">
        <v>1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5">
        <v>0</v>
      </c>
      <c r="M144" s="54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4">
        <v>0</v>
      </c>
      <c r="U144" s="53">
        <v>0</v>
      </c>
      <c r="V144" s="53">
        <v>0</v>
      </c>
      <c r="W144" s="53">
        <v>0</v>
      </c>
      <c r="X144" s="55">
        <v>0</v>
      </c>
      <c r="Y144" s="53">
        <v>0</v>
      </c>
      <c r="Z144" s="293">
        <v>0</v>
      </c>
      <c r="AA144" s="55">
        <v>0</v>
      </c>
    </row>
    <row r="145" spans="1:27" ht="12">
      <c r="A145" s="3" t="s">
        <v>79</v>
      </c>
      <c r="B145" s="82">
        <f t="shared" si="19"/>
        <v>521</v>
      </c>
      <c r="C145" s="53">
        <v>54</v>
      </c>
      <c r="D145" s="53">
        <v>79</v>
      </c>
      <c r="E145" s="53">
        <v>22</v>
      </c>
      <c r="F145" s="53">
        <v>13</v>
      </c>
      <c r="G145" s="53">
        <v>15</v>
      </c>
      <c r="H145" s="53">
        <v>15</v>
      </c>
      <c r="I145" s="53">
        <v>61</v>
      </c>
      <c r="J145" s="53">
        <v>32</v>
      </c>
      <c r="K145" s="53">
        <v>36</v>
      </c>
      <c r="L145" s="55">
        <v>53</v>
      </c>
      <c r="M145" s="54">
        <v>10</v>
      </c>
      <c r="N145" s="53">
        <v>7</v>
      </c>
      <c r="O145" s="53">
        <v>11</v>
      </c>
      <c r="P145" s="53">
        <v>18</v>
      </c>
      <c r="Q145" s="53">
        <v>33</v>
      </c>
      <c r="R145" s="53">
        <v>31</v>
      </c>
      <c r="S145" s="53">
        <v>1</v>
      </c>
      <c r="T145" s="54">
        <v>10</v>
      </c>
      <c r="U145" s="53">
        <v>1</v>
      </c>
      <c r="V145" s="53">
        <v>6</v>
      </c>
      <c r="W145" s="53">
        <v>5</v>
      </c>
      <c r="X145" s="55">
        <v>0</v>
      </c>
      <c r="Y145" s="53">
        <v>4</v>
      </c>
      <c r="Z145" s="293">
        <v>3</v>
      </c>
      <c r="AA145" s="55">
        <v>1</v>
      </c>
    </row>
    <row r="146" spans="1:27" ht="12">
      <c r="A146" s="3" t="s">
        <v>447</v>
      </c>
      <c r="B146" s="82">
        <f t="shared" si="19"/>
        <v>2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5">
        <v>0</v>
      </c>
      <c r="M146" s="54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1</v>
      </c>
      <c r="T146" s="54">
        <v>0</v>
      </c>
      <c r="U146" s="53">
        <v>0</v>
      </c>
      <c r="V146" s="53">
        <v>0</v>
      </c>
      <c r="W146" s="53">
        <v>0</v>
      </c>
      <c r="X146" s="55">
        <v>1</v>
      </c>
      <c r="Y146" s="53">
        <v>0</v>
      </c>
      <c r="Z146" s="293">
        <v>0</v>
      </c>
      <c r="AA146" s="55">
        <v>0</v>
      </c>
    </row>
    <row r="147" spans="1:27" ht="12">
      <c r="A147" s="3" t="s">
        <v>145</v>
      </c>
      <c r="B147" s="82">
        <f t="shared" si="19"/>
        <v>142</v>
      </c>
      <c r="C147" s="53">
        <v>6</v>
      </c>
      <c r="D147" s="53">
        <v>8</v>
      </c>
      <c r="E147" s="53">
        <v>3</v>
      </c>
      <c r="F147" s="53">
        <v>7</v>
      </c>
      <c r="G147" s="53">
        <v>10</v>
      </c>
      <c r="H147" s="53">
        <v>2</v>
      </c>
      <c r="I147" s="53">
        <v>19</v>
      </c>
      <c r="J147" s="53">
        <v>12</v>
      </c>
      <c r="K147" s="53">
        <v>5</v>
      </c>
      <c r="L147" s="55">
        <v>11</v>
      </c>
      <c r="M147" s="54">
        <v>6</v>
      </c>
      <c r="N147" s="53">
        <v>7</v>
      </c>
      <c r="O147" s="53">
        <v>1</v>
      </c>
      <c r="P147" s="53">
        <v>5</v>
      </c>
      <c r="Q147" s="53">
        <v>7</v>
      </c>
      <c r="R147" s="53">
        <v>13</v>
      </c>
      <c r="S147" s="53">
        <v>1</v>
      </c>
      <c r="T147" s="54">
        <v>1</v>
      </c>
      <c r="U147" s="53">
        <v>1</v>
      </c>
      <c r="V147" s="53">
        <v>1</v>
      </c>
      <c r="W147" s="53">
        <v>8</v>
      </c>
      <c r="X147" s="55">
        <v>1</v>
      </c>
      <c r="Y147" s="53">
        <v>2</v>
      </c>
      <c r="Z147" s="293">
        <v>5</v>
      </c>
      <c r="AA147" s="55">
        <v>0</v>
      </c>
    </row>
    <row r="148" spans="1:27" ht="12">
      <c r="A148" s="3"/>
      <c r="B148" s="49"/>
      <c r="C148" s="53"/>
      <c r="D148" s="53"/>
      <c r="E148" s="53"/>
      <c r="F148" s="53"/>
      <c r="G148" s="53"/>
      <c r="H148" s="53"/>
      <c r="I148" s="53"/>
      <c r="J148" s="53"/>
      <c r="K148" s="53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2">
      <c r="A149" s="3"/>
      <c r="B149" s="49"/>
      <c r="C149" s="53"/>
      <c r="D149" s="53"/>
      <c r="E149" s="53"/>
      <c r="F149" s="53"/>
      <c r="G149" s="53"/>
      <c r="H149" s="53"/>
      <c r="I149" s="53"/>
      <c r="J149" s="53"/>
      <c r="K149" s="53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:27" ht="12">
      <c r="A150" s="3"/>
      <c r="B150" s="49"/>
      <c r="C150" s="53"/>
      <c r="D150" s="53"/>
      <c r="E150" s="53"/>
      <c r="F150" s="53"/>
      <c r="G150" s="53"/>
      <c r="H150" s="53"/>
      <c r="I150" s="53"/>
      <c r="J150" s="53"/>
      <c r="K150" s="53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:27" ht="12.75" thickBot="1">
      <c r="A151" s="2" t="s">
        <v>699</v>
      </c>
      <c r="B151" s="49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:27" ht="12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9"/>
      <c r="N152" s="6"/>
      <c r="O152" s="6"/>
      <c r="P152" s="6"/>
      <c r="Q152" s="6"/>
      <c r="R152" s="6"/>
      <c r="S152" s="6"/>
      <c r="T152" s="396" t="s">
        <v>616</v>
      </c>
      <c r="U152" s="397"/>
      <c r="V152" s="397"/>
      <c r="W152" s="397"/>
      <c r="X152" s="397"/>
      <c r="Y152" s="438"/>
      <c r="Z152" s="439" t="s">
        <v>618</v>
      </c>
      <c r="AA152" s="397"/>
    </row>
    <row r="153" spans="2:27" ht="12.75" thickBot="1">
      <c r="B153" s="10" t="s">
        <v>0</v>
      </c>
      <c r="C153" s="400" t="s">
        <v>589</v>
      </c>
      <c r="D153" s="400"/>
      <c r="E153" s="400"/>
      <c r="F153" s="400"/>
      <c r="G153" s="400"/>
      <c r="H153" s="400"/>
      <c r="I153" s="400"/>
      <c r="J153" s="400"/>
      <c r="K153" s="400"/>
      <c r="L153" s="401"/>
      <c r="M153" s="399" t="s">
        <v>590</v>
      </c>
      <c r="N153" s="400"/>
      <c r="O153" s="400"/>
      <c r="P153" s="400"/>
      <c r="Q153" s="400"/>
      <c r="R153" s="400"/>
      <c r="S153" s="401"/>
      <c r="T153" s="399" t="s">
        <v>617</v>
      </c>
      <c r="U153" s="400"/>
      <c r="V153" s="400"/>
      <c r="W153" s="400"/>
      <c r="X153" s="400"/>
      <c r="Y153" s="440"/>
      <c r="Z153" s="441" t="s">
        <v>617</v>
      </c>
      <c r="AA153" s="400"/>
    </row>
    <row r="154" spans="1:27" ht="12">
      <c r="A154" s="4" t="s">
        <v>184</v>
      </c>
      <c r="B154" s="10" t="s">
        <v>185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4"/>
      <c r="N154" s="5"/>
      <c r="O154" s="5"/>
      <c r="P154" s="5"/>
      <c r="Q154" s="5"/>
      <c r="R154" s="5"/>
      <c r="S154" s="5"/>
      <c r="T154" s="14"/>
      <c r="U154" s="5"/>
      <c r="V154" s="1"/>
      <c r="W154" s="1"/>
      <c r="X154" s="6"/>
      <c r="Y154" s="1"/>
      <c r="Z154" s="289"/>
      <c r="AA154" s="6"/>
    </row>
    <row r="155" spans="1:27" ht="12">
      <c r="A155" s="31"/>
      <c r="B155" s="10" t="s">
        <v>0</v>
      </c>
      <c r="C155" s="312" t="s">
        <v>599</v>
      </c>
      <c r="D155" s="312" t="s">
        <v>600</v>
      </c>
      <c r="E155" s="312" t="s">
        <v>601</v>
      </c>
      <c r="F155" s="312" t="s">
        <v>602</v>
      </c>
      <c r="G155" s="312" t="s">
        <v>603</v>
      </c>
      <c r="H155" s="312" t="s">
        <v>604</v>
      </c>
      <c r="I155" s="312" t="s">
        <v>8</v>
      </c>
      <c r="J155" s="312" t="s">
        <v>1</v>
      </c>
      <c r="K155" s="312" t="s">
        <v>187</v>
      </c>
      <c r="L155" s="312" t="s">
        <v>605</v>
      </c>
      <c r="M155" s="313" t="s">
        <v>1</v>
      </c>
      <c r="N155" s="312" t="s">
        <v>606</v>
      </c>
      <c r="O155" s="312" t="s">
        <v>11</v>
      </c>
      <c r="P155" s="312" t="s">
        <v>607</v>
      </c>
      <c r="Q155" s="312" t="s">
        <v>608</v>
      </c>
      <c r="R155" s="312" t="s">
        <v>609</v>
      </c>
      <c r="S155" s="312" t="s">
        <v>610</v>
      </c>
      <c r="T155" s="313" t="s">
        <v>611</v>
      </c>
      <c r="U155" s="312" t="s">
        <v>612</v>
      </c>
      <c r="V155" s="314" t="s">
        <v>613</v>
      </c>
      <c r="W155" s="314" t="s">
        <v>614</v>
      </c>
      <c r="X155" s="315" t="s">
        <v>432</v>
      </c>
      <c r="Y155" s="314" t="s">
        <v>20</v>
      </c>
      <c r="Z155" s="316" t="s">
        <v>188</v>
      </c>
      <c r="AA155" s="315" t="s">
        <v>435</v>
      </c>
    </row>
    <row r="156" spans="1:27" ht="12.75" thickBot="1">
      <c r="A156" s="17"/>
      <c r="B156" s="18"/>
      <c r="C156" s="317" t="s">
        <v>22</v>
      </c>
      <c r="D156" s="317" t="s">
        <v>23</v>
      </c>
      <c r="E156" s="317" t="s">
        <v>24</v>
      </c>
      <c r="F156" s="317" t="s">
        <v>25</v>
      </c>
      <c r="G156" s="317" t="s">
        <v>26</v>
      </c>
      <c r="H156" s="318" t="s">
        <v>278</v>
      </c>
      <c r="I156" s="317" t="s">
        <v>27</v>
      </c>
      <c r="J156" s="317" t="s">
        <v>28</v>
      </c>
      <c r="K156" s="317" t="s">
        <v>190</v>
      </c>
      <c r="L156" s="318" t="s">
        <v>29</v>
      </c>
      <c r="M156" s="319" t="s">
        <v>30</v>
      </c>
      <c r="N156" s="317" t="s">
        <v>31</v>
      </c>
      <c r="O156" s="317" t="s">
        <v>32</v>
      </c>
      <c r="P156" s="318" t="s">
        <v>33</v>
      </c>
      <c r="Q156" s="318" t="s">
        <v>279</v>
      </c>
      <c r="R156" s="318" t="s">
        <v>34</v>
      </c>
      <c r="S156" s="317" t="s">
        <v>35</v>
      </c>
      <c r="T156" s="320" t="s">
        <v>36</v>
      </c>
      <c r="U156" s="318" t="s">
        <v>37</v>
      </c>
      <c r="V156" s="318" t="s">
        <v>38</v>
      </c>
      <c r="W156" s="318" t="s">
        <v>39</v>
      </c>
      <c r="X156" s="318" t="s">
        <v>281</v>
      </c>
      <c r="Y156" s="318"/>
      <c r="Z156" s="321" t="s">
        <v>191</v>
      </c>
      <c r="AA156" s="318" t="s">
        <v>282</v>
      </c>
    </row>
    <row r="157" spans="1:27" ht="12">
      <c r="A157" s="45" t="s">
        <v>248</v>
      </c>
      <c r="B157" s="350">
        <f aca="true" t="shared" si="20" ref="B157:AA157">SUM(B159:B169)</f>
        <v>666</v>
      </c>
      <c r="C157" s="357">
        <f t="shared" si="20"/>
        <v>31</v>
      </c>
      <c r="D157" s="357">
        <f t="shared" si="20"/>
        <v>16</v>
      </c>
      <c r="E157" s="357">
        <f t="shared" si="20"/>
        <v>23</v>
      </c>
      <c r="F157" s="357">
        <f t="shared" si="20"/>
        <v>28</v>
      </c>
      <c r="G157" s="357">
        <f t="shared" si="20"/>
        <v>18</v>
      </c>
      <c r="H157" s="357">
        <f t="shared" si="20"/>
        <v>15</v>
      </c>
      <c r="I157" s="357">
        <f t="shared" si="20"/>
        <v>47</v>
      </c>
      <c r="J157" s="357">
        <f t="shared" si="20"/>
        <v>49</v>
      </c>
      <c r="K157" s="357">
        <f t="shared" si="20"/>
        <v>25</v>
      </c>
      <c r="L157" s="357">
        <f t="shared" si="20"/>
        <v>33</v>
      </c>
      <c r="M157" s="351">
        <f t="shared" si="20"/>
        <v>20</v>
      </c>
      <c r="N157" s="357">
        <f t="shared" si="20"/>
        <v>33</v>
      </c>
      <c r="O157" s="357">
        <f t="shared" si="20"/>
        <v>47</v>
      </c>
      <c r="P157" s="357">
        <f t="shared" si="20"/>
        <v>14</v>
      </c>
      <c r="Q157" s="357">
        <f t="shared" si="20"/>
        <v>61</v>
      </c>
      <c r="R157" s="357">
        <f t="shared" si="20"/>
        <v>123</v>
      </c>
      <c r="S157" s="357">
        <f t="shared" si="20"/>
        <v>9</v>
      </c>
      <c r="T157" s="351">
        <f t="shared" si="20"/>
        <v>19</v>
      </c>
      <c r="U157" s="357">
        <f t="shared" si="20"/>
        <v>8</v>
      </c>
      <c r="V157" s="357">
        <f t="shared" si="20"/>
        <v>16</v>
      </c>
      <c r="W157" s="357">
        <f t="shared" si="20"/>
        <v>14</v>
      </c>
      <c r="X157" s="357">
        <f t="shared" si="20"/>
        <v>1</v>
      </c>
      <c r="Y157" s="357">
        <f t="shared" si="20"/>
        <v>13</v>
      </c>
      <c r="Z157" s="353">
        <f t="shared" si="20"/>
        <v>0</v>
      </c>
      <c r="AA157" s="357">
        <f t="shared" si="20"/>
        <v>3</v>
      </c>
    </row>
    <row r="158" spans="2:26" ht="12">
      <c r="B158" s="354"/>
      <c r="M158" s="355"/>
      <c r="T158" s="355"/>
      <c r="Z158" s="356"/>
    </row>
    <row r="159" spans="1:27" ht="12">
      <c r="A159" s="3" t="s">
        <v>422</v>
      </c>
      <c r="B159" s="82">
        <f aca="true" t="shared" si="21" ref="B159:B169">SUM(C159:AA159)</f>
        <v>3</v>
      </c>
      <c r="C159" s="53">
        <v>1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5">
        <v>0</v>
      </c>
      <c r="M159" s="54">
        <v>0</v>
      </c>
      <c r="N159" s="53">
        <v>0</v>
      </c>
      <c r="O159" s="53">
        <v>0</v>
      </c>
      <c r="P159" s="53">
        <v>0</v>
      </c>
      <c r="Q159" s="53">
        <v>2</v>
      </c>
      <c r="R159" s="53">
        <v>0</v>
      </c>
      <c r="S159" s="53">
        <v>0</v>
      </c>
      <c r="T159" s="54">
        <v>0</v>
      </c>
      <c r="U159" s="53">
        <v>0</v>
      </c>
      <c r="V159" s="53">
        <v>0</v>
      </c>
      <c r="W159" s="53">
        <v>0</v>
      </c>
      <c r="X159" s="55">
        <v>0</v>
      </c>
      <c r="Y159" s="53">
        <v>0</v>
      </c>
      <c r="Z159" s="293">
        <v>0</v>
      </c>
      <c r="AA159" s="55">
        <v>0</v>
      </c>
    </row>
    <row r="160" spans="1:27" ht="12">
      <c r="A160" s="3" t="s">
        <v>59</v>
      </c>
      <c r="B160" s="82">
        <f t="shared" si="21"/>
        <v>5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5">
        <v>0</v>
      </c>
      <c r="M160" s="54">
        <v>0</v>
      </c>
      <c r="N160" s="53">
        <v>1</v>
      </c>
      <c r="O160" s="53">
        <v>0</v>
      </c>
      <c r="P160" s="53">
        <v>0</v>
      </c>
      <c r="Q160" s="53">
        <v>0</v>
      </c>
      <c r="R160" s="53">
        <v>3</v>
      </c>
      <c r="S160" s="53">
        <v>1</v>
      </c>
      <c r="T160" s="54">
        <v>0</v>
      </c>
      <c r="U160" s="53">
        <v>0</v>
      </c>
      <c r="V160" s="53">
        <v>0</v>
      </c>
      <c r="W160" s="53">
        <v>0</v>
      </c>
      <c r="X160" s="55">
        <v>0</v>
      </c>
      <c r="Y160" s="53">
        <v>0</v>
      </c>
      <c r="Z160" s="293">
        <v>0</v>
      </c>
      <c r="AA160" s="55">
        <v>0</v>
      </c>
    </row>
    <row r="161" spans="1:27" ht="12">
      <c r="A161" s="3" t="s">
        <v>61</v>
      </c>
      <c r="B161" s="82">
        <f t="shared" si="21"/>
        <v>9</v>
      </c>
      <c r="C161" s="53">
        <v>1</v>
      </c>
      <c r="D161" s="53">
        <v>0</v>
      </c>
      <c r="E161" s="53">
        <v>1</v>
      </c>
      <c r="F161" s="53">
        <v>1</v>
      </c>
      <c r="G161" s="53">
        <v>0</v>
      </c>
      <c r="H161" s="53">
        <v>0</v>
      </c>
      <c r="I161" s="53">
        <v>1</v>
      </c>
      <c r="J161" s="53">
        <v>0</v>
      </c>
      <c r="K161" s="53">
        <v>1</v>
      </c>
      <c r="L161" s="55">
        <v>0</v>
      </c>
      <c r="M161" s="54">
        <v>1</v>
      </c>
      <c r="N161" s="53">
        <v>1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4">
        <v>0</v>
      </c>
      <c r="U161" s="53">
        <v>0</v>
      </c>
      <c r="V161" s="53">
        <v>0</v>
      </c>
      <c r="W161" s="53">
        <v>0</v>
      </c>
      <c r="X161" s="55">
        <v>0</v>
      </c>
      <c r="Y161" s="53">
        <v>2</v>
      </c>
      <c r="Z161" s="293">
        <v>0</v>
      </c>
      <c r="AA161" s="55">
        <v>0</v>
      </c>
    </row>
    <row r="162" spans="1:27" ht="12">
      <c r="A162" s="3" t="s">
        <v>127</v>
      </c>
      <c r="B162" s="82">
        <f t="shared" si="21"/>
        <v>3</v>
      </c>
      <c r="C162" s="53">
        <v>0</v>
      </c>
      <c r="D162" s="53">
        <v>0</v>
      </c>
      <c r="E162" s="53">
        <v>0</v>
      </c>
      <c r="F162" s="53">
        <v>1</v>
      </c>
      <c r="G162" s="53">
        <v>1</v>
      </c>
      <c r="H162" s="53">
        <v>0</v>
      </c>
      <c r="I162" s="53">
        <v>0</v>
      </c>
      <c r="J162" s="53">
        <v>0</v>
      </c>
      <c r="K162" s="53">
        <v>0</v>
      </c>
      <c r="L162" s="55">
        <v>0</v>
      </c>
      <c r="M162" s="54">
        <v>1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4">
        <v>0</v>
      </c>
      <c r="U162" s="53">
        <v>0</v>
      </c>
      <c r="V162" s="53">
        <v>0</v>
      </c>
      <c r="W162" s="53">
        <v>0</v>
      </c>
      <c r="X162" s="55">
        <v>0</v>
      </c>
      <c r="Y162" s="53">
        <v>0</v>
      </c>
      <c r="Z162" s="293">
        <v>0</v>
      </c>
      <c r="AA162" s="55">
        <v>0</v>
      </c>
    </row>
    <row r="163" spans="1:27" ht="12">
      <c r="A163" s="3" t="s">
        <v>249</v>
      </c>
      <c r="B163" s="82">
        <f t="shared" si="21"/>
        <v>9</v>
      </c>
      <c r="C163" s="53">
        <v>0</v>
      </c>
      <c r="D163" s="53">
        <v>0</v>
      </c>
      <c r="E163" s="53">
        <v>0</v>
      </c>
      <c r="F163" s="53">
        <v>5</v>
      </c>
      <c r="G163" s="53">
        <v>0</v>
      </c>
      <c r="H163" s="53">
        <v>0</v>
      </c>
      <c r="I163" s="53">
        <v>4</v>
      </c>
      <c r="J163" s="53">
        <v>0</v>
      </c>
      <c r="K163" s="53">
        <v>0</v>
      </c>
      <c r="L163" s="55">
        <v>0</v>
      </c>
      <c r="M163" s="54">
        <v>0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4">
        <v>0</v>
      </c>
      <c r="U163" s="53">
        <v>0</v>
      </c>
      <c r="V163" s="53">
        <v>0</v>
      </c>
      <c r="W163" s="53">
        <v>0</v>
      </c>
      <c r="X163" s="55">
        <v>0</v>
      </c>
      <c r="Y163" s="53">
        <v>0</v>
      </c>
      <c r="Z163" s="293">
        <v>0</v>
      </c>
      <c r="AA163" s="55">
        <v>0</v>
      </c>
    </row>
    <row r="164" spans="1:27" ht="12">
      <c r="A164" s="3" t="s">
        <v>129</v>
      </c>
      <c r="B164" s="82">
        <f t="shared" si="21"/>
        <v>217</v>
      </c>
      <c r="C164" s="53">
        <v>8</v>
      </c>
      <c r="D164" s="53">
        <v>9</v>
      </c>
      <c r="E164" s="53">
        <v>4</v>
      </c>
      <c r="F164" s="53">
        <v>7</v>
      </c>
      <c r="G164" s="53">
        <v>6</v>
      </c>
      <c r="H164" s="53">
        <v>9</v>
      </c>
      <c r="I164" s="53">
        <v>22</v>
      </c>
      <c r="J164" s="53">
        <v>15</v>
      </c>
      <c r="K164" s="53">
        <v>9</v>
      </c>
      <c r="L164" s="55">
        <v>6</v>
      </c>
      <c r="M164" s="54">
        <v>4</v>
      </c>
      <c r="N164" s="53">
        <v>12</v>
      </c>
      <c r="O164" s="53">
        <v>19</v>
      </c>
      <c r="P164" s="53">
        <v>3</v>
      </c>
      <c r="Q164" s="53">
        <v>19</v>
      </c>
      <c r="R164" s="53">
        <v>24</v>
      </c>
      <c r="S164" s="53">
        <v>4</v>
      </c>
      <c r="T164" s="54">
        <v>18</v>
      </c>
      <c r="U164" s="53">
        <v>3</v>
      </c>
      <c r="V164" s="53">
        <v>10</v>
      </c>
      <c r="W164" s="53">
        <v>2</v>
      </c>
      <c r="X164" s="55">
        <v>0</v>
      </c>
      <c r="Y164" s="53">
        <v>4</v>
      </c>
      <c r="Z164" s="293">
        <v>0</v>
      </c>
      <c r="AA164" s="55">
        <v>0</v>
      </c>
    </row>
    <row r="165" spans="1:27" ht="12">
      <c r="A165" s="3" t="s">
        <v>130</v>
      </c>
      <c r="B165" s="82">
        <f t="shared" si="21"/>
        <v>211</v>
      </c>
      <c r="C165" s="53">
        <v>5</v>
      </c>
      <c r="D165" s="53">
        <v>0</v>
      </c>
      <c r="E165" s="53">
        <v>8</v>
      </c>
      <c r="F165" s="53">
        <v>5</v>
      </c>
      <c r="G165" s="53">
        <v>1</v>
      </c>
      <c r="H165" s="53">
        <v>1</v>
      </c>
      <c r="I165" s="53">
        <v>7</v>
      </c>
      <c r="J165" s="53">
        <v>18</v>
      </c>
      <c r="K165" s="53">
        <v>3</v>
      </c>
      <c r="L165" s="55">
        <v>4</v>
      </c>
      <c r="M165" s="54">
        <v>7</v>
      </c>
      <c r="N165" s="53">
        <v>11</v>
      </c>
      <c r="O165" s="53">
        <v>10</v>
      </c>
      <c r="P165" s="53">
        <v>5</v>
      </c>
      <c r="Q165" s="53">
        <v>25</v>
      </c>
      <c r="R165" s="53">
        <v>86</v>
      </c>
      <c r="S165" s="53">
        <v>0</v>
      </c>
      <c r="T165" s="54">
        <v>0</v>
      </c>
      <c r="U165" s="53">
        <v>0</v>
      </c>
      <c r="V165" s="53">
        <v>3</v>
      </c>
      <c r="W165" s="53">
        <v>7</v>
      </c>
      <c r="X165" s="55">
        <v>0</v>
      </c>
      <c r="Y165" s="53">
        <v>3</v>
      </c>
      <c r="Z165" s="293">
        <v>0</v>
      </c>
      <c r="AA165" s="55">
        <v>2</v>
      </c>
    </row>
    <row r="166" spans="1:27" ht="12">
      <c r="A166" s="3" t="s">
        <v>142</v>
      </c>
      <c r="B166" s="82">
        <f t="shared" si="21"/>
        <v>16</v>
      </c>
      <c r="C166" s="53">
        <v>1</v>
      </c>
      <c r="D166" s="53">
        <v>0</v>
      </c>
      <c r="E166" s="53">
        <v>0</v>
      </c>
      <c r="F166" s="53">
        <v>1</v>
      </c>
      <c r="G166" s="53">
        <v>1</v>
      </c>
      <c r="H166" s="53">
        <v>0</v>
      </c>
      <c r="I166" s="53">
        <v>0</v>
      </c>
      <c r="J166" s="53">
        <v>1</v>
      </c>
      <c r="K166" s="53">
        <v>0</v>
      </c>
      <c r="L166" s="55">
        <v>1</v>
      </c>
      <c r="M166" s="54">
        <v>0</v>
      </c>
      <c r="N166" s="53">
        <v>0</v>
      </c>
      <c r="O166" s="53">
        <v>0</v>
      </c>
      <c r="P166" s="53">
        <v>0</v>
      </c>
      <c r="Q166" s="53">
        <v>9</v>
      </c>
      <c r="R166" s="53">
        <v>0</v>
      </c>
      <c r="S166" s="53">
        <v>0</v>
      </c>
      <c r="T166" s="54">
        <v>0</v>
      </c>
      <c r="U166" s="53">
        <v>0</v>
      </c>
      <c r="V166" s="53">
        <v>0</v>
      </c>
      <c r="W166" s="53">
        <v>0</v>
      </c>
      <c r="X166" s="55">
        <v>0</v>
      </c>
      <c r="Y166" s="53">
        <v>2</v>
      </c>
      <c r="Z166" s="293">
        <v>0</v>
      </c>
      <c r="AA166" s="55">
        <v>0</v>
      </c>
    </row>
    <row r="167" spans="1:27" ht="12">
      <c r="A167" s="3" t="s">
        <v>144</v>
      </c>
      <c r="B167" s="82">
        <f t="shared" si="21"/>
        <v>9</v>
      </c>
      <c r="C167" s="53">
        <v>0</v>
      </c>
      <c r="D167" s="53">
        <v>0</v>
      </c>
      <c r="E167" s="53">
        <v>0</v>
      </c>
      <c r="F167" s="53">
        <v>3</v>
      </c>
      <c r="G167" s="53">
        <v>0</v>
      </c>
      <c r="H167" s="53">
        <v>0</v>
      </c>
      <c r="I167" s="53">
        <v>1</v>
      </c>
      <c r="J167" s="53">
        <v>0</v>
      </c>
      <c r="K167" s="53">
        <v>4</v>
      </c>
      <c r="L167" s="55">
        <v>0</v>
      </c>
      <c r="M167" s="54">
        <v>0</v>
      </c>
      <c r="N167" s="53">
        <v>1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4">
        <v>0</v>
      </c>
      <c r="U167" s="53">
        <v>0</v>
      </c>
      <c r="V167" s="53">
        <v>0</v>
      </c>
      <c r="W167" s="53">
        <v>0</v>
      </c>
      <c r="X167" s="55">
        <v>0</v>
      </c>
      <c r="Y167" s="53">
        <v>0</v>
      </c>
      <c r="Z167" s="293">
        <v>0</v>
      </c>
      <c r="AA167" s="55">
        <v>0</v>
      </c>
    </row>
    <row r="168" spans="1:27" ht="12">
      <c r="A168" s="3" t="s">
        <v>150</v>
      </c>
      <c r="B168" s="82">
        <f t="shared" si="21"/>
        <v>156</v>
      </c>
      <c r="C168" s="53">
        <v>9</v>
      </c>
      <c r="D168" s="53">
        <v>7</v>
      </c>
      <c r="E168" s="53">
        <v>8</v>
      </c>
      <c r="F168" s="53">
        <v>4</v>
      </c>
      <c r="G168" s="53">
        <v>8</v>
      </c>
      <c r="H168" s="53">
        <v>5</v>
      </c>
      <c r="I168" s="53">
        <v>11</v>
      </c>
      <c r="J168" s="53">
        <v>15</v>
      </c>
      <c r="K168" s="53">
        <v>7</v>
      </c>
      <c r="L168" s="55">
        <v>18</v>
      </c>
      <c r="M168" s="54">
        <v>6</v>
      </c>
      <c r="N168" s="53">
        <v>5</v>
      </c>
      <c r="O168" s="53">
        <v>14</v>
      </c>
      <c r="P168" s="53">
        <v>5</v>
      </c>
      <c r="Q168" s="53">
        <v>5</v>
      </c>
      <c r="R168" s="53">
        <v>9</v>
      </c>
      <c r="S168" s="53">
        <v>4</v>
      </c>
      <c r="T168" s="54">
        <v>1</v>
      </c>
      <c r="U168" s="53">
        <v>5</v>
      </c>
      <c r="V168" s="53">
        <v>3</v>
      </c>
      <c r="W168" s="53">
        <v>5</v>
      </c>
      <c r="X168" s="55">
        <v>1</v>
      </c>
      <c r="Y168" s="53">
        <v>1</v>
      </c>
      <c r="Z168" s="293">
        <v>0</v>
      </c>
      <c r="AA168" s="55">
        <v>0</v>
      </c>
    </row>
    <row r="169" spans="1:27" ht="12">
      <c r="A169" s="3" t="s">
        <v>151</v>
      </c>
      <c r="B169" s="82">
        <f t="shared" si="21"/>
        <v>28</v>
      </c>
      <c r="C169" s="53">
        <v>6</v>
      </c>
      <c r="D169" s="53">
        <v>0</v>
      </c>
      <c r="E169" s="53">
        <v>2</v>
      </c>
      <c r="F169" s="53">
        <v>1</v>
      </c>
      <c r="G169" s="53">
        <v>1</v>
      </c>
      <c r="H169" s="53">
        <v>0</v>
      </c>
      <c r="I169" s="53">
        <v>1</v>
      </c>
      <c r="J169" s="53">
        <v>0</v>
      </c>
      <c r="K169" s="53">
        <v>1</v>
      </c>
      <c r="L169" s="55">
        <v>4</v>
      </c>
      <c r="M169" s="54">
        <v>1</v>
      </c>
      <c r="N169" s="53">
        <v>2</v>
      </c>
      <c r="O169" s="53">
        <v>4</v>
      </c>
      <c r="P169" s="53">
        <v>1</v>
      </c>
      <c r="Q169" s="53">
        <v>1</v>
      </c>
      <c r="R169" s="53">
        <v>1</v>
      </c>
      <c r="S169" s="53">
        <v>0</v>
      </c>
      <c r="T169" s="54">
        <v>0</v>
      </c>
      <c r="U169" s="53">
        <v>0</v>
      </c>
      <c r="V169" s="53">
        <v>0</v>
      </c>
      <c r="W169" s="53">
        <v>0</v>
      </c>
      <c r="X169" s="55">
        <v>0</v>
      </c>
      <c r="Y169" s="53">
        <v>1</v>
      </c>
      <c r="Z169" s="293">
        <v>0</v>
      </c>
      <c r="AA169" s="55">
        <v>1</v>
      </c>
    </row>
    <row r="170" spans="2:26" ht="12">
      <c r="B170" s="354"/>
      <c r="M170" s="355"/>
      <c r="T170" s="355"/>
      <c r="Z170" s="356"/>
    </row>
    <row r="171" spans="1:27" ht="12">
      <c r="A171" s="45" t="s">
        <v>251</v>
      </c>
      <c r="B171" s="350">
        <f aca="true" t="shared" si="22" ref="B171:AA171">SUM(B173:B187)</f>
        <v>374</v>
      </c>
      <c r="C171" s="357">
        <f t="shared" si="22"/>
        <v>7</v>
      </c>
      <c r="D171" s="357">
        <f t="shared" si="22"/>
        <v>9</v>
      </c>
      <c r="E171" s="357">
        <f t="shared" si="22"/>
        <v>2</v>
      </c>
      <c r="F171" s="357">
        <f t="shared" si="22"/>
        <v>55</v>
      </c>
      <c r="G171" s="357">
        <f t="shared" si="22"/>
        <v>34</v>
      </c>
      <c r="H171" s="357">
        <f t="shared" si="22"/>
        <v>12</v>
      </c>
      <c r="I171" s="357">
        <f t="shared" si="22"/>
        <v>16</v>
      </c>
      <c r="J171" s="357">
        <f t="shared" si="22"/>
        <v>13</v>
      </c>
      <c r="K171" s="357">
        <f t="shared" si="22"/>
        <v>17</v>
      </c>
      <c r="L171" s="357">
        <f t="shared" si="22"/>
        <v>5</v>
      </c>
      <c r="M171" s="351">
        <f t="shared" si="22"/>
        <v>29</v>
      </c>
      <c r="N171" s="357">
        <f t="shared" si="22"/>
        <v>14</v>
      </c>
      <c r="O171" s="357">
        <f t="shared" si="22"/>
        <v>6</v>
      </c>
      <c r="P171" s="357">
        <f t="shared" si="22"/>
        <v>25</v>
      </c>
      <c r="Q171" s="357">
        <f t="shared" si="22"/>
        <v>38</v>
      </c>
      <c r="R171" s="357">
        <f t="shared" si="22"/>
        <v>16</v>
      </c>
      <c r="S171" s="357">
        <f t="shared" si="22"/>
        <v>17</v>
      </c>
      <c r="T171" s="351">
        <f t="shared" si="22"/>
        <v>12</v>
      </c>
      <c r="U171" s="357">
        <f t="shared" si="22"/>
        <v>2</v>
      </c>
      <c r="V171" s="357">
        <f t="shared" si="22"/>
        <v>4</v>
      </c>
      <c r="W171" s="357">
        <f t="shared" si="22"/>
        <v>15</v>
      </c>
      <c r="X171" s="357">
        <f t="shared" si="22"/>
        <v>4</v>
      </c>
      <c r="Y171" s="357">
        <f t="shared" si="22"/>
        <v>14</v>
      </c>
      <c r="Z171" s="353">
        <f t="shared" si="22"/>
        <v>8</v>
      </c>
      <c r="AA171" s="357">
        <f t="shared" si="22"/>
        <v>0</v>
      </c>
    </row>
    <row r="172" spans="2:26" ht="12">
      <c r="B172" s="354"/>
      <c r="M172" s="355"/>
      <c r="T172" s="355"/>
      <c r="Z172" s="356"/>
    </row>
    <row r="173" spans="1:27" ht="12">
      <c r="A173" s="3" t="s">
        <v>92</v>
      </c>
      <c r="B173" s="82">
        <f aca="true" t="shared" si="23" ref="B173:B187">SUM(C173:AA173)</f>
        <v>21</v>
      </c>
      <c r="C173" s="53">
        <v>1</v>
      </c>
      <c r="D173" s="53">
        <v>0</v>
      </c>
      <c r="E173" s="53">
        <v>0</v>
      </c>
      <c r="F173" s="53">
        <v>4</v>
      </c>
      <c r="G173" s="53">
        <v>0</v>
      </c>
      <c r="H173" s="53">
        <v>0</v>
      </c>
      <c r="I173" s="53">
        <v>0</v>
      </c>
      <c r="J173" s="53">
        <v>1</v>
      </c>
      <c r="K173" s="53">
        <v>0</v>
      </c>
      <c r="L173" s="55">
        <v>0</v>
      </c>
      <c r="M173" s="54">
        <v>0</v>
      </c>
      <c r="N173" s="53">
        <v>0</v>
      </c>
      <c r="O173" s="53">
        <v>0</v>
      </c>
      <c r="P173" s="53">
        <v>0</v>
      </c>
      <c r="Q173" s="53">
        <v>12</v>
      </c>
      <c r="R173" s="53">
        <v>0</v>
      </c>
      <c r="S173" s="53">
        <v>0</v>
      </c>
      <c r="T173" s="54">
        <v>0</v>
      </c>
      <c r="U173" s="53">
        <v>0</v>
      </c>
      <c r="V173" s="53">
        <v>0</v>
      </c>
      <c r="W173" s="53">
        <v>0</v>
      </c>
      <c r="X173" s="55">
        <v>0</v>
      </c>
      <c r="Y173" s="53">
        <v>0</v>
      </c>
      <c r="Z173" s="293">
        <v>3</v>
      </c>
      <c r="AA173" s="55">
        <v>0</v>
      </c>
    </row>
    <row r="174" spans="1:27" ht="12">
      <c r="A174" s="3" t="s">
        <v>252</v>
      </c>
      <c r="B174" s="82">
        <f t="shared" si="23"/>
        <v>11</v>
      </c>
      <c r="C174" s="53">
        <v>1</v>
      </c>
      <c r="D174" s="53">
        <v>0</v>
      </c>
      <c r="E174" s="53">
        <v>0</v>
      </c>
      <c r="F174" s="53">
        <v>0</v>
      </c>
      <c r="G174" s="53">
        <v>3</v>
      </c>
      <c r="H174" s="53">
        <v>0</v>
      </c>
      <c r="I174" s="53">
        <v>0</v>
      </c>
      <c r="J174" s="53">
        <v>0</v>
      </c>
      <c r="K174" s="53">
        <v>0</v>
      </c>
      <c r="L174" s="55">
        <v>0</v>
      </c>
      <c r="M174" s="54">
        <v>0</v>
      </c>
      <c r="N174" s="53">
        <v>2</v>
      </c>
      <c r="O174" s="53">
        <v>0</v>
      </c>
      <c r="P174" s="53">
        <v>1</v>
      </c>
      <c r="Q174" s="53">
        <v>1</v>
      </c>
      <c r="R174" s="53">
        <v>0</v>
      </c>
      <c r="S174" s="53">
        <v>0</v>
      </c>
      <c r="T174" s="54">
        <v>0</v>
      </c>
      <c r="U174" s="53">
        <v>0</v>
      </c>
      <c r="V174" s="53">
        <v>0</v>
      </c>
      <c r="W174" s="53">
        <v>2</v>
      </c>
      <c r="X174" s="55">
        <v>1</v>
      </c>
      <c r="Y174" s="53">
        <v>0</v>
      </c>
      <c r="Z174" s="293">
        <v>0</v>
      </c>
      <c r="AA174" s="55">
        <v>0</v>
      </c>
    </row>
    <row r="175" spans="1:27" ht="12">
      <c r="A175" s="3" t="s">
        <v>94</v>
      </c>
      <c r="B175" s="82">
        <f t="shared" si="23"/>
        <v>107</v>
      </c>
      <c r="C175" s="53">
        <v>4</v>
      </c>
      <c r="D175" s="53">
        <v>8</v>
      </c>
      <c r="E175" s="53">
        <v>2</v>
      </c>
      <c r="F175" s="53">
        <v>10</v>
      </c>
      <c r="G175" s="53">
        <v>6</v>
      </c>
      <c r="H175" s="53">
        <v>11</v>
      </c>
      <c r="I175" s="53">
        <v>6</v>
      </c>
      <c r="J175" s="53">
        <v>5</v>
      </c>
      <c r="K175" s="53">
        <v>6</v>
      </c>
      <c r="L175" s="55">
        <v>5</v>
      </c>
      <c r="M175" s="54">
        <v>5</v>
      </c>
      <c r="N175" s="53">
        <v>4</v>
      </c>
      <c r="O175" s="53">
        <v>4</v>
      </c>
      <c r="P175" s="53">
        <v>4</v>
      </c>
      <c r="Q175" s="53">
        <v>9</v>
      </c>
      <c r="R175" s="53">
        <v>8</v>
      </c>
      <c r="S175" s="53">
        <v>6</v>
      </c>
      <c r="T175" s="54">
        <v>0</v>
      </c>
      <c r="U175" s="53">
        <v>0</v>
      </c>
      <c r="V175" s="53">
        <v>1</v>
      </c>
      <c r="W175" s="53">
        <v>1</v>
      </c>
      <c r="X175" s="55">
        <v>0</v>
      </c>
      <c r="Y175" s="53">
        <v>2</v>
      </c>
      <c r="Z175" s="293">
        <v>0</v>
      </c>
      <c r="AA175" s="55">
        <v>0</v>
      </c>
    </row>
    <row r="176" spans="1:27" ht="12">
      <c r="A176" s="3" t="s">
        <v>95</v>
      </c>
      <c r="B176" s="82">
        <f t="shared" si="23"/>
        <v>13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3</v>
      </c>
      <c r="J176" s="53">
        <v>0</v>
      </c>
      <c r="K176" s="53">
        <v>1</v>
      </c>
      <c r="L176" s="55">
        <v>0</v>
      </c>
      <c r="M176" s="54">
        <v>4</v>
      </c>
      <c r="N176" s="53">
        <v>0</v>
      </c>
      <c r="O176" s="53">
        <v>0</v>
      </c>
      <c r="P176" s="53">
        <v>1</v>
      </c>
      <c r="Q176" s="53">
        <v>1</v>
      </c>
      <c r="R176" s="53">
        <v>0</v>
      </c>
      <c r="S176" s="53">
        <v>0</v>
      </c>
      <c r="T176" s="54">
        <v>0</v>
      </c>
      <c r="U176" s="53">
        <v>0</v>
      </c>
      <c r="V176" s="53">
        <v>2</v>
      </c>
      <c r="W176" s="53">
        <v>0</v>
      </c>
      <c r="X176" s="55">
        <v>1</v>
      </c>
      <c r="Y176" s="53">
        <v>0</v>
      </c>
      <c r="Z176" s="293">
        <v>0</v>
      </c>
      <c r="AA176" s="55">
        <v>0</v>
      </c>
    </row>
    <row r="177" spans="1:27" ht="12">
      <c r="A177" s="3" t="s">
        <v>255</v>
      </c>
      <c r="B177" s="82">
        <f t="shared" si="23"/>
        <v>1</v>
      </c>
      <c r="C177" s="53">
        <v>0</v>
      </c>
      <c r="D177" s="53">
        <v>0</v>
      </c>
      <c r="E177" s="53">
        <v>0</v>
      </c>
      <c r="F177" s="53">
        <v>1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5">
        <v>0</v>
      </c>
      <c r="M177" s="54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4">
        <v>0</v>
      </c>
      <c r="U177" s="53">
        <v>0</v>
      </c>
      <c r="V177" s="53">
        <v>0</v>
      </c>
      <c r="W177" s="53">
        <v>0</v>
      </c>
      <c r="X177" s="55">
        <v>0</v>
      </c>
      <c r="Y177" s="53">
        <v>0</v>
      </c>
      <c r="Z177" s="293">
        <v>0</v>
      </c>
      <c r="AA177" s="55">
        <v>0</v>
      </c>
    </row>
    <row r="178" spans="1:27" ht="12">
      <c r="A178" s="3" t="s">
        <v>97</v>
      </c>
      <c r="B178" s="82">
        <f t="shared" si="23"/>
        <v>18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5">
        <v>0</v>
      </c>
      <c r="M178" s="54">
        <v>1</v>
      </c>
      <c r="N178" s="53">
        <v>0</v>
      </c>
      <c r="O178" s="53">
        <v>0</v>
      </c>
      <c r="P178" s="53">
        <v>0</v>
      </c>
      <c r="Q178" s="53">
        <v>1</v>
      </c>
      <c r="R178" s="53">
        <v>3</v>
      </c>
      <c r="S178" s="53">
        <v>1</v>
      </c>
      <c r="T178" s="54">
        <v>2</v>
      </c>
      <c r="U178" s="53">
        <v>0</v>
      </c>
      <c r="V178" s="53">
        <v>0</v>
      </c>
      <c r="W178" s="53">
        <v>9</v>
      </c>
      <c r="X178" s="55">
        <v>0</v>
      </c>
      <c r="Y178" s="53">
        <v>1</v>
      </c>
      <c r="Z178" s="293">
        <v>0</v>
      </c>
      <c r="AA178" s="55">
        <v>0</v>
      </c>
    </row>
    <row r="179" spans="1:27" ht="12">
      <c r="A179" s="3" t="s">
        <v>257</v>
      </c>
      <c r="B179" s="82">
        <f t="shared" si="23"/>
        <v>1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1</v>
      </c>
      <c r="L179" s="55">
        <v>0</v>
      </c>
      <c r="M179" s="54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4">
        <v>0</v>
      </c>
      <c r="U179" s="53">
        <v>0</v>
      </c>
      <c r="V179" s="53">
        <v>0</v>
      </c>
      <c r="W179" s="53">
        <v>0</v>
      </c>
      <c r="X179" s="55">
        <v>0</v>
      </c>
      <c r="Y179" s="53">
        <v>0</v>
      </c>
      <c r="Z179" s="293">
        <v>0</v>
      </c>
      <c r="AA179" s="55">
        <v>0</v>
      </c>
    </row>
    <row r="180" spans="1:27" ht="12">
      <c r="A180" s="3" t="s">
        <v>98</v>
      </c>
      <c r="B180" s="82">
        <f t="shared" si="23"/>
        <v>59</v>
      </c>
      <c r="C180" s="53">
        <v>1</v>
      </c>
      <c r="D180" s="53">
        <v>0</v>
      </c>
      <c r="E180" s="53">
        <v>0</v>
      </c>
      <c r="F180" s="53">
        <v>31</v>
      </c>
      <c r="G180" s="53">
        <v>1</v>
      </c>
      <c r="H180" s="53">
        <v>0</v>
      </c>
      <c r="I180" s="53">
        <v>1</v>
      </c>
      <c r="J180" s="53">
        <v>0</v>
      </c>
      <c r="K180" s="53">
        <v>0</v>
      </c>
      <c r="L180" s="55">
        <v>0</v>
      </c>
      <c r="M180" s="54">
        <v>3</v>
      </c>
      <c r="N180" s="53">
        <v>4</v>
      </c>
      <c r="O180" s="53">
        <v>2</v>
      </c>
      <c r="P180" s="53">
        <v>1</v>
      </c>
      <c r="Q180" s="53">
        <v>9</v>
      </c>
      <c r="R180" s="53">
        <v>1</v>
      </c>
      <c r="S180" s="53">
        <v>2</v>
      </c>
      <c r="T180" s="54">
        <v>2</v>
      </c>
      <c r="U180" s="53">
        <v>0</v>
      </c>
      <c r="V180" s="53">
        <v>0</v>
      </c>
      <c r="W180" s="53">
        <v>0</v>
      </c>
      <c r="X180" s="55">
        <v>0</v>
      </c>
      <c r="Y180" s="53">
        <v>1</v>
      </c>
      <c r="Z180" s="293">
        <v>0</v>
      </c>
      <c r="AA180" s="55">
        <v>0</v>
      </c>
    </row>
    <row r="181" spans="1:27" ht="12">
      <c r="A181" s="3" t="s">
        <v>99</v>
      </c>
      <c r="B181" s="82">
        <f t="shared" si="23"/>
        <v>115</v>
      </c>
      <c r="C181" s="53">
        <v>0</v>
      </c>
      <c r="D181" s="53">
        <v>0</v>
      </c>
      <c r="E181" s="53">
        <v>0</v>
      </c>
      <c r="F181" s="53">
        <v>3</v>
      </c>
      <c r="G181" s="53">
        <v>18</v>
      </c>
      <c r="H181" s="53">
        <v>1</v>
      </c>
      <c r="I181" s="53">
        <v>6</v>
      </c>
      <c r="J181" s="53">
        <v>7</v>
      </c>
      <c r="K181" s="53">
        <v>7</v>
      </c>
      <c r="L181" s="55">
        <v>0</v>
      </c>
      <c r="M181" s="54">
        <v>16</v>
      </c>
      <c r="N181" s="53">
        <v>2</v>
      </c>
      <c r="O181" s="53">
        <v>0</v>
      </c>
      <c r="P181" s="53">
        <v>15</v>
      </c>
      <c r="Q181" s="53">
        <v>4</v>
      </c>
      <c r="R181" s="53">
        <v>3</v>
      </c>
      <c r="S181" s="53">
        <v>5</v>
      </c>
      <c r="T181" s="54">
        <v>8</v>
      </c>
      <c r="U181" s="53">
        <v>2</v>
      </c>
      <c r="V181" s="53">
        <v>1</v>
      </c>
      <c r="W181" s="53">
        <v>2</v>
      </c>
      <c r="X181" s="55">
        <v>2</v>
      </c>
      <c r="Y181" s="53">
        <v>8</v>
      </c>
      <c r="Z181" s="293">
        <v>5</v>
      </c>
      <c r="AA181" s="55">
        <v>0</v>
      </c>
    </row>
    <row r="182" spans="1:27" ht="12">
      <c r="A182" s="3" t="s">
        <v>162</v>
      </c>
      <c r="B182" s="82">
        <f t="shared" si="23"/>
        <v>1</v>
      </c>
      <c r="C182" s="53">
        <v>0</v>
      </c>
      <c r="D182" s="53">
        <v>0</v>
      </c>
      <c r="E182" s="53">
        <v>0</v>
      </c>
      <c r="F182" s="53">
        <v>0</v>
      </c>
      <c r="G182" s="53">
        <v>1</v>
      </c>
      <c r="H182" s="53">
        <v>0</v>
      </c>
      <c r="I182" s="53">
        <v>0</v>
      </c>
      <c r="J182" s="53">
        <v>0</v>
      </c>
      <c r="K182" s="53">
        <v>0</v>
      </c>
      <c r="L182" s="55">
        <v>0</v>
      </c>
      <c r="M182" s="54">
        <v>0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4">
        <v>0</v>
      </c>
      <c r="U182" s="53">
        <v>0</v>
      </c>
      <c r="V182" s="53">
        <v>0</v>
      </c>
      <c r="W182" s="53">
        <v>0</v>
      </c>
      <c r="X182" s="55">
        <v>0</v>
      </c>
      <c r="Y182" s="53">
        <v>0</v>
      </c>
      <c r="Z182" s="293">
        <v>0</v>
      </c>
      <c r="AA182" s="55">
        <v>0</v>
      </c>
    </row>
    <row r="183" spans="1:27" ht="12">
      <c r="A183" s="3" t="s">
        <v>100</v>
      </c>
      <c r="B183" s="82">
        <f t="shared" si="23"/>
        <v>11</v>
      </c>
      <c r="C183" s="53">
        <v>0</v>
      </c>
      <c r="D183" s="53">
        <v>0</v>
      </c>
      <c r="E183" s="53">
        <v>0</v>
      </c>
      <c r="F183" s="53">
        <v>0</v>
      </c>
      <c r="G183" s="53">
        <v>5</v>
      </c>
      <c r="H183" s="53">
        <v>0</v>
      </c>
      <c r="I183" s="53">
        <v>0</v>
      </c>
      <c r="J183" s="53">
        <v>0</v>
      </c>
      <c r="K183" s="53">
        <v>0</v>
      </c>
      <c r="L183" s="55">
        <v>0</v>
      </c>
      <c r="M183" s="54">
        <v>0</v>
      </c>
      <c r="N183" s="53">
        <v>0</v>
      </c>
      <c r="O183" s="53">
        <v>0</v>
      </c>
      <c r="P183" s="53">
        <v>3</v>
      </c>
      <c r="Q183" s="53">
        <v>0</v>
      </c>
      <c r="R183" s="53">
        <v>1</v>
      </c>
      <c r="S183" s="53">
        <v>0</v>
      </c>
      <c r="T183" s="54">
        <v>0</v>
      </c>
      <c r="U183" s="53">
        <v>0</v>
      </c>
      <c r="V183" s="53">
        <v>0</v>
      </c>
      <c r="W183" s="53">
        <v>0</v>
      </c>
      <c r="X183" s="55">
        <v>0</v>
      </c>
      <c r="Y183" s="53">
        <v>2</v>
      </c>
      <c r="Z183" s="293">
        <v>0</v>
      </c>
      <c r="AA183" s="55">
        <v>0</v>
      </c>
    </row>
    <row r="184" spans="1:27" ht="12">
      <c r="A184" s="3" t="s">
        <v>259</v>
      </c>
      <c r="B184" s="82">
        <f t="shared" si="23"/>
        <v>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5">
        <v>0</v>
      </c>
      <c r="M184" s="54">
        <v>0</v>
      </c>
      <c r="N184" s="53">
        <v>0</v>
      </c>
      <c r="O184" s="53">
        <v>0</v>
      </c>
      <c r="P184" s="53">
        <v>0</v>
      </c>
      <c r="Q184" s="53">
        <v>1</v>
      </c>
      <c r="R184" s="53">
        <v>0</v>
      </c>
      <c r="S184" s="53">
        <v>3</v>
      </c>
      <c r="T184" s="54">
        <v>0</v>
      </c>
      <c r="U184" s="53">
        <v>0</v>
      </c>
      <c r="V184" s="53">
        <v>0</v>
      </c>
      <c r="W184" s="53">
        <v>1</v>
      </c>
      <c r="X184" s="55">
        <v>0</v>
      </c>
      <c r="Y184" s="53">
        <v>0</v>
      </c>
      <c r="Z184" s="293">
        <v>0</v>
      </c>
      <c r="AA184" s="55">
        <v>0</v>
      </c>
    </row>
    <row r="185" spans="1:27" ht="12">
      <c r="A185" s="3" t="s">
        <v>260</v>
      </c>
      <c r="B185" s="82">
        <f t="shared" si="23"/>
        <v>1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5">
        <v>0</v>
      </c>
      <c r="M185" s="54">
        <v>0</v>
      </c>
      <c r="N185" s="53">
        <v>1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4">
        <v>0</v>
      </c>
      <c r="U185" s="53">
        <v>0</v>
      </c>
      <c r="V185" s="53">
        <v>0</v>
      </c>
      <c r="W185" s="53">
        <v>0</v>
      </c>
      <c r="X185" s="55">
        <v>0</v>
      </c>
      <c r="Y185" s="53">
        <v>0</v>
      </c>
      <c r="Z185" s="293">
        <v>0</v>
      </c>
      <c r="AA185" s="55">
        <v>0</v>
      </c>
    </row>
    <row r="186" spans="1:27" ht="12">
      <c r="A186" s="3" t="s">
        <v>161</v>
      </c>
      <c r="B186" s="82">
        <f t="shared" si="23"/>
        <v>1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1</v>
      </c>
      <c r="L186" s="55">
        <v>0</v>
      </c>
      <c r="M186" s="54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4">
        <v>0</v>
      </c>
      <c r="U186" s="53">
        <v>0</v>
      </c>
      <c r="V186" s="53">
        <v>0</v>
      </c>
      <c r="W186" s="53">
        <v>0</v>
      </c>
      <c r="X186" s="55">
        <v>0</v>
      </c>
      <c r="Y186" s="53">
        <v>0</v>
      </c>
      <c r="Z186" s="293">
        <v>0</v>
      </c>
      <c r="AA186" s="55">
        <v>0</v>
      </c>
    </row>
    <row r="187" spans="1:27" ht="12">
      <c r="A187" s="3" t="s">
        <v>101</v>
      </c>
      <c r="B187" s="82">
        <f t="shared" si="23"/>
        <v>9</v>
      </c>
      <c r="C187" s="53">
        <v>0</v>
      </c>
      <c r="D187" s="53">
        <v>1</v>
      </c>
      <c r="E187" s="53">
        <v>0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5">
        <v>0</v>
      </c>
      <c r="M187" s="54">
        <v>0</v>
      </c>
      <c r="N187" s="53">
        <v>1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4">
        <v>0</v>
      </c>
      <c r="U187" s="53">
        <v>0</v>
      </c>
      <c r="V187" s="53">
        <v>0</v>
      </c>
      <c r="W187" s="53">
        <v>0</v>
      </c>
      <c r="X187" s="55">
        <v>0</v>
      </c>
      <c r="Y187" s="53">
        <v>0</v>
      </c>
      <c r="Z187" s="293">
        <v>0</v>
      </c>
      <c r="AA187" s="55">
        <v>0</v>
      </c>
    </row>
    <row r="188" spans="2:26" ht="12">
      <c r="B188" s="354"/>
      <c r="M188" s="355"/>
      <c r="T188" s="355"/>
      <c r="Z188" s="356"/>
    </row>
    <row r="189" spans="1:27" ht="12">
      <c r="A189" s="324" t="s">
        <v>262</v>
      </c>
      <c r="B189" s="350">
        <f aca="true" t="shared" si="24" ref="B189:AA189">SUM(B191:B198)</f>
        <v>2099</v>
      </c>
      <c r="C189" s="357">
        <f t="shared" si="24"/>
        <v>236</v>
      </c>
      <c r="D189" s="357">
        <f t="shared" si="24"/>
        <v>208</v>
      </c>
      <c r="E189" s="357">
        <f t="shared" si="24"/>
        <v>273</v>
      </c>
      <c r="F189" s="357">
        <f t="shared" si="24"/>
        <v>104</v>
      </c>
      <c r="G189" s="357">
        <f t="shared" si="24"/>
        <v>123</v>
      </c>
      <c r="H189" s="357">
        <f t="shared" si="24"/>
        <v>179</v>
      </c>
      <c r="I189" s="357">
        <f t="shared" si="24"/>
        <v>136</v>
      </c>
      <c r="J189" s="357">
        <f t="shared" si="24"/>
        <v>76</v>
      </c>
      <c r="K189" s="357">
        <f t="shared" si="24"/>
        <v>94</v>
      </c>
      <c r="L189" s="357">
        <f t="shared" si="24"/>
        <v>75</v>
      </c>
      <c r="M189" s="351">
        <f t="shared" si="24"/>
        <v>81</v>
      </c>
      <c r="N189" s="357">
        <f t="shared" si="24"/>
        <v>35</v>
      </c>
      <c r="O189" s="357">
        <f t="shared" si="24"/>
        <v>67</v>
      </c>
      <c r="P189" s="357">
        <f t="shared" si="24"/>
        <v>82</v>
      </c>
      <c r="Q189" s="357">
        <f t="shared" si="24"/>
        <v>75</v>
      </c>
      <c r="R189" s="357">
        <f t="shared" si="24"/>
        <v>42</v>
      </c>
      <c r="S189" s="357">
        <f t="shared" si="24"/>
        <v>45</v>
      </c>
      <c r="T189" s="351">
        <f t="shared" si="24"/>
        <v>20</v>
      </c>
      <c r="U189" s="357">
        <f t="shared" si="24"/>
        <v>33</v>
      </c>
      <c r="V189" s="357">
        <f t="shared" si="24"/>
        <v>28</v>
      </c>
      <c r="W189" s="357">
        <f t="shared" si="24"/>
        <v>25</v>
      </c>
      <c r="X189" s="357">
        <f t="shared" si="24"/>
        <v>22</v>
      </c>
      <c r="Y189" s="357">
        <f t="shared" si="24"/>
        <v>27</v>
      </c>
      <c r="Z189" s="353">
        <f t="shared" si="24"/>
        <v>13</v>
      </c>
      <c r="AA189" s="357">
        <f t="shared" si="24"/>
        <v>0</v>
      </c>
    </row>
    <row r="190" spans="2:26" ht="12">
      <c r="B190" s="354"/>
      <c r="M190" s="355"/>
      <c r="T190" s="355"/>
      <c r="Z190" s="356"/>
    </row>
    <row r="191" spans="1:27" ht="12">
      <c r="A191" s="3" t="s">
        <v>53</v>
      </c>
      <c r="B191" s="82">
        <f aca="true" t="shared" si="25" ref="B191:B198">SUM(C191:AA191)</f>
        <v>1</v>
      </c>
      <c r="C191" s="53">
        <v>0</v>
      </c>
      <c r="D191" s="53">
        <v>0</v>
      </c>
      <c r="E191" s="53">
        <v>0</v>
      </c>
      <c r="F191" s="53">
        <v>1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5">
        <v>0</v>
      </c>
      <c r="M191" s="54">
        <v>0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4">
        <v>0</v>
      </c>
      <c r="U191" s="53">
        <v>0</v>
      </c>
      <c r="V191" s="53">
        <v>0</v>
      </c>
      <c r="W191" s="53">
        <v>0</v>
      </c>
      <c r="X191" s="55">
        <v>0</v>
      </c>
      <c r="Y191" s="53">
        <v>0</v>
      </c>
      <c r="Z191" s="293">
        <v>0</v>
      </c>
      <c r="AA191" s="55">
        <v>0</v>
      </c>
    </row>
    <row r="192" spans="1:27" ht="12">
      <c r="A192" s="3" t="s">
        <v>65</v>
      </c>
      <c r="B192" s="82">
        <f t="shared" si="25"/>
        <v>1012</v>
      </c>
      <c r="C192" s="53">
        <v>124</v>
      </c>
      <c r="D192" s="53">
        <v>145</v>
      </c>
      <c r="E192" s="53">
        <v>183</v>
      </c>
      <c r="F192" s="53">
        <v>38</v>
      </c>
      <c r="G192" s="53">
        <v>45</v>
      </c>
      <c r="H192" s="53">
        <v>103</v>
      </c>
      <c r="I192" s="53">
        <v>53</v>
      </c>
      <c r="J192" s="53">
        <v>40</v>
      </c>
      <c r="K192" s="53">
        <v>23</v>
      </c>
      <c r="L192" s="55">
        <v>16</v>
      </c>
      <c r="M192" s="54">
        <v>35</v>
      </c>
      <c r="N192" s="53">
        <v>14</v>
      </c>
      <c r="O192" s="53">
        <v>45</v>
      </c>
      <c r="P192" s="53">
        <v>17</v>
      </c>
      <c r="Q192" s="53">
        <v>27</v>
      </c>
      <c r="R192" s="53">
        <v>11</v>
      </c>
      <c r="S192" s="53">
        <v>21</v>
      </c>
      <c r="T192" s="54">
        <v>8</v>
      </c>
      <c r="U192" s="53">
        <v>8</v>
      </c>
      <c r="V192" s="53">
        <v>19</v>
      </c>
      <c r="W192" s="53">
        <v>10</v>
      </c>
      <c r="X192" s="55">
        <v>7</v>
      </c>
      <c r="Y192" s="53">
        <v>10</v>
      </c>
      <c r="Z192" s="293">
        <v>10</v>
      </c>
      <c r="AA192" s="55">
        <v>0</v>
      </c>
    </row>
    <row r="193" spans="1:27" ht="12">
      <c r="A193" s="3" t="s">
        <v>83</v>
      </c>
      <c r="B193" s="82">
        <f t="shared" si="25"/>
        <v>14</v>
      </c>
      <c r="C193" s="53">
        <v>0</v>
      </c>
      <c r="D193" s="53">
        <v>0</v>
      </c>
      <c r="E193" s="53">
        <v>0</v>
      </c>
      <c r="F193" s="53">
        <v>1</v>
      </c>
      <c r="G193" s="53">
        <v>0</v>
      </c>
      <c r="H193" s="53">
        <v>0</v>
      </c>
      <c r="I193" s="53">
        <v>2</v>
      </c>
      <c r="J193" s="53">
        <v>0</v>
      </c>
      <c r="K193" s="53">
        <v>1</v>
      </c>
      <c r="L193" s="55">
        <v>0</v>
      </c>
      <c r="M193" s="54">
        <v>1</v>
      </c>
      <c r="N193" s="53">
        <v>0</v>
      </c>
      <c r="O193" s="53">
        <v>2</v>
      </c>
      <c r="P193" s="53">
        <v>3</v>
      </c>
      <c r="Q193" s="53">
        <v>0</v>
      </c>
      <c r="R193" s="53">
        <v>0</v>
      </c>
      <c r="S193" s="53">
        <v>2</v>
      </c>
      <c r="T193" s="54">
        <v>0</v>
      </c>
      <c r="U193" s="53">
        <v>0</v>
      </c>
      <c r="V193" s="53">
        <v>0</v>
      </c>
      <c r="W193" s="53">
        <v>0</v>
      </c>
      <c r="X193" s="55">
        <v>2</v>
      </c>
      <c r="Y193" s="53">
        <v>0</v>
      </c>
      <c r="Z193" s="293">
        <v>0</v>
      </c>
      <c r="AA193" s="55">
        <v>0</v>
      </c>
    </row>
    <row r="194" spans="1:27" ht="12">
      <c r="A194" s="3" t="s">
        <v>84</v>
      </c>
      <c r="B194" s="82">
        <f t="shared" si="25"/>
        <v>2</v>
      </c>
      <c r="C194" s="53">
        <v>0</v>
      </c>
      <c r="D194" s="53">
        <v>2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5">
        <v>0</v>
      </c>
      <c r="M194" s="54">
        <v>0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4">
        <v>0</v>
      </c>
      <c r="U194" s="53">
        <v>0</v>
      </c>
      <c r="V194" s="53">
        <v>0</v>
      </c>
      <c r="W194" s="53">
        <v>0</v>
      </c>
      <c r="X194" s="55">
        <v>0</v>
      </c>
      <c r="Y194" s="53">
        <v>0</v>
      </c>
      <c r="Z194" s="293">
        <v>0</v>
      </c>
      <c r="AA194" s="55">
        <v>0</v>
      </c>
    </row>
    <row r="195" spans="1:27" ht="12">
      <c r="A195" s="3" t="s">
        <v>104</v>
      </c>
      <c r="B195" s="82">
        <f t="shared" si="25"/>
        <v>3</v>
      </c>
      <c r="C195" s="53">
        <v>0</v>
      </c>
      <c r="D195" s="53">
        <v>0</v>
      </c>
      <c r="E195" s="53">
        <v>0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5">
        <v>0</v>
      </c>
      <c r="M195" s="54">
        <v>0</v>
      </c>
      <c r="N195" s="53">
        <v>1</v>
      </c>
      <c r="O195" s="53">
        <v>0</v>
      </c>
      <c r="P195" s="53">
        <v>1</v>
      </c>
      <c r="Q195" s="53">
        <v>0</v>
      </c>
      <c r="R195" s="53">
        <v>0</v>
      </c>
      <c r="S195" s="53">
        <v>0</v>
      </c>
      <c r="T195" s="54">
        <v>0</v>
      </c>
      <c r="U195" s="53">
        <v>0</v>
      </c>
      <c r="V195" s="53">
        <v>0</v>
      </c>
      <c r="W195" s="53">
        <v>0</v>
      </c>
      <c r="X195" s="55">
        <v>0</v>
      </c>
      <c r="Y195" s="53">
        <v>0</v>
      </c>
      <c r="Z195" s="293">
        <v>0</v>
      </c>
      <c r="AA195" s="55">
        <v>0</v>
      </c>
    </row>
    <row r="196" spans="1:27" ht="12">
      <c r="A196" s="3" t="s">
        <v>164</v>
      </c>
      <c r="B196" s="82">
        <f t="shared" si="25"/>
        <v>334</v>
      </c>
      <c r="C196" s="53">
        <v>26</v>
      </c>
      <c r="D196" s="53">
        <v>16</v>
      </c>
      <c r="E196" s="53">
        <v>17</v>
      </c>
      <c r="F196" s="53">
        <v>16</v>
      </c>
      <c r="G196" s="53">
        <v>23</v>
      </c>
      <c r="H196" s="53">
        <v>27</v>
      </c>
      <c r="I196" s="53">
        <v>24</v>
      </c>
      <c r="J196" s="53">
        <v>11</v>
      </c>
      <c r="K196" s="53">
        <v>22</v>
      </c>
      <c r="L196" s="55">
        <v>15</v>
      </c>
      <c r="M196" s="54">
        <v>10</v>
      </c>
      <c r="N196" s="53">
        <v>4</v>
      </c>
      <c r="O196" s="53">
        <v>8</v>
      </c>
      <c r="P196" s="53">
        <v>27</v>
      </c>
      <c r="Q196" s="53">
        <v>23</v>
      </c>
      <c r="R196" s="53">
        <v>18</v>
      </c>
      <c r="S196" s="53">
        <v>8</v>
      </c>
      <c r="T196" s="54">
        <v>4</v>
      </c>
      <c r="U196" s="53">
        <v>8</v>
      </c>
      <c r="V196" s="53">
        <v>3</v>
      </c>
      <c r="W196" s="53">
        <v>12</v>
      </c>
      <c r="X196" s="55">
        <v>4</v>
      </c>
      <c r="Y196" s="53">
        <v>7</v>
      </c>
      <c r="Z196" s="293">
        <v>1</v>
      </c>
      <c r="AA196" s="55">
        <v>0</v>
      </c>
    </row>
    <row r="197" spans="1:27" ht="12">
      <c r="A197" s="3" t="s">
        <v>165</v>
      </c>
      <c r="B197" s="82">
        <f t="shared" si="25"/>
        <v>509</v>
      </c>
      <c r="C197" s="53">
        <v>59</v>
      </c>
      <c r="D197" s="53">
        <v>20</v>
      </c>
      <c r="E197" s="53">
        <v>55</v>
      </c>
      <c r="F197" s="53">
        <v>34</v>
      </c>
      <c r="G197" s="53">
        <v>33</v>
      </c>
      <c r="H197" s="53">
        <v>36</v>
      </c>
      <c r="I197" s="53">
        <v>45</v>
      </c>
      <c r="J197" s="53">
        <v>13</v>
      </c>
      <c r="K197" s="53">
        <v>36</v>
      </c>
      <c r="L197" s="55">
        <v>33</v>
      </c>
      <c r="M197" s="54">
        <v>19</v>
      </c>
      <c r="N197" s="53">
        <v>14</v>
      </c>
      <c r="O197" s="53">
        <v>9</v>
      </c>
      <c r="P197" s="53">
        <v>24</v>
      </c>
      <c r="Q197" s="53">
        <v>16</v>
      </c>
      <c r="R197" s="53">
        <v>8</v>
      </c>
      <c r="S197" s="53">
        <v>11</v>
      </c>
      <c r="T197" s="54">
        <v>5</v>
      </c>
      <c r="U197" s="53">
        <v>16</v>
      </c>
      <c r="V197" s="53">
        <v>5</v>
      </c>
      <c r="W197" s="53">
        <v>3</v>
      </c>
      <c r="X197" s="55">
        <v>6</v>
      </c>
      <c r="Y197" s="53">
        <v>7</v>
      </c>
      <c r="Z197" s="293">
        <v>2</v>
      </c>
      <c r="AA197" s="55">
        <v>0</v>
      </c>
    </row>
    <row r="198" spans="1:27" ht="12">
      <c r="A198" s="3" t="s">
        <v>126</v>
      </c>
      <c r="B198" s="82">
        <f t="shared" si="25"/>
        <v>224</v>
      </c>
      <c r="C198" s="53">
        <v>27</v>
      </c>
      <c r="D198" s="53">
        <v>25</v>
      </c>
      <c r="E198" s="53">
        <v>18</v>
      </c>
      <c r="F198" s="53">
        <v>13</v>
      </c>
      <c r="G198" s="53">
        <v>22</v>
      </c>
      <c r="H198" s="53">
        <v>13</v>
      </c>
      <c r="I198" s="53">
        <v>12</v>
      </c>
      <c r="J198" s="53">
        <v>12</v>
      </c>
      <c r="K198" s="53">
        <v>12</v>
      </c>
      <c r="L198" s="55">
        <v>11</v>
      </c>
      <c r="M198" s="54">
        <v>16</v>
      </c>
      <c r="N198" s="53">
        <v>2</v>
      </c>
      <c r="O198" s="53">
        <v>3</v>
      </c>
      <c r="P198" s="53">
        <v>10</v>
      </c>
      <c r="Q198" s="53">
        <v>9</v>
      </c>
      <c r="R198" s="53">
        <v>5</v>
      </c>
      <c r="S198" s="53">
        <v>3</v>
      </c>
      <c r="T198" s="54">
        <v>3</v>
      </c>
      <c r="U198" s="53">
        <v>1</v>
      </c>
      <c r="V198" s="53">
        <v>1</v>
      </c>
      <c r="W198" s="53">
        <v>0</v>
      </c>
      <c r="X198" s="55">
        <v>3</v>
      </c>
      <c r="Y198" s="53">
        <v>3</v>
      </c>
      <c r="Z198" s="293">
        <v>0</v>
      </c>
      <c r="AA198" s="55">
        <v>0</v>
      </c>
    </row>
    <row r="199" spans="2:26" ht="12">
      <c r="B199" s="354"/>
      <c r="M199" s="355"/>
      <c r="T199" s="355"/>
      <c r="Z199" s="356"/>
    </row>
    <row r="200" spans="1:27" ht="12">
      <c r="A200" s="324" t="s">
        <v>265</v>
      </c>
      <c r="B200" s="82">
        <f>SUM(C200:AA200)</f>
        <v>11</v>
      </c>
      <c r="C200" s="53">
        <v>0</v>
      </c>
      <c r="D200" s="53">
        <v>1</v>
      </c>
      <c r="E200" s="53">
        <v>0</v>
      </c>
      <c r="F200" s="53">
        <v>2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5">
        <v>0</v>
      </c>
      <c r="M200" s="54">
        <v>0</v>
      </c>
      <c r="N200" s="53">
        <v>0</v>
      </c>
      <c r="O200" s="53">
        <v>0</v>
      </c>
      <c r="P200" s="53">
        <v>0</v>
      </c>
      <c r="Q200" s="53">
        <v>4</v>
      </c>
      <c r="R200" s="53">
        <v>0</v>
      </c>
      <c r="S200" s="53">
        <v>4</v>
      </c>
      <c r="T200" s="54">
        <v>0</v>
      </c>
      <c r="U200" s="53">
        <v>0</v>
      </c>
      <c r="V200" s="53">
        <v>0</v>
      </c>
      <c r="W200" s="53">
        <v>0</v>
      </c>
      <c r="X200" s="55">
        <v>0</v>
      </c>
      <c r="Y200" s="53">
        <v>0</v>
      </c>
      <c r="Z200" s="293">
        <v>0</v>
      </c>
      <c r="AA200" s="55">
        <v>0</v>
      </c>
    </row>
    <row r="201" spans="2:26" ht="12">
      <c r="B201" s="354"/>
      <c r="M201" s="355"/>
      <c r="T201" s="355"/>
      <c r="Z201" s="356"/>
    </row>
    <row r="202" spans="1:27" ht="12">
      <c r="A202" s="45" t="s">
        <v>266</v>
      </c>
      <c r="B202" s="350">
        <f aca="true" t="shared" si="26" ref="B202:AA202">SUM(B204:B205)</f>
        <v>20</v>
      </c>
      <c r="C202" s="357">
        <f t="shared" si="26"/>
        <v>0</v>
      </c>
      <c r="D202" s="357">
        <f t="shared" si="26"/>
        <v>4</v>
      </c>
      <c r="E202" s="357">
        <f t="shared" si="26"/>
        <v>0</v>
      </c>
      <c r="F202" s="357">
        <f t="shared" si="26"/>
        <v>0</v>
      </c>
      <c r="G202" s="357">
        <f t="shared" si="26"/>
        <v>0</v>
      </c>
      <c r="H202" s="357">
        <f t="shared" si="26"/>
        <v>1</v>
      </c>
      <c r="I202" s="357">
        <f t="shared" si="26"/>
        <v>0</v>
      </c>
      <c r="J202" s="357">
        <f t="shared" si="26"/>
        <v>1</v>
      </c>
      <c r="K202" s="357">
        <f t="shared" si="26"/>
        <v>0</v>
      </c>
      <c r="L202" s="357">
        <f t="shared" si="26"/>
        <v>0</v>
      </c>
      <c r="M202" s="351">
        <f t="shared" si="26"/>
        <v>0</v>
      </c>
      <c r="N202" s="357">
        <f t="shared" si="26"/>
        <v>0</v>
      </c>
      <c r="O202" s="357">
        <f t="shared" si="26"/>
        <v>1</v>
      </c>
      <c r="P202" s="357">
        <f t="shared" si="26"/>
        <v>0</v>
      </c>
      <c r="Q202" s="357">
        <f t="shared" si="26"/>
        <v>5</v>
      </c>
      <c r="R202" s="357">
        <f t="shared" si="26"/>
        <v>0</v>
      </c>
      <c r="S202" s="357">
        <f t="shared" si="26"/>
        <v>2</v>
      </c>
      <c r="T202" s="351">
        <f t="shared" si="26"/>
        <v>2</v>
      </c>
      <c r="U202" s="357">
        <f t="shared" si="26"/>
        <v>0</v>
      </c>
      <c r="V202" s="357">
        <f t="shared" si="26"/>
        <v>1</v>
      </c>
      <c r="W202" s="357">
        <f t="shared" si="26"/>
        <v>3</v>
      </c>
      <c r="X202" s="357">
        <f t="shared" si="26"/>
        <v>0</v>
      </c>
      <c r="Y202" s="357">
        <f t="shared" si="26"/>
        <v>0</v>
      </c>
      <c r="Z202" s="353">
        <f t="shared" si="26"/>
        <v>0</v>
      </c>
      <c r="AA202" s="357">
        <f t="shared" si="26"/>
        <v>0</v>
      </c>
    </row>
    <row r="203" spans="2:26" ht="12">
      <c r="B203" s="354"/>
      <c r="M203" s="355"/>
      <c r="T203" s="355"/>
      <c r="Z203" s="356"/>
    </row>
    <row r="204" spans="1:27" ht="12">
      <c r="A204" s="3" t="s">
        <v>173</v>
      </c>
      <c r="B204" s="82">
        <f>SUM(C204:AA204)</f>
        <v>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5">
        <v>0</v>
      </c>
      <c r="M204" s="54">
        <v>0</v>
      </c>
      <c r="N204" s="53">
        <v>0</v>
      </c>
      <c r="O204" s="53">
        <v>1</v>
      </c>
      <c r="P204" s="53">
        <v>0</v>
      </c>
      <c r="Q204" s="53">
        <v>1</v>
      </c>
      <c r="R204" s="53">
        <v>0</v>
      </c>
      <c r="S204" s="53">
        <v>0</v>
      </c>
      <c r="T204" s="54">
        <v>2</v>
      </c>
      <c r="U204" s="53">
        <v>0</v>
      </c>
      <c r="V204" s="53">
        <v>0</v>
      </c>
      <c r="W204" s="53">
        <v>0</v>
      </c>
      <c r="X204" s="55">
        <v>0</v>
      </c>
      <c r="Y204" s="53">
        <v>0</v>
      </c>
      <c r="Z204" s="293">
        <v>0</v>
      </c>
      <c r="AA204" s="55">
        <v>0</v>
      </c>
    </row>
    <row r="205" spans="1:27" ht="12">
      <c r="A205" s="3" t="s">
        <v>155</v>
      </c>
      <c r="B205" s="82">
        <f>SUM(C205:AA205)</f>
        <v>15</v>
      </c>
      <c r="C205" s="53">
        <v>0</v>
      </c>
      <c r="D205" s="53">
        <v>4</v>
      </c>
      <c r="E205" s="53">
        <v>0</v>
      </c>
      <c r="F205" s="53">
        <v>0</v>
      </c>
      <c r="G205" s="53">
        <v>0</v>
      </c>
      <c r="H205" s="53">
        <v>1</v>
      </c>
      <c r="I205" s="53">
        <v>0</v>
      </c>
      <c r="J205" s="53">
        <v>0</v>
      </c>
      <c r="K205" s="53">
        <v>0</v>
      </c>
      <c r="L205" s="55">
        <v>0</v>
      </c>
      <c r="M205" s="54">
        <v>0</v>
      </c>
      <c r="N205" s="53">
        <v>0</v>
      </c>
      <c r="O205" s="53">
        <v>0</v>
      </c>
      <c r="P205" s="53">
        <v>0</v>
      </c>
      <c r="Q205" s="53">
        <v>4</v>
      </c>
      <c r="R205" s="53">
        <v>0</v>
      </c>
      <c r="S205" s="53">
        <v>2</v>
      </c>
      <c r="T205" s="54">
        <v>0</v>
      </c>
      <c r="U205" s="53">
        <v>0</v>
      </c>
      <c r="V205" s="53">
        <v>1</v>
      </c>
      <c r="W205" s="53">
        <v>3</v>
      </c>
      <c r="X205" s="55">
        <v>0</v>
      </c>
      <c r="Y205" s="53">
        <v>0</v>
      </c>
      <c r="Z205" s="293">
        <v>0</v>
      </c>
      <c r="AA205" s="55">
        <v>0</v>
      </c>
    </row>
    <row r="206" spans="1:27" ht="12.75" thickBot="1">
      <c r="A206" s="358"/>
      <c r="B206" s="359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60"/>
      <c r="N206" s="358"/>
      <c r="O206" s="358"/>
      <c r="P206" s="358"/>
      <c r="Q206" s="358"/>
      <c r="R206" s="358"/>
      <c r="S206" s="358"/>
      <c r="T206" s="360"/>
      <c r="U206" s="358"/>
      <c r="V206" s="358"/>
      <c r="W206" s="358"/>
      <c r="X206" s="358"/>
      <c r="Y206" s="358"/>
      <c r="Z206" s="361"/>
      <c r="AA206" s="358"/>
    </row>
    <row r="207" spans="1:27" ht="12">
      <c r="A207" s="325" t="s">
        <v>676</v>
      </c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62"/>
      <c r="T207" s="362"/>
      <c r="U207" s="362"/>
      <c r="V207" s="362"/>
      <c r="W207" s="362"/>
      <c r="X207" s="362"/>
      <c r="Y207" s="362"/>
      <c r="Z207" s="362"/>
      <c r="AA207" s="362"/>
    </row>
    <row r="208" ht="12">
      <c r="A208" s="63"/>
    </row>
  </sheetData>
  <mergeCells count="20">
    <mergeCell ref="A3:AA3"/>
    <mergeCell ref="A4:AA4"/>
    <mergeCell ref="T7:Y7"/>
    <mergeCell ref="Z7:AA7"/>
    <mergeCell ref="C8:L8"/>
    <mergeCell ref="M8:S8"/>
    <mergeCell ref="T8:Y8"/>
    <mergeCell ref="Z8:AA8"/>
    <mergeCell ref="T77:Y77"/>
    <mergeCell ref="Z77:AA77"/>
    <mergeCell ref="C78:L78"/>
    <mergeCell ref="M78:S78"/>
    <mergeCell ref="T78:Y78"/>
    <mergeCell ref="Z78:AA78"/>
    <mergeCell ref="T152:Y152"/>
    <mergeCell ref="Z152:AA152"/>
    <mergeCell ref="C153:L153"/>
    <mergeCell ref="M153:S153"/>
    <mergeCell ref="T153:Y153"/>
    <mergeCell ref="Z153:AA153"/>
  </mergeCells>
  <printOptions horizontalCentered="1" verticalCentered="1"/>
  <pageMargins left="0.5905511811023623" right="0.5905511811023623" top="0.5905511811023623" bottom="0.5905511811023623" header="0" footer="0"/>
  <pageSetup fitToHeight="6" fitToWidth="1" horizontalDpi="600" verticalDpi="600" orientation="landscape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4" sqref="A4:J4"/>
    </sheetView>
  </sheetViews>
  <sheetFormatPr defaultColWidth="11.421875" defaultRowHeight="12.75"/>
  <cols>
    <col min="1" max="1" width="17.8515625" style="1" customWidth="1"/>
    <col min="2" max="3" width="10.57421875" style="1" customWidth="1"/>
    <col min="4" max="4" width="13.140625" style="1" customWidth="1"/>
    <col min="5" max="5" width="13.00390625" style="1" customWidth="1"/>
    <col min="6" max="6" width="11.7109375" style="1" customWidth="1"/>
    <col min="7" max="7" width="17.00390625" style="1" customWidth="1"/>
    <col min="8" max="8" width="7.8515625" style="1" customWidth="1"/>
    <col min="9" max="9" width="10.00390625" style="1" customWidth="1"/>
    <col min="10" max="10" width="13.00390625" style="1" customWidth="1"/>
    <col min="11" max="16384" width="11.421875" style="1" customWidth="1"/>
  </cols>
  <sheetData>
    <row r="1" ht="18" customHeight="1">
      <c r="A1" s="99" t="s">
        <v>700</v>
      </c>
    </row>
    <row r="2" ht="18" customHeight="1"/>
    <row r="3" spans="1:10" s="99" customFormat="1" ht="18" customHeight="1">
      <c r="A3" s="386" t="s">
        <v>650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s="99" customFormat="1" ht="18" customHeight="1">
      <c r="A4" s="386" t="s">
        <v>652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s="99" customFormat="1" ht="18" customHeight="1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s="99" customFormat="1" ht="18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99" customFormat="1" ht="23.25" customHeight="1" thickBot="1">
      <c r="A7" s="404" t="s">
        <v>327</v>
      </c>
      <c r="B7" s="388" t="s">
        <v>185</v>
      </c>
      <c r="C7" s="391" t="s">
        <v>523</v>
      </c>
      <c r="D7" s="392"/>
      <c r="E7" s="392"/>
      <c r="F7" s="392"/>
      <c r="G7" s="392"/>
      <c r="H7" s="393"/>
      <c r="I7" s="177" t="s">
        <v>524</v>
      </c>
      <c r="J7" s="178"/>
    </row>
    <row r="8" spans="1:10" s="99" customFormat="1" ht="15.75" customHeight="1">
      <c r="A8" s="387"/>
      <c r="B8" s="389"/>
      <c r="C8" s="394" t="s">
        <v>185</v>
      </c>
      <c r="D8" s="57" t="s">
        <v>525</v>
      </c>
      <c r="E8" s="57" t="s">
        <v>525</v>
      </c>
      <c r="F8" s="57"/>
      <c r="G8" s="57" t="s">
        <v>526</v>
      </c>
      <c r="H8" s="57"/>
      <c r="I8" s="179" t="s">
        <v>527</v>
      </c>
      <c r="J8" s="16" t="s">
        <v>528</v>
      </c>
    </row>
    <row r="9" spans="1:10" s="99" customFormat="1" ht="15.75" customHeight="1">
      <c r="A9" s="387"/>
      <c r="B9" s="389"/>
      <c r="C9" s="395"/>
      <c r="D9" s="57" t="s">
        <v>22</v>
      </c>
      <c r="E9" s="16" t="s">
        <v>22</v>
      </c>
      <c r="F9" s="16" t="s">
        <v>529</v>
      </c>
      <c r="G9" s="16" t="s">
        <v>530</v>
      </c>
      <c r="H9" s="16" t="s">
        <v>265</v>
      </c>
      <c r="I9" s="179" t="s">
        <v>531</v>
      </c>
      <c r="J9" s="16" t="s">
        <v>532</v>
      </c>
    </row>
    <row r="10" spans="1:10" s="99" customFormat="1" ht="15.75" customHeight="1" thickBot="1">
      <c r="A10" s="407"/>
      <c r="B10" s="390"/>
      <c r="C10" s="369"/>
      <c r="D10" s="20" t="s">
        <v>244</v>
      </c>
      <c r="E10" s="20" t="s">
        <v>264</v>
      </c>
      <c r="F10" s="20" t="s">
        <v>0</v>
      </c>
      <c r="G10" s="20" t="s">
        <v>533</v>
      </c>
      <c r="H10" s="20" t="s">
        <v>0</v>
      </c>
      <c r="I10" s="180"/>
      <c r="J10" s="20"/>
    </row>
    <row r="11" spans="2:9" ht="18" customHeight="1">
      <c r="B11" s="181"/>
      <c r="C11" s="182"/>
      <c r="I11" s="94"/>
    </row>
    <row r="12" spans="1:10" ht="18" customHeight="1">
      <c r="A12" s="16" t="s">
        <v>185</v>
      </c>
      <c r="B12" s="183">
        <f aca="true" t="shared" si="0" ref="B12:J12">SUM(B14:B38)</f>
        <v>11311</v>
      </c>
      <c r="C12" s="184">
        <f t="shared" si="0"/>
        <v>9192</v>
      </c>
      <c r="D12" s="80">
        <f t="shared" si="0"/>
        <v>4362</v>
      </c>
      <c r="E12" s="29">
        <f t="shared" si="0"/>
        <v>1700</v>
      </c>
      <c r="F12" s="29">
        <f t="shared" si="0"/>
        <v>591</v>
      </c>
      <c r="G12" s="29">
        <f t="shared" si="0"/>
        <v>666</v>
      </c>
      <c r="H12" s="185">
        <f t="shared" si="0"/>
        <v>1873</v>
      </c>
      <c r="I12" s="27">
        <f t="shared" si="0"/>
        <v>2104</v>
      </c>
      <c r="J12" s="28">
        <f t="shared" si="0"/>
        <v>15</v>
      </c>
    </row>
    <row r="13" spans="2:10" ht="18" customHeight="1">
      <c r="B13" s="186"/>
      <c r="C13" s="187"/>
      <c r="D13" s="173"/>
      <c r="E13" s="173"/>
      <c r="F13" s="173"/>
      <c r="G13" s="173"/>
      <c r="H13" s="173"/>
      <c r="I13" s="42"/>
      <c r="J13" s="173"/>
    </row>
    <row r="14" spans="1:11" ht="15" customHeight="1">
      <c r="A14" s="1" t="s">
        <v>400</v>
      </c>
      <c r="B14" s="188">
        <v>869</v>
      </c>
      <c r="C14" s="189">
        <f aca="true" t="shared" si="1" ref="C14:C37">+SUM(D14:H14)</f>
        <v>633</v>
      </c>
      <c r="D14" s="174">
        <v>338</v>
      </c>
      <c r="E14" s="174">
        <v>110</v>
      </c>
      <c r="F14" s="174">
        <v>30</v>
      </c>
      <c r="G14" s="174">
        <v>31</v>
      </c>
      <c r="H14" s="174">
        <f>+B14-(I14+J14+G14+F14+E14+D14)</f>
        <v>124</v>
      </c>
      <c r="I14" s="48">
        <v>236</v>
      </c>
      <c r="J14" s="174">
        <v>0</v>
      </c>
      <c r="K14" s="31"/>
    </row>
    <row r="15" spans="1:11" ht="15" customHeight="1">
      <c r="A15" s="1" t="s">
        <v>401</v>
      </c>
      <c r="B15" s="188">
        <v>811</v>
      </c>
      <c r="C15" s="189">
        <f t="shared" si="1"/>
        <v>599</v>
      </c>
      <c r="D15" s="174">
        <v>285</v>
      </c>
      <c r="E15" s="174">
        <v>120</v>
      </c>
      <c r="F15" s="174">
        <v>30</v>
      </c>
      <c r="G15" s="174">
        <v>16</v>
      </c>
      <c r="H15" s="174">
        <f aca="true" t="shared" si="2" ref="H15:H38">+B15-(I15+J15+G15+F15+E15+D15)</f>
        <v>148</v>
      </c>
      <c r="I15" s="48">
        <v>208</v>
      </c>
      <c r="J15" s="174">
        <v>4</v>
      </c>
      <c r="K15" s="31"/>
    </row>
    <row r="16" spans="1:11" ht="15" customHeight="1">
      <c r="A16" s="1" t="s">
        <v>406</v>
      </c>
      <c r="B16" s="188">
        <v>610</v>
      </c>
      <c r="C16" s="189">
        <f t="shared" si="1"/>
        <v>337</v>
      </c>
      <c r="D16" s="174">
        <v>181</v>
      </c>
      <c r="E16" s="174">
        <v>57</v>
      </c>
      <c r="F16" s="174">
        <v>36</v>
      </c>
      <c r="G16" s="174">
        <v>23</v>
      </c>
      <c r="H16" s="174">
        <f t="shared" si="2"/>
        <v>40</v>
      </c>
      <c r="I16" s="48">
        <v>273</v>
      </c>
      <c r="J16" s="174">
        <v>0</v>
      </c>
      <c r="K16" s="31"/>
    </row>
    <row r="17" spans="1:11" ht="15" customHeight="1">
      <c r="A17" s="1" t="s">
        <v>408</v>
      </c>
      <c r="B17" s="188">
        <v>777</v>
      </c>
      <c r="C17" s="189">
        <f t="shared" si="1"/>
        <v>673</v>
      </c>
      <c r="D17" s="174">
        <v>337</v>
      </c>
      <c r="E17" s="174">
        <v>158</v>
      </c>
      <c r="F17" s="174">
        <v>27</v>
      </c>
      <c r="G17" s="174">
        <v>28</v>
      </c>
      <c r="H17" s="174">
        <f t="shared" si="2"/>
        <v>123</v>
      </c>
      <c r="I17" s="48">
        <v>104</v>
      </c>
      <c r="J17" s="174">
        <v>0</v>
      </c>
      <c r="K17" s="31"/>
    </row>
    <row r="18" spans="1:11" ht="15" customHeight="1">
      <c r="A18" s="1" t="s">
        <v>413</v>
      </c>
      <c r="B18" s="188">
        <v>559</v>
      </c>
      <c r="C18" s="189">
        <f t="shared" si="1"/>
        <v>436</v>
      </c>
      <c r="D18" s="174">
        <v>175</v>
      </c>
      <c r="E18" s="174">
        <v>78</v>
      </c>
      <c r="F18" s="174">
        <v>35</v>
      </c>
      <c r="G18" s="174">
        <v>18</v>
      </c>
      <c r="H18" s="174">
        <f t="shared" si="2"/>
        <v>130</v>
      </c>
      <c r="I18" s="48">
        <v>123</v>
      </c>
      <c r="J18" s="174">
        <v>0</v>
      </c>
      <c r="K18" s="31"/>
    </row>
    <row r="19" spans="1:11" ht="15" customHeight="1">
      <c r="A19" s="1" t="s">
        <v>7</v>
      </c>
      <c r="B19" s="188">
        <v>470</v>
      </c>
      <c r="C19" s="189">
        <f t="shared" si="1"/>
        <v>290</v>
      </c>
      <c r="D19" s="174">
        <v>138</v>
      </c>
      <c r="E19" s="174">
        <v>70</v>
      </c>
      <c r="F19" s="174">
        <v>20</v>
      </c>
      <c r="G19" s="174">
        <v>15</v>
      </c>
      <c r="H19" s="174">
        <f t="shared" si="2"/>
        <v>47</v>
      </c>
      <c r="I19" s="48">
        <v>179</v>
      </c>
      <c r="J19" s="174">
        <v>1</v>
      </c>
      <c r="K19" s="31"/>
    </row>
    <row r="20" spans="1:11" ht="15" customHeight="1">
      <c r="A20" s="1" t="s">
        <v>411</v>
      </c>
      <c r="B20" s="188">
        <v>845</v>
      </c>
      <c r="C20" s="189">
        <f t="shared" si="1"/>
        <v>709</v>
      </c>
      <c r="D20" s="174">
        <v>299</v>
      </c>
      <c r="E20" s="174">
        <v>119</v>
      </c>
      <c r="F20" s="174">
        <v>92</v>
      </c>
      <c r="G20" s="174">
        <v>47</v>
      </c>
      <c r="H20" s="174">
        <f t="shared" si="2"/>
        <v>152</v>
      </c>
      <c r="I20" s="48">
        <v>136</v>
      </c>
      <c r="J20" s="174">
        <v>0</v>
      </c>
      <c r="K20" s="31"/>
    </row>
    <row r="21" spans="1:11" ht="15" customHeight="1">
      <c r="A21" s="1" t="s">
        <v>415</v>
      </c>
      <c r="B21" s="188">
        <v>505</v>
      </c>
      <c r="C21" s="189">
        <f t="shared" si="1"/>
        <v>428</v>
      </c>
      <c r="D21" s="174">
        <v>234</v>
      </c>
      <c r="E21" s="174">
        <v>53</v>
      </c>
      <c r="F21" s="174">
        <v>11</v>
      </c>
      <c r="G21" s="174">
        <v>49</v>
      </c>
      <c r="H21" s="174">
        <f t="shared" si="2"/>
        <v>81</v>
      </c>
      <c r="I21" s="48">
        <v>77</v>
      </c>
      <c r="J21" s="174">
        <v>0</v>
      </c>
      <c r="K21" s="31"/>
    </row>
    <row r="22" spans="1:11" ht="15" customHeight="1">
      <c r="A22" s="1" t="s">
        <v>403</v>
      </c>
      <c r="B22" s="188">
        <v>360</v>
      </c>
      <c r="C22" s="189">
        <f t="shared" si="1"/>
        <v>266</v>
      </c>
      <c r="D22" s="174">
        <v>96</v>
      </c>
      <c r="E22" s="174">
        <v>37</v>
      </c>
      <c r="F22" s="174">
        <v>29</v>
      </c>
      <c r="G22" s="174">
        <v>25</v>
      </c>
      <c r="H22" s="174">
        <f t="shared" si="2"/>
        <v>79</v>
      </c>
      <c r="I22" s="48">
        <v>94</v>
      </c>
      <c r="J22" s="174">
        <v>0</v>
      </c>
      <c r="K22" s="31"/>
    </row>
    <row r="23" spans="1:11" ht="15" customHeight="1">
      <c r="A23" s="1" t="s">
        <v>412</v>
      </c>
      <c r="B23" s="188">
        <v>459</v>
      </c>
      <c r="C23" s="189">
        <f t="shared" si="1"/>
        <v>384</v>
      </c>
      <c r="D23" s="174">
        <v>159</v>
      </c>
      <c r="E23" s="174">
        <v>82</v>
      </c>
      <c r="F23" s="174">
        <v>20</v>
      </c>
      <c r="G23" s="174">
        <v>33</v>
      </c>
      <c r="H23" s="174">
        <f t="shared" si="2"/>
        <v>90</v>
      </c>
      <c r="I23" s="48">
        <v>75</v>
      </c>
      <c r="J23" s="174">
        <v>0</v>
      </c>
      <c r="K23" s="31"/>
    </row>
    <row r="24" spans="1:11" ht="15" customHeight="1">
      <c r="A24" s="1" t="s">
        <v>416</v>
      </c>
      <c r="B24" s="188">
        <v>718</v>
      </c>
      <c r="C24" s="189">
        <f t="shared" si="1"/>
        <v>637</v>
      </c>
      <c r="D24" s="174">
        <v>262</v>
      </c>
      <c r="E24" s="174">
        <v>170</v>
      </c>
      <c r="F24" s="174">
        <v>27</v>
      </c>
      <c r="G24" s="174">
        <v>20</v>
      </c>
      <c r="H24" s="174">
        <f t="shared" si="2"/>
        <v>158</v>
      </c>
      <c r="I24" s="48">
        <v>81</v>
      </c>
      <c r="J24" s="174">
        <v>0</v>
      </c>
      <c r="K24" s="31"/>
    </row>
    <row r="25" spans="1:11" ht="15" customHeight="1">
      <c r="A25" s="1" t="s">
        <v>420</v>
      </c>
      <c r="B25" s="188">
        <v>528</v>
      </c>
      <c r="C25" s="189">
        <f t="shared" si="1"/>
        <v>493</v>
      </c>
      <c r="D25" s="174">
        <v>246</v>
      </c>
      <c r="E25" s="174">
        <v>119</v>
      </c>
      <c r="F25" s="174">
        <v>36</v>
      </c>
      <c r="G25" s="174">
        <v>33</v>
      </c>
      <c r="H25" s="174">
        <f t="shared" si="2"/>
        <v>59</v>
      </c>
      <c r="I25" s="48">
        <v>35</v>
      </c>
      <c r="J25" s="174">
        <v>0</v>
      </c>
      <c r="K25" s="31"/>
    </row>
    <row r="26" spans="1:11" ht="15" customHeight="1">
      <c r="A26" s="1" t="s">
        <v>407</v>
      </c>
      <c r="B26" s="188">
        <v>371</v>
      </c>
      <c r="C26" s="189">
        <f t="shared" si="1"/>
        <v>303</v>
      </c>
      <c r="D26" s="174">
        <v>139</v>
      </c>
      <c r="E26" s="174">
        <v>68</v>
      </c>
      <c r="F26" s="174">
        <v>12</v>
      </c>
      <c r="G26" s="174">
        <v>47</v>
      </c>
      <c r="H26" s="174">
        <f t="shared" si="2"/>
        <v>37</v>
      </c>
      <c r="I26" s="48">
        <v>68</v>
      </c>
      <c r="J26" s="174">
        <v>0</v>
      </c>
      <c r="K26" s="31"/>
    </row>
    <row r="27" spans="1:11" ht="15" customHeight="1">
      <c r="A27" s="1" t="s">
        <v>410</v>
      </c>
      <c r="B27" s="188">
        <v>566</v>
      </c>
      <c r="C27" s="189">
        <f t="shared" si="1"/>
        <v>484</v>
      </c>
      <c r="D27" s="174">
        <v>227</v>
      </c>
      <c r="E27" s="174">
        <v>119</v>
      </c>
      <c r="F27" s="174">
        <v>24</v>
      </c>
      <c r="G27" s="174">
        <v>14</v>
      </c>
      <c r="H27" s="174">
        <f t="shared" si="2"/>
        <v>100</v>
      </c>
      <c r="I27" s="48">
        <v>82</v>
      </c>
      <c r="J27" s="174">
        <v>0</v>
      </c>
      <c r="K27" s="31"/>
    </row>
    <row r="28" spans="1:11" ht="15" customHeight="1">
      <c r="A28" s="1" t="s">
        <v>13</v>
      </c>
      <c r="B28" s="188">
        <v>777</v>
      </c>
      <c r="C28" s="189">
        <f t="shared" si="1"/>
        <v>697</v>
      </c>
      <c r="D28" s="174">
        <v>325</v>
      </c>
      <c r="E28" s="174">
        <v>99</v>
      </c>
      <c r="F28" s="174">
        <v>50</v>
      </c>
      <c r="G28" s="174">
        <v>61</v>
      </c>
      <c r="H28" s="174">
        <f t="shared" si="2"/>
        <v>162</v>
      </c>
      <c r="I28" s="48">
        <v>76</v>
      </c>
      <c r="J28" s="174">
        <v>4</v>
      </c>
      <c r="K28" s="31"/>
    </row>
    <row r="29" spans="1:11" ht="15" customHeight="1">
      <c r="A29" s="1" t="s">
        <v>399</v>
      </c>
      <c r="B29" s="188">
        <v>555</v>
      </c>
      <c r="C29" s="189">
        <f t="shared" si="1"/>
        <v>513</v>
      </c>
      <c r="D29" s="174">
        <v>204</v>
      </c>
      <c r="E29" s="174">
        <v>57</v>
      </c>
      <c r="F29" s="174">
        <v>28</v>
      </c>
      <c r="G29" s="174">
        <v>123</v>
      </c>
      <c r="H29" s="174">
        <f t="shared" si="2"/>
        <v>101</v>
      </c>
      <c r="I29" s="48">
        <v>42</v>
      </c>
      <c r="J29" s="174">
        <v>0</v>
      </c>
      <c r="K29" s="31"/>
    </row>
    <row r="30" spans="1:11" ht="15" customHeight="1">
      <c r="A30" s="1" t="s">
        <v>419</v>
      </c>
      <c r="B30" s="188">
        <v>383</v>
      </c>
      <c r="C30" s="189">
        <f t="shared" si="1"/>
        <v>336</v>
      </c>
      <c r="D30" s="174">
        <v>180</v>
      </c>
      <c r="E30" s="174">
        <v>77</v>
      </c>
      <c r="F30" s="174">
        <v>16</v>
      </c>
      <c r="G30" s="174">
        <v>9</v>
      </c>
      <c r="H30" s="174">
        <f t="shared" si="2"/>
        <v>54</v>
      </c>
      <c r="I30" s="48">
        <v>45</v>
      </c>
      <c r="J30" s="174">
        <v>2</v>
      </c>
      <c r="K30" s="31"/>
    </row>
    <row r="31" spans="1:11" ht="15" customHeight="1">
      <c r="A31" s="1" t="s">
        <v>414</v>
      </c>
      <c r="B31" s="188">
        <v>200</v>
      </c>
      <c r="C31" s="189">
        <f t="shared" si="1"/>
        <v>178</v>
      </c>
      <c r="D31" s="174">
        <v>91</v>
      </c>
      <c r="E31" s="174">
        <v>18</v>
      </c>
      <c r="F31" s="174">
        <v>13</v>
      </c>
      <c r="G31" s="174">
        <v>19</v>
      </c>
      <c r="H31" s="174">
        <f t="shared" si="2"/>
        <v>37</v>
      </c>
      <c r="I31" s="48">
        <v>22</v>
      </c>
      <c r="J31" s="174">
        <v>0</v>
      </c>
      <c r="K31" s="31"/>
    </row>
    <row r="32" spans="1:11" ht="15" customHeight="1">
      <c r="A32" s="1" t="s">
        <v>418</v>
      </c>
      <c r="B32" s="188">
        <v>164</v>
      </c>
      <c r="C32" s="189">
        <f t="shared" si="1"/>
        <v>131</v>
      </c>
      <c r="D32" s="174">
        <v>82</v>
      </c>
      <c r="E32" s="174">
        <v>31</v>
      </c>
      <c r="F32" s="174">
        <v>4</v>
      </c>
      <c r="G32" s="174">
        <v>8</v>
      </c>
      <c r="H32" s="174">
        <f t="shared" si="2"/>
        <v>6</v>
      </c>
      <c r="I32" s="48">
        <v>33</v>
      </c>
      <c r="J32" s="174">
        <v>0</v>
      </c>
      <c r="K32" s="31"/>
    </row>
    <row r="33" spans="1:11" ht="15" customHeight="1">
      <c r="A33" s="1" t="s">
        <v>405</v>
      </c>
      <c r="B33" s="188">
        <v>149</v>
      </c>
      <c r="C33" s="189">
        <f t="shared" si="1"/>
        <v>120</v>
      </c>
      <c r="D33" s="174">
        <v>63</v>
      </c>
      <c r="E33" s="174">
        <v>11</v>
      </c>
      <c r="F33" s="174">
        <v>8</v>
      </c>
      <c r="G33" s="174">
        <v>16</v>
      </c>
      <c r="H33" s="174">
        <f t="shared" si="2"/>
        <v>22</v>
      </c>
      <c r="I33" s="48">
        <v>28</v>
      </c>
      <c r="J33" s="174">
        <v>1</v>
      </c>
      <c r="K33" s="31"/>
    </row>
    <row r="34" spans="1:11" ht="15" customHeight="1">
      <c r="A34" s="1" t="s">
        <v>404</v>
      </c>
      <c r="B34" s="188">
        <v>247</v>
      </c>
      <c r="C34" s="189">
        <f t="shared" si="1"/>
        <v>219</v>
      </c>
      <c r="D34" s="174">
        <v>116</v>
      </c>
      <c r="E34" s="174">
        <v>16</v>
      </c>
      <c r="F34" s="174">
        <v>19</v>
      </c>
      <c r="G34" s="174">
        <v>14</v>
      </c>
      <c r="H34" s="174">
        <f t="shared" si="2"/>
        <v>54</v>
      </c>
      <c r="I34" s="48">
        <v>25</v>
      </c>
      <c r="J34" s="174">
        <v>3</v>
      </c>
      <c r="K34" s="31"/>
    </row>
    <row r="35" spans="1:11" ht="15" customHeight="1">
      <c r="A35" s="1" t="s">
        <v>534</v>
      </c>
      <c r="B35" s="188">
        <v>95</v>
      </c>
      <c r="C35" s="189">
        <f>+SUM(D35:H35)</f>
        <v>73</v>
      </c>
      <c r="D35" s="174">
        <v>48</v>
      </c>
      <c r="E35" s="174">
        <v>6</v>
      </c>
      <c r="F35" s="174">
        <v>4</v>
      </c>
      <c r="G35" s="174">
        <v>1</v>
      </c>
      <c r="H35" s="174">
        <f t="shared" si="2"/>
        <v>14</v>
      </c>
      <c r="I35" s="48">
        <v>22</v>
      </c>
      <c r="J35" s="174">
        <v>0</v>
      </c>
      <c r="K35" s="31"/>
    </row>
    <row r="36" spans="1:11" ht="15" customHeight="1">
      <c r="A36" s="1" t="s">
        <v>20</v>
      </c>
      <c r="B36" s="188">
        <v>172</v>
      </c>
      <c r="C36" s="189">
        <f t="shared" si="1"/>
        <v>145</v>
      </c>
      <c r="D36" s="174">
        <v>82</v>
      </c>
      <c r="E36" s="174">
        <v>18</v>
      </c>
      <c r="F36" s="174">
        <v>4</v>
      </c>
      <c r="G36" s="174">
        <v>13</v>
      </c>
      <c r="H36" s="174">
        <f t="shared" si="2"/>
        <v>28</v>
      </c>
      <c r="I36" s="48">
        <v>27</v>
      </c>
      <c r="J36" s="174">
        <v>0</v>
      </c>
      <c r="K36" s="31"/>
    </row>
    <row r="37" spans="1:11" ht="15" customHeight="1">
      <c r="A37" s="1" t="s">
        <v>409</v>
      </c>
      <c r="B37" s="188">
        <v>100</v>
      </c>
      <c r="C37" s="189">
        <f t="shared" si="1"/>
        <v>87</v>
      </c>
      <c r="D37" s="174">
        <v>45</v>
      </c>
      <c r="E37" s="174">
        <v>6</v>
      </c>
      <c r="F37" s="174">
        <v>12</v>
      </c>
      <c r="G37" s="174">
        <v>0</v>
      </c>
      <c r="H37" s="174">
        <f t="shared" si="2"/>
        <v>24</v>
      </c>
      <c r="I37" s="48">
        <v>13</v>
      </c>
      <c r="J37" s="174">
        <v>0</v>
      </c>
      <c r="K37" s="31"/>
    </row>
    <row r="38" spans="1:11" ht="15" customHeight="1">
      <c r="A38" s="1" t="s">
        <v>535</v>
      </c>
      <c r="B38" s="188">
        <v>21</v>
      </c>
      <c r="C38" s="189">
        <f>+SUM(D38:H38)</f>
        <v>21</v>
      </c>
      <c r="D38" s="174">
        <v>10</v>
      </c>
      <c r="E38" s="174">
        <v>1</v>
      </c>
      <c r="F38" s="174">
        <v>4</v>
      </c>
      <c r="G38" s="174">
        <v>3</v>
      </c>
      <c r="H38" s="174">
        <f t="shared" si="2"/>
        <v>3</v>
      </c>
      <c r="I38" s="48">
        <v>0</v>
      </c>
      <c r="J38" s="174">
        <v>0</v>
      </c>
      <c r="K38" s="31"/>
    </row>
    <row r="39" spans="1:10" ht="15" customHeight="1" thickBot="1">
      <c r="A39" s="17"/>
      <c r="B39" s="190"/>
      <c r="C39" s="191"/>
      <c r="D39" s="17"/>
      <c r="E39" s="17"/>
      <c r="F39" s="17"/>
      <c r="G39" s="17"/>
      <c r="H39" s="17"/>
      <c r="I39" s="18"/>
      <c r="J39" s="17"/>
    </row>
    <row r="40" ht="12">
      <c r="A40" s="244" t="s">
        <v>663</v>
      </c>
    </row>
    <row r="41" ht="12">
      <c r="A41" s="63" t="s">
        <v>666</v>
      </c>
    </row>
    <row r="42" spans="1:10" ht="15" customHeight="1">
      <c r="A42" s="63" t="s">
        <v>676</v>
      </c>
      <c r="B42" s="44"/>
      <c r="C42" s="44"/>
      <c r="D42" s="44"/>
      <c r="E42" s="44"/>
      <c r="F42" s="44"/>
      <c r="G42" s="44"/>
      <c r="H42" s="44"/>
      <c r="I42" s="44"/>
      <c r="J42" s="44"/>
    </row>
    <row r="46" spans="2:10" ht="12">
      <c r="B46" s="31"/>
      <c r="C46" s="31"/>
      <c r="D46" s="31"/>
      <c r="E46" s="31"/>
      <c r="F46" s="31"/>
      <c r="G46" s="31"/>
      <c r="H46" s="31"/>
      <c r="I46" s="31"/>
      <c r="J46" s="31"/>
    </row>
    <row r="47" ht="12">
      <c r="B47" s="173"/>
    </row>
  </sheetData>
  <mergeCells count="6">
    <mergeCell ref="A3:J3"/>
    <mergeCell ref="A4:J4"/>
    <mergeCell ref="A7:A10"/>
    <mergeCell ref="B7:B10"/>
    <mergeCell ref="C7:H7"/>
    <mergeCell ref="C8:C10"/>
  </mergeCells>
  <printOptions horizontalCentered="1" verticalCentered="1"/>
  <pageMargins left="0.3937007874015748" right="0.3937007874015748" top="0.54" bottom="0.36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U114"/>
  <sheetViews>
    <sheetView tabSelected="1" workbookViewId="0" topLeftCell="B3">
      <selection activeCell="CH10" sqref="CH10"/>
    </sheetView>
  </sheetViews>
  <sheetFormatPr defaultColWidth="11.421875" defaultRowHeight="12.75"/>
  <cols>
    <col min="1" max="1" width="45.7109375" style="1" customWidth="1"/>
    <col min="2" max="2" width="12.8515625" style="1" customWidth="1"/>
    <col min="3" max="3" width="16.421875" style="1" customWidth="1"/>
    <col min="4" max="4" width="20.28125" style="1" customWidth="1"/>
    <col min="5" max="5" width="9.421875" style="1" hidden="1" customWidth="1"/>
    <col min="6" max="6" width="4.7109375" style="105" hidden="1" customWidth="1"/>
    <col min="7" max="7" width="5.00390625" style="1" hidden="1" customWidth="1"/>
    <col min="8" max="8" width="4.7109375" style="105" hidden="1" customWidth="1"/>
    <col min="9" max="9" width="5.00390625" style="1" hidden="1" customWidth="1"/>
    <col min="10" max="10" width="4.57421875" style="105" hidden="1" customWidth="1"/>
    <col min="11" max="11" width="4.8515625" style="1" hidden="1" customWidth="1"/>
    <col min="12" max="12" width="5.7109375" style="105" hidden="1" customWidth="1"/>
    <col min="13" max="13" width="5.00390625" style="1" hidden="1" customWidth="1"/>
    <col min="14" max="14" width="7.00390625" style="105" hidden="1" customWidth="1"/>
    <col min="15" max="15" width="7.28125" style="1" hidden="1" customWidth="1"/>
    <col min="16" max="16" width="4.421875" style="105" hidden="1" customWidth="1"/>
    <col min="17" max="17" width="3.8515625" style="1" hidden="1" customWidth="1"/>
    <col min="18" max="18" width="5.8515625" style="105" hidden="1" customWidth="1"/>
    <col min="19" max="19" width="7.57421875" style="1" hidden="1" customWidth="1"/>
    <col min="20" max="20" width="7.00390625" style="105" hidden="1" customWidth="1"/>
    <col min="21" max="21" width="5.7109375" style="1" hidden="1" customWidth="1"/>
    <col min="22" max="22" width="6.140625" style="105" hidden="1" customWidth="1"/>
    <col min="23" max="23" width="5.7109375" style="1" hidden="1" customWidth="1"/>
    <col min="24" max="24" width="5.57421875" style="105" hidden="1" customWidth="1"/>
    <col min="25" max="25" width="6.140625" style="1" hidden="1" customWidth="1"/>
    <col min="26" max="26" width="5.421875" style="105" hidden="1" customWidth="1"/>
    <col min="27" max="27" width="6.421875" style="1" hidden="1" customWidth="1"/>
    <col min="28" max="28" width="6.00390625" style="105" hidden="1" customWidth="1"/>
    <col min="29" max="29" width="6.28125" style="1" hidden="1" customWidth="1"/>
    <col min="30" max="30" width="5.7109375" style="105" hidden="1" customWidth="1"/>
    <col min="31" max="31" width="6.28125" style="1" hidden="1" customWidth="1"/>
    <col min="32" max="32" width="6.140625" style="105" hidden="1" customWidth="1"/>
    <col min="33" max="33" width="5.8515625" style="1" hidden="1" customWidth="1"/>
    <col min="34" max="34" width="5.28125" style="105" hidden="1" customWidth="1"/>
    <col min="35" max="35" width="7.00390625" style="1" hidden="1" customWidth="1"/>
    <col min="36" max="36" width="6.7109375" style="105" hidden="1" customWidth="1"/>
    <col min="37" max="37" width="4.8515625" style="1" hidden="1" customWidth="1"/>
    <col min="38" max="38" width="6.57421875" style="105" hidden="1" customWidth="1"/>
    <col min="39" max="39" width="5.00390625" style="1" hidden="1" customWidth="1"/>
    <col min="40" max="40" width="6.421875" style="105" hidden="1" customWidth="1"/>
    <col min="41" max="41" width="5.00390625" style="1" hidden="1" customWidth="1"/>
    <col min="42" max="42" width="5.8515625" style="105" hidden="1" customWidth="1"/>
    <col min="43" max="43" width="5.28125" style="1" hidden="1" customWidth="1"/>
    <col min="44" max="44" width="4.8515625" style="105" hidden="1" customWidth="1"/>
    <col min="45" max="45" width="5.28125" style="1" hidden="1" customWidth="1"/>
    <col min="46" max="46" width="5.28125" style="105" hidden="1" customWidth="1"/>
    <col min="47" max="47" width="5.8515625" style="1" hidden="1" customWidth="1"/>
    <col min="48" max="48" width="4.421875" style="105" hidden="1" customWidth="1"/>
    <col min="49" max="49" width="5.57421875" style="1" hidden="1" customWidth="1"/>
    <col min="50" max="50" width="4.7109375" style="105" hidden="1" customWidth="1"/>
    <col min="51" max="51" width="5.421875" style="1" hidden="1" customWidth="1"/>
    <col min="52" max="52" width="5.8515625" style="105" hidden="1" customWidth="1"/>
    <col min="53" max="53" width="5.57421875" style="1" hidden="1" customWidth="1"/>
    <col min="54" max="54" width="6.140625" style="106" hidden="1" customWidth="1"/>
    <col min="55" max="55" width="5.28125" style="67" hidden="1" customWidth="1"/>
    <col min="56" max="56" width="6.00390625" style="106" hidden="1" customWidth="1"/>
    <col min="57" max="57" width="6.7109375" style="67" hidden="1" customWidth="1"/>
    <col min="58" max="58" width="0" style="105" hidden="1" customWidth="1"/>
    <col min="59" max="85" width="0" style="1" hidden="1" customWidth="1"/>
    <col min="86" max="16384" width="11.421875" style="1" customWidth="1"/>
  </cols>
  <sheetData>
    <row r="1" spans="1:2" ht="12">
      <c r="A1" s="99" t="s">
        <v>701</v>
      </c>
      <c r="B1" s="65"/>
    </row>
    <row r="2" ht="12"/>
    <row r="3" spans="1:9" ht="12">
      <c r="A3" s="386" t="s">
        <v>654</v>
      </c>
      <c r="B3" s="386"/>
      <c r="C3" s="386"/>
      <c r="D3" s="386"/>
      <c r="E3" s="16"/>
      <c r="F3" s="107"/>
      <c r="G3" s="91"/>
      <c r="H3" s="107"/>
      <c r="I3" s="91"/>
    </row>
    <row r="4" spans="1:9" ht="12">
      <c r="A4" s="386" t="s">
        <v>703</v>
      </c>
      <c r="B4" s="386"/>
      <c r="C4" s="386"/>
      <c r="D4" s="386"/>
      <c r="E4" s="16"/>
      <c r="F4" s="107"/>
      <c r="G4" s="91"/>
      <c r="H4" s="107"/>
      <c r="I4" s="91"/>
    </row>
    <row r="5" ht="12.75" thickBot="1"/>
    <row r="6" spans="1:57" ht="24.75" customHeight="1" thickBot="1">
      <c r="A6" s="8" t="s">
        <v>375</v>
      </c>
      <c r="B6" s="371" t="s">
        <v>185</v>
      </c>
      <c r="C6" s="370" t="s">
        <v>673</v>
      </c>
      <c r="D6" s="392"/>
      <c r="E6" s="108"/>
      <c r="F6" s="443">
        <v>1</v>
      </c>
      <c r="G6" s="443"/>
      <c r="H6" s="107">
        <v>2</v>
      </c>
      <c r="I6" s="101"/>
      <c r="J6" s="109">
        <v>3</v>
      </c>
      <c r="K6" s="110"/>
      <c r="L6" s="109">
        <v>4</v>
      </c>
      <c r="M6" s="110"/>
      <c r="N6" s="109">
        <v>5</v>
      </c>
      <c r="O6" s="110"/>
      <c r="P6" s="109">
        <v>6</v>
      </c>
      <c r="Q6" s="110"/>
      <c r="R6" s="109">
        <v>7</v>
      </c>
      <c r="S6" s="110"/>
      <c r="T6" s="109">
        <v>8</v>
      </c>
      <c r="U6" s="110"/>
      <c r="V6" s="109">
        <v>9</v>
      </c>
      <c r="W6" s="110"/>
      <c r="X6" s="109">
        <v>10</v>
      </c>
      <c r="Y6" s="110"/>
      <c r="Z6" s="109">
        <v>11</v>
      </c>
      <c r="AA6" s="44"/>
      <c r="AB6" s="109">
        <v>12</v>
      </c>
      <c r="AC6" s="110"/>
      <c r="AD6" s="109">
        <v>13</v>
      </c>
      <c r="AE6" s="110"/>
      <c r="AF6" s="109">
        <v>14</v>
      </c>
      <c r="AG6" s="110"/>
      <c r="AH6" s="109">
        <v>15</v>
      </c>
      <c r="AI6" s="110"/>
      <c r="AJ6" s="109">
        <v>16</v>
      </c>
      <c r="AK6" s="110"/>
      <c r="AL6" s="109">
        <v>17</v>
      </c>
      <c r="AM6" s="110"/>
      <c r="AN6" s="109">
        <v>18</v>
      </c>
      <c r="AO6" s="110"/>
      <c r="AP6" s="109">
        <v>19</v>
      </c>
      <c r="AQ6" s="110"/>
      <c r="AR6" s="109">
        <v>20</v>
      </c>
      <c r="AS6" s="110"/>
      <c r="AT6" s="109">
        <v>21</v>
      </c>
      <c r="AU6" s="110"/>
      <c r="AV6" s="109">
        <v>22</v>
      </c>
      <c r="AW6" s="110"/>
      <c r="AX6" s="109">
        <v>23</v>
      </c>
      <c r="AY6" s="110"/>
      <c r="AZ6" s="109">
        <v>24</v>
      </c>
      <c r="BA6" s="110"/>
      <c r="BB6" s="111">
        <v>25</v>
      </c>
      <c r="BC6" s="16"/>
      <c r="BD6" s="111">
        <v>26</v>
      </c>
      <c r="BE6" s="16"/>
    </row>
    <row r="7" spans="1:57" ht="23.25" customHeight="1" thickBot="1">
      <c r="A7" s="12" t="s">
        <v>376</v>
      </c>
      <c r="B7" s="373"/>
      <c r="C7" s="69" t="s">
        <v>377</v>
      </c>
      <c r="D7" s="69" t="s">
        <v>378</v>
      </c>
      <c r="E7" s="108"/>
      <c r="F7" s="444" t="s">
        <v>399</v>
      </c>
      <c r="G7" s="444"/>
      <c r="H7" s="444" t="s">
        <v>400</v>
      </c>
      <c r="I7" s="444"/>
      <c r="J7" s="445" t="s">
        <v>13</v>
      </c>
      <c r="K7" s="444"/>
      <c r="L7" s="445" t="s">
        <v>401</v>
      </c>
      <c r="M7" s="444"/>
      <c r="N7" s="444" t="s">
        <v>402</v>
      </c>
      <c r="O7" s="444"/>
      <c r="P7" s="444" t="s">
        <v>403</v>
      </c>
      <c r="Q7" s="444"/>
      <c r="R7" s="444" t="s">
        <v>404</v>
      </c>
      <c r="S7" s="444"/>
      <c r="T7" s="444" t="s">
        <v>405</v>
      </c>
      <c r="U7" s="444"/>
      <c r="V7" s="445" t="s">
        <v>406</v>
      </c>
      <c r="W7" s="444"/>
      <c r="X7" s="445" t="s">
        <v>407</v>
      </c>
      <c r="Y7" s="444"/>
      <c r="Z7" s="444" t="s">
        <v>408</v>
      </c>
      <c r="AA7" s="444"/>
      <c r="AB7" s="445" t="s">
        <v>7</v>
      </c>
      <c r="AC7" s="446"/>
      <c r="AD7" s="445" t="s">
        <v>409</v>
      </c>
      <c r="AE7" s="446"/>
      <c r="AF7" s="445" t="s">
        <v>410</v>
      </c>
      <c r="AG7" s="446"/>
      <c r="AH7" s="445" t="s">
        <v>20</v>
      </c>
      <c r="AI7" s="446"/>
      <c r="AJ7" s="445" t="s">
        <v>411</v>
      </c>
      <c r="AK7" s="444"/>
      <c r="AL7" s="445" t="s">
        <v>412</v>
      </c>
      <c r="AM7" s="446"/>
      <c r="AN7" s="445" t="s">
        <v>413</v>
      </c>
      <c r="AO7" s="446"/>
      <c r="AP7" s="445" t="s">
        <v>414</v>
      </c>
      <c r="AQ7" s="446"/>
      <c r="AR7" s="445" t="s">
        <v>415</v>
      </c>
      <c r="AS7" s="446"/>
      <c r="AT7" s="445" t="s">
        <v>416</v>
      </c>
      <c r="AU7" s="446"/>
      <c r="AV7" s="445" t="s">
        <v>417</v>
      </c>
      <c r="AW7" s="446"/>
      <c r="AX7" s="445" t="s">
        <v>418</v>
      </c>
      <c r="AY7" s="446"/>
      <c r="AZ7" s="445" t="s">
        <v>419</v>
      </c>
      <c r="BA7" s="446"/>
      <c r="BB7" s="445" t="s">
        <v>420</v>
      </c>
      <c r="BC7" s="446"/>
      <c r="BD7" s="445" t="s">
        <v>421</v>
      </c>
      <c r="BE7" s="446"/>
    </row>
    <row r="8" spans="1:53" ht="13.5" customHeight="1">
      <c r="A8" s="44"/>
      <c r="B8" s="94"/>
      <c r="C8" s="44"/>
      <c r="D8" s="44"/>
      <c r="E8" s="44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8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</row>
    <row r="9" spans="1:73" ht="13.5" customHeight="1">
      <c r="A9" s="16" t="s">
        <v>379</v>
      </c>
      <c r="B9" s="102">
        <f aca="true" t="shared" si="0" ref="B9:BN9">SUM(B11:B113)</f>
        <v>8646</v>
      </c>
      <c r="C9" s="97">
        <f t="shared" si="0"/>
        <v>8047</v>
      </c>
      <c r="D9" s="97">
        <f t="shared" si="0"/>
        <v>599</v>
      </c>
      <c r="E9" s="97"/>
      <c r="F9" s="112">
        <f t="shared" si="0"/>
        <v>130</v>
      </c>
      <c r="G9" s="97">
        <f t="shared" si="0"/>
        <v>7</v>
      </c>
      <c r="H9" s="112">
        <f t="shared" si="0"/>
        <v>922</v>
      </c>
      <c r="I9" s="97">
        <f t="shared" si="0"/>
        <v>86</v>
      </c>
      <c r="J9" s="97">
        <f t="shared" si="0"/>
        <v>123</v>
      </c>
      <c r="K9" s="97">
        <f t="shared" si="0"/>
        <v>14</v>
      </c>
      <c r="L9" s="112">
        <f t="shared" si="0"/>
        <v>707</v>
      </c>
      <c r="M9" s="97">
        <f t="shared" si="0"/>
        <v>14</v>
      </c>
      <c r="N9" s="112">
        <f t="shared" si="0"/>
        <v>11</v>
      </c>
      <c r="O9" s="97">
        <f t="shared" si="0"/>
        <v>0</v>
      </c>
      <c r="P9" s="112">
        <f t="shared" si="0"/>
        <v>492</v>
      </c>
      <c r="Q9" s="97">
        <f t="shared" si="0"/>
        <v>23</v>
      </c>
      <c r="R9" s="112">
        <f t="shared" si="0"/>
        <v>36</v>
      </c>
      <c r="S9" s="97">
        <f t="shared" si="0"/>
        <v>2</v>
      </c>
      <c r="T9" s="112">
        <f t="shared" si="0"/>
        <v>41</v>
      </c>
      <c r="U9" s="97">
        <f t="shared" si="0"/>
        <v>4</v>
      </c>
      <c r="V9" s="112">
        <f t="shared" si="0"/>
        <v>989</v>
      </c>
      <c r="W9" s="97">
        <f t="shared" si="0"/>
        <v>42</v>
      </c>
      <c r="X9" s="112">
        <f t="shared" si="0"/>
        <v>148</v>
      </c>
      <c r="Y9" s="97">
        <f t="shared" si="0"/>
        <v>12</v>
      </c>
      <c r="Z9" s="112">
        <f t="shared" si="0"/>
        <v>302</v>
      </c>
      <c r="AA9" s="97">
        <f t="shared" si="0"/>
        <v>25</v>
      </c>
      <c r="AB9" s="112">
        <f t="shared" si="0"/>
        <v>693</v>
      </c>
      <c r="AC9" s="97">
        <f t="shared" si="0"/>
        <v>37</v>
      </c>
      <c r="AD9" s="112">
        <f t="shared" si="0"/>
        <v>21</v>
      </c>
      <c r="AE9" s="97">
        <f t="shared" si="0"/>
        <v>0</v>
      </c>
      <c r="AF9" s="112">
        <f t="shared" si="0"/>
        <v>212</v>
      </c>
      <c r="AG9" s="97">
        <f t="shared" si="0"/>
        <v>11</v>
      </c>
      <c r="AH9" s="112">
        <f t="shared" si="0"/>
        <v>76</v>
      </c>
      <c r="AI9" s="97">
        <f t="shared" si="0"/>
        <v>1</v>
      </c>
      <c r="AJ9" s="112">
        <f t="shared" si="0"/>
        <v>413</v>
      </c>
      <c r="AK9" s="97">
        <f t="shared" si="0"/>
        <v>27</v>
      </c>
      <c r="AL9" s="112">
        <f t="shared" si="0"/>
        <v>317</v>
      </c>
      <c r="AM9" s="97">
        <f t="shared" si="0"/>
        <v>22</v>
      </c>
      <c r="AN9" s="112">
        <f t="shared" si="0"/>
        <v>499</v>
      </c>
      <c r="AO9" s="97">
        <f t="shared" si="0"/>
        <v>36</v>
      </c>
      <c r="AP9" s="112">
        <f t="shared" si="0"/>
        <v>58</v>
      </c>
      <c r="AQ9" s="97">
        <f t="shared" si="0"/>
        <v>1</v>
      </c>
      <c r="AR9" s="112">
        <f t="shared" si="0"/>
        <v>336</v>
      </c>
      <c r="AS9" s="97">
        <f t="shared" si="0"/>
        <v>33</v>
      </c>
      <c r="AT9" s="112">
        <f t="shared" si="0"/>
        <v>284</v>
      </c>
      <c r="AU9" s="97">
        <f t="shared" si="0"/>
        <v>8</v>
      </c>
      <c r="AV9" s="112">
        <f t="shared" si="0"/>
        <v>91</v>
      </c>
      <c r="AW9" s="97">
        <f t="shared" si="0"/>
        <v>4</v>
      </c>
      <c r="AX9" s="112">
        <f t="shared" si="0"/>
        <v>53</v>
      </c>
      <c r="AY9" s="97">
        <f t="shared" si="0"/>
        <v>1</v>
      </c>
      <c r="AZ9" s="112">
        <f t="shared" si="0"/>
        <v>152</v>
      </c>
      <c r="BA9" s="97">
        <f t="shared" si="0"/>
        <v>7</v>
      </c>
      <c r="BB9" s="112">
        <f t="shared" si="0"/>
        <v>287</v>
      </c>
      <c r="BC9" s="97">
        <f t="shared" si="0"/>
        <v>9</v>
      </c>
      <c r="BD9" s="112">
        <f t="shared" si="0"/>
        <v>1005</v>
      </c>
      <c r="BE9" s="97">
        <f t="shared" si="0"/>
        <v>173</v>
      </c>
      <c r="BF9" s="112"/>
      <c r="BG9" s="97">
        <f t="shared" si="0"/>
        <v>0</v>
      </c>
      <c r="BH9" s="97">
        <f t="shared" si="0"/>
        <v>0</v>
      </c>
      <c r="BI9" s="97">
        <f t="shared" si="0"/>
        <v>0</v>
      </c>
      <c r="BJ9" s="97">
        <f t="shared" si="0"/>
        <v>0</v>
      </c>
      <c r="BK9" s="97">
        <f t="shared" si="0"/>
        <v>0</v>
      </c>
      <c r="BL9" s="97">
        <f t="shared" si="0"/>
        <v>0</v>
      </c>
      <c r="BM9" s="97">
        <f t="shared" si="0"/>
        <v>0</v>
      </c>
      <c r="BN9" s="97">
        <f t="shared" si="0"/>
        <v>0</v>
      </c>
      <c r="BO9" s="97">
        <f aca="true" t="shared" si="1" ref="BO9:BU9">SUM(BO11:BO113)</f>
        <v>0</v>
      </c>
      <c r="BP9" s="97">
        <f t="shared" si="1"/>
        <v>0</v>
      </c>
      <c r="BQ9" s="97">
        <f t="shared" si="1"/>
        <v>0</v>
      </c>
      <c r="BR9" s="97">
        <f t="shared" si="1"/>
        <v>0</v>
      </c>
      <c r="BS9" s="97">
        <f t="shared" si="1"/>
        <v>0</v>
      </c>
      <c r="BT9" s="97">
        <f t="shared" si="1"/>
        <v>0</v>
      </c>
      <c r="BU9" s="97">
        <f t="shared" si="1"/>
        <v>0</v>
      </c>
    </row>
    <row r="10" spans="2:53" ht="13.5" customHeight="1">
      <c r="B10" s="94"/>
      <c r="G10" s="44"/>
      <c r="I10" s="44"/>
      <c r="J10" s="106"/>
      <c r="K10" s="100"/>
      <c r="L10" s="106"/>
      <c r="M10" s="100"/>
      <c r="N10" s="106"/>
      <c r="O10" s="100"/>
      <c r="P10" s="106"/>
      <c r="Q10" s="100"/>
      <c r="R10" s="106"/>
      <c r="S10" s="100"/>
      <c r="T10" s="106"/>
      <c r="U10" s="100"/>
      <c r="V10" s="106"/>
      <c r="W10" s="100"/>
      <c r="X10" s="106"/>
      <c r="Y10" s="100"/>
      <c r="Z10" s="106"/>
      <c r="AA10" s="100"/>
      <c r="AB10" s="106"/>
      <c r="AC10" s="100"/>
      <c r="AD10" s="106"/>
      <c r="AE10" s="100"/>
      <c r="AF10" s="106"/>
      <c r="AG10" s="100"/>
      <c r="AH10" s="106"/>
      <c r="AI10" s="100"/>
      <c r="AJ10" s="106"/>
      <c r="AK10" s="100"/>
      <c r="AL10" s="106"/>
      <c r="AM10" s="100"/>
      <c r="AN10" s="106"/>
      <c r="AO10" s="100"/>
      <c r="AP10" s="106"/>
      <c r="AQ10" s="100"/>
      <c r="AR10" s="106"/>
      <c r="AS10" s="100"/>
      <c r="AT10" s="106"/>
      <c r="AU10" s="100"/>
      <c r="AV10" s="106"/>
      <c r="AW10" s="100"/>
      <c r="AX10" s="106"/>
      <c r="AY10" s="100"/>
      <c r="AZ10" s="106"/>
      <c r="BA10" s="100"/>
    </row>
    <row r="11" spans="1:57" ht="13.5" customHeight="1">
      <c r="A11" s="1" t="s">
        <v>42</v>
      </c>
      <c r="B11" s="103">
        <f aca="true" t="shared" si="2" ref="B11:B84">SUM(C11:D11)</f>
        <v>6</v>
      </c>
      <c r="C11" s="67">
        <f>+F11+H11+J11+L11+N11+P11+R11+T11+V11+X11+Z11+AB11+AD11+AF11+AH11+AJ11+AL11+AN11+AP11+AR11+AT11+AV11+AX11+AZ11+BB11+BD11</f>
        <v>6</v>
      </c>
      <c r="D11" s="67">
        <f>+G11+I11+K11+M11+O11+Q11+S11+U11+W11+Y11+AA11+AC11+AE11+AG11+AI11+AK11+AM11+AO11+AQ11+AS11+AU11+AW11+AY11+BA11+BC11+BE11</f>
        <v>0</v>
      </c>
      <c r="E11" s="67"/>
      <c r="F11" s="106">
        <v>0</v>
      </c>
      <c r="G11" s="100">
        <v>0</v>
      </c>
      <c r="H11" s="106">
        <v>0</v>
      </c>
      <c r="I11" s="100">
        <v>0</v>
      </c>
      <c r="J11" s="106">
        <v>0</v>
      </c>
      <c r="K11" s="100">
        <v>0</v>
      </c>
      <c r="L11" s="106">
        <v>0</v>
      </c>
      <c r="M11" s="100">
        <v>0</v>
      </c>
      <c r="N11" s="106">
        <v>0</v>
      </c>
      <c r="O11" s="100">
        <v>0</v>
      </c>
      <c r="P11" s="106">
        <v>3</v>
      </c>
      <c r="Q11" s="100">
        <v>0</v>
      </c>
      <c r="R11" s="106">
        <v>1</v>
      </c>
      <c r="S11" s="100">
        <v>0</v>
      </c>
      <c r="T11" s="106">
        <v>0</v>
      </c>
      <c r="U11" s="100">
        <v>0</v>
      </c>
      <c r="V11" s="106">
        <v>0</v>
      </c>
      <c r="W11" s="100">
        <v>0</v>
      </c>
      <c r="X11" s="106">
        <v>2</v>
      </c>
      <c r="Y11" s="100">
        <v>0</v>
      </c>
      <c r="Z11" s="106">
        <v>0</v>
      </c>
      <c r="AA11" s="100">
        <v>0</v>
      </c>
      <c r="AB11" s="106">
        <v>0</v>
      </c>
      <c r="AC11" s="100">
        <v>0</v>
      </c>
      <c r="AD11" s="106">
        <v>0</v>
      </c>
      <c r="AE11" s="100">
        <v>0</v>
      </c>
      <c r="AF11" s="106">
        <v>0</v>
      </c>
      <c r="AG11" s="100">
        <v>0</v>
      </c>
      <c r="AH11" s="106">
        <v>0</v>
      </c>
      <c r="AI11" s="100">
        <v>0</v>
      </c>
      <c r="AJ11" s="106">
        <v>0</v>
      </c>
      <c r="AK11" s="100">
        <v>0</v>
      </c>
      <c r="AL11" s="106">
        <v>0</v>
      </c>
      <c r="AM11" s="100">
        <v>0</v>
      </c>
      <c r="AN11" s="106">
        <v>0</v>
      </c>
      <c r="AO11" s="100">
        <v>0</v>
      </c>
      <c r="AP11" s="106">
        <v>0</v>
      </c>
      <c r="AQ11" s="100">
        <v>0</v>
      </c>
      <c r="AR11" s="106">
        <v>0</v>
      </c>
      <c r="AS11" s="100">
        <v>0</v>
      </c>
      <c r="AT11" s="106">
        <v>0</v>
      </c>
      <c r="AU11" s="100">
        <v>0</v>
      </c>
      <c r="AV11" s="106">
        <v>0</v>
      </c>
      <c r="AW11" s="100">
        <v>0</v>
      </c>
      <c r="AX11" s="106">
        <v>0</v>
      </c>
      <c r="AY11" s="100">
        <v>0</v>
      </c>
      <c r="AZ11" s="106">
        <v>0</v>
      </c>
      <c r="BA11" s="100">
        <v>0</v>
      </c>
      <c r="BB11" s="106">
        <v>0</v>
      </c>
      <c r="BC11" s="67">
        <v>0</v>
      </c>
      <c r="BD11" s="106">
        <v>0</v>
      </c>
      <c r="BE11" s="67">
        <v>0</v>
      </c>
    </row>
    <row r="12" spans="1:57" ht="13.5" customHeight="1">
      <c r="A12" s="1" t="s">
        <v>40</v>
      </c>
      <c r="B12" s="103">
        <f>SUM(C12:D12)</f>
        <v>0</v>
      </c>
      <c r="C12" s="67">
        <f aca="true" t="shared" si="3" ref="C12:D80">+F12+H12+J12+L12+N12+P12+R12+T12+V12+X12+Z12+AB12+AD12+AF12+AH12+AJ12+AL12+AN12+AP12+AR12+AT12+AV12+AX12+AZ12+BB12+BD12</f>
        <v>0</v>
      </c>
      <c r="D12" s="67">
        <f t="shared" si="3"/>
        <v>0</v>
      </c>
      <c r="E12" s="67"/>
      <c r="F12" s="106">
        <v>0</v>
      </c>
      <c r="G12" s="100">
        <v>0</v>
      </c>
      <c r="H12" s="106">
        <v>0</v>
      </c>
      <c r="I12" s="100">
        <v>0</v>
      </c>
      <c r="J12" s="106">
        <v>0</v>
      </c>
      <c r="K12" s="100">
        <v>0</v>
      </c>
      <c r="L12" s="106">
        <v>0</v>
      </c>
      <c r="M12" s="100">
        <v>0</v>
      </c>
      <c r="N12" s="106">
        <v>0</v>
      </c>
      <c r="O12" s="100">
        <v>0</v>
      </c>
      <c r="P12" s="106">
        <v>0</v>
      </c>
      <c r="Q12" s="100">
        <v>0</v>
      </c>
      <c r="R12" s="106">
        <v>0</v>
      </c>
      <c r="S12" s="100">
        <v>0</v>
      </c>
      <c r="T12" s="106">
        <v>0</v>
      </c>
      <c r="U12" s="100">
        <v>0</v>
      </c>
      <c r="V12" s="106">
        <v>0</v>
      </c>
      <c r="W12" s="100">
        <v>0</v>
      </c>
      <c r="X12" s="106">
        <v>0</v>
      </c>
      <c r="Y12" s="100">
        <v>0</v>
      </c>
      <c r="Z12" s="106">
        <v>0</v>
      </c>
      <c r="AA12" s="100">
        <v>0</v>
      </c>
      <c r="AB12" s="106">
        <v>0</v>
      </c>
      <c r="AC12" s="100">
        <v>0</v>
      </c>
      <c r="AD12" s="106">
        <v>0</v>
      </c>
      <c r="AE12" s="100">
        <v>0</v>
      </c>
      <c r="AF12" s="106">
        <v>0</v>
      </c>
      <c r="AG12" s="100">
        <v>0</v>
      </c>
      <c r="AH12" s="106">
        <v>0</v>
      </c>
      <c r="AI12" s="100">
        <v>0</v>
      </c>
      <c r="AJ12" s="106">
        <v>0</v>
      </c>
      <c r="AK12" s="100">
        <v>0</v>
      </c>
      <c r="AL12" s="106">
        <v>0</v>
      </c>
      <c r="AM12" s="100">
        <v>0</v>
      </c>
      <c r="AN12" s="106">
        <v>0</v>
      </c>
      <c r="AO12" s="100">
        <v>0</v>
      </c>
      <c r="AP12" s="106">
        <v>0</v>
      </c>
      <c r="AQ12" s="100">
        <v>0</v>
      </c>
      <c r="AR12" s="106">
        <v>0</v>
      </c>
      <c r="AS12" s="100">
        <v>0</v>
      </c>
      <c r="AT12" s="106">
        <v>0</v>
      </c>
      <c r="AU12" s="100">
        <v>0</v>
      </c>
      <c r="AV12" s="106">
        <v>0</v>
      </c>
      <c r="AW12" s="100">
        <v>0</v>
      </c>
      <c r="AX12" s="106">
        <v>0</v>
      </c>
      <c r="AY12" s="100">
        <v>0</v>
      </c>
      <c r="AZ12" s="106">
        <v>0</v>
      </c>
      <c r="BA12" s="100">
        <v>0</v>
      </c>
      <c r="BB12" s="106">
        <v>0</v>
      </c>
      <c r="BC12" s="67">
        <v>0</v>
      </c>
      <c r="BD12" s="106">
        <v>0</v>
      </c>
      <c r="BE12" s="67">
        <v>0</v>
      </c>
    </row>
    <row r="13" spans="1:57" ht="13.5" customHeight="1">
      <c r="A13" s="1" t="s">
        <v>285</v>
      </c>
      <c r="B13" s="103">
        <f t="shared" si="2"/>
        <v>283</v>
      </c>
      <c r="C13" s="67">
        <f t="shared" si="3"/>
        <v>282</v>
      </c>
      <c r="D13" s="67">
        <f t="shared" si="3"/>
        <v>1</v>
      </c>
      <c r="E13" s="67"/>
      <c r="F13" s="106">
        <v>6</v>
      </c>
      <c r="G13" s="100">
        <v>1</v>
      </c>
      <c r="H13" s="106">
        <v>19</v>
      </c>
      <c r="I13" s="100">
        <v>0</v>
      </c>
      <c r="J13" s="106">
        <v>7</v>
      </c>
      <c r="K13" s="100">
        <v>0</v>
      </c>
      <c r="L13" s="106">
        <v>15</v>
      </c>
      <c r="M13" s="100">
        <v>0</v>
      </c>
      <c r="N13" s="106">
        <v>1</v>
      </c>
      <c r="O13" s="100">
        <v>0</v>
      </c>
      <c r="P13" s="106">
        <v>24</v>
      </c>
      <c r="Q13" s="100">
        <v>0</v>
      </c>
      <c r="R13" s="106">
        <v>0</v>
      </c>
      <c r="S13" s="100">
        <v>0</v>
      </c>
      <c r="T13" s="106">
        <v>2</v>
      </c>
      <c r="U13" s="100">
        <v>0</v>
      </c>
      <c r="V13" s="106">
        <v>52</v>
      </c>
      <c r="W13" s="100">
        <v>0</v>
      </c>
      <c r="X13" s="106">
        <v>1</v>
      </c>
      <c r="Y13" s="100">
        <v>0</v>
      </c>
      <c r="Z13" s="106">
        <v>4</v>
      </c>
      <c r="AA13" s="100">
        <v>0</v>
      </c>
      <c r="AB13" s="106">
        <v>11</v>
      </c>
      <c r="AC13" s="100">
        <v>0</v>
      </c>
      <c r="AD13" s="106">
        <v>1</v>
      </c>
      <c r="AE13" s="100">
        <v>0</v>
      </c>
      <c r="AF13" s="106">
        <v>12</v>
      </c>
      <c r="AG13" s="100">
        <v>0</v>
      </c>
      <c r="AH13" s="106">
        <v>0</v>
      </c>
      <c r="AI13" s="100">
        <v>0</v>
      </c>
      <c r="AJ13" s="106">
        <v>23</v>
      </c>
      <c r="AK13" s="100">
        <v>0</v>
      </c>
      <c r="AL13" s="106">
        <v>5</v>
      </c>
      <c r="AM13" s="100">
        <v>0</v>
      </c>
      <c r="AN13" s="106">
        <v>26</v>
      </c>
      <c r="AO13" s="100">
        <v>0</v>
      </c>
      <c r="AP13" s="106">
        <v>1</v>
      </c>
      <c r="AQ13" s="100">
        <v>0</v>
      </c>
      <c r="AR13" s="106">
        <v>23</v>
      </c>
      <c r="AS13" s="100">
        <v>0</v>
      </c>
      <c r="AT13" s="106">
        <v>4</v>
      </c>
      <c r="AU13" s="100">
        <v>0</v>
      </c>
      <c r="AV13" s="106">
        <v>1</v>
      </c>
      <c r="AW13" s="100">
        <v>0</v>
      </c>
      <c r="AX13" s="106">
        <v>1</v>
      </c>
      <c r="AY13" s="100">
        <v>0</v>
      </c>
      <c r="AZ13" s="106">
        <v>2</v>
      </c>
      <c r="BA13" s="100">
        <v>0</v>
      </c>
      <c r="BB13" s="106">
        <v>23</v>
      </c>
      <c r="BC13" s="67">
        <v>0</v>
      </c>
      <c r="BD13" s="106">
        <v>18</v>
      </c>
      <c r="BE13" s="67">
        <v>0</v>
      </c>
    </row>
    <row r="14" spans="1:57" ht="13.5" customHeight="1">
      <c r="A14" s="1" t="s">
        <v>46</v>
      </c>
      <c r="B14" s="103">
        <f t="shared" si="2"/>
        <v>10</v>
      </c>
      <c r="C14" s="67">
        <f t="shared" si="3"/>
        <v>9</v>
      </c>
      <c r="D14" s="67">
        <f t="shared" si="3"/>
        <v>1</v>
      </c>
      <c r="E14" s="67"/>
      <c r="F14" s="106">
        <v>0</v>
      </c>
      <c r="G14" s="100">
        <v>0</v>
      </c>
      <c r="H14" s="106">
        <v>3</v>
      </c>
      <c r="I14" s="100">
        <v>1</v>
      </c>
      <c r="J14" s="106">
        <v>0</v>
      </c>
      <c r="K14" s="100">
        <v>0</v>
      </c>
      <c r="L14" s="106">
        <v>0</v>
      </c>
      <c r="M14" s="100">
        <v>0</v>
      </c>
      <c r="N14" s="106">
        <v>0</v>
      </c>
      <c r="O14" s="100">
        <v>0</v>
      </c>
      <c r="P14" s="106">
        <v>0</v>
      </c>
      <c r="Q14" s="100">
        <v>0</v>
      </c>
      <c r="R14" s="106">
        <v>0</v>
      </c>
      <c r="S14" s="100">
        <v>0</v>
      </c>
      <c r="T14" s="106">
        <v>0</v>
      </c>
      <c r="U14" s="100">
        <v>0</v>
      </c>
      <c r="V14" s="106">
        <v>0</v>
      </c>
      <c r="W14" s="100">
        <v>0</v>
      </c>
      <c r="X14" s="106">
        <v>1</v>
      </c>
      <c r="Y14" s="100">
        <v>0</v>
      </c>
      <c r="Z14" s="106">
        <v>0</v>
      </c>
      <c r="AA14" s="100">
        <v>0</v>
      </c>
      <c r="AB14" s="106">
        <v>0</v>
      </c>
      <c r="AC14" s="100">
        <v>0</v>
      </c>
      <c r="AD14" s="106">
        <v>0</v>
      </c>
      <c r="AE14" s="100">
        <v>0</v>
      </c>
      <c r="AF14" s="106">
        <v>1</v>
      </c>
      <c r="AG14" s="100">
        <v>0</v>
      </c>
      <c r="AH14" s="106">
        <v>0</v>
      </c>
      <c r="AI14" s="100">
        <v>0</v>
      </c>
      <c r="AJ14" s="106">
        <v>1</v>
      </c>
      <c r="AK14" s="100">
        <v>0</v>
      </c>
      <c r="AL14" s="106">
        <v>0</v>
      </c>
      <c r="AM14" s="100">
        <v>0</v>
      </c>
      <c r="AN14" s="106">
        <v>1</v>
      </c>
      <c r="AO14" s="100">
        <v>0</v>
      </c>
      <c r="AP14" s="106">
        <v>0</v>
      </c>
      <c r="AQ14" s="100">
        <v>0</v>
      </c>
      <c r="AR14" s="106">
        <v>0</v>
      </c>
      <c r="AS14" s="100">
        <v>0</v>
      </c>
      <c r="AT14" s="106">
        <v>0</v>
      </c>
      <c r="AU14" s="100">
        <v>0</v>
      </c>
      <c r="AV14" s="106">
        <v>1</v>
      </c>
      <c r="AW14" s="100">
        <v>0</v>
      </c>
      <c r="AX14" s="106">
        <v>0</v>
      </c>
      <c r="AY14" s="100">
        <v>0</v>
      </c>
      <c r="AZ14" s="106">
        <v>0</v>
      </c>
      <c r="BA14" s="100">
        <v>0</v>
      </c>
      <c r="BB14" s="106">
        <v>1</v>
      </c>
      <c r="BC14" s="67">
        <v>0</v>
      </c>
      <c r="BD14" s="106">
        <v>0</v>
      </c>
      <c r="BE14" s="67">
        <v>0</v>
      </c>
    </row>
    <row r="15" spans="1:57" ht="13.5" customHeight="1">
      <c r="A15" s="1" t="s">
        <v>47</v>
      </c>
      <c r="B15" s="103">
        <f t="shared" si="2"/>
        <v>286</v>
      </c>
      <c r="C15" s="67">
        <f t="shared" si="3"/>
        <v>261</v>
      </c>
      <c r="D15" s="67">
        <f t="shared" si="3"/>
        <v>25</v>
      </c>
      <c r="E15" s="67"/>
      <c r="F15" s="106">
        <v>10</v>
      </c>
      <c r="G15" s="100">
        <v>4</v>
      </c>
      <c r="H15" s="106">
        <v>37</v>
      </c>
      <c r="I15" s="100">
        <v>5</v>
      </c>
      <c r="J15" s="106">
        <v>4</v>
      </c>
      <c r="K15" s="100">
        <v>0</v>
      </c>
      <c r="L15" s="106">
        <v>34</v>
      </c>
      <c r="M15" s="100">
        <v>0</v>
      </c>
      <c r="N15" s="106">
        <v>0</v>
      </c>
      <c r="O15" s="100">
        <v>0</v>
      </c>
      <c r="P15" s="106">
        <v>10</v>
      </c>
      <c r="Q15" s="100">
        <v>0</v>
      </c>
      <c r="R15" s="106">
        <v>0</v>
      </c>
      <c r="S15" s="100">
        <v>0</v>
      </c>
      <c r="T15" s="106">
        <v>1</v>
      </c>
      <c r="U15" s="100">
        <v>0</v>
      </c>
      <c r="V15" s="106">
        <v>37</v>
      </c>
      <c r="W15" s="100">
        <v>1</v>
      </c>
      <c r="X15" s="106">
        <v>1</v>
      </c>
      <c r="Y15" s="100">
        <v>0</v>
      </c>
      <c r="Z15" s="106">
        <v>4</v>
      </c>
      <c r="AA15" s="100">
        <v>0</v>
      </c>
      <c r="AB15" s="106">
        <v>25</v>
      </c>
      <c r="AC15" s="100">
        <v>2</v>
      </c>
      <c r="AD15" s="106">
        <v>0</v>
      </c>
      <c r="AE15" s="100">
        <v>0</v>
      </c>
      <c r="AF15" s="106">
        <v>5</v>
      </c>
      <c r="AG15" s="100">
        <v>0</v>
      </c>
      <c r="AH15" s="106">
        <v>0</v>
      </c>
      <c r="AI15" s="100">
        <v>0</v>
      </c>
      <c r="AJ15" s="106">
        <v>19</v>
      </c>
      <c r="AK15" s="100">
        <v>4</v>
      </c>
      <c r="AL15" s="106">
        <v>3</v>
      </c>
      <c r="AM15" s="100">
        <v>0</v>
      </c>
      <c r="AN15" s="106">
        <v>10</v>
      </c>
      <c r="AO15" s="100">
        <v>0</v>
      </c>
      <c r="AP15" s="106">
        <v>1</v>
      </c>
      <c r="AQ15" s="100">
        <v>0</v>
      </c>
      <c r="AR15" s="106">
        <v>7</v>
      </c>
      <c r="AS15" s="100">
        <v>2</v>
      </c>
      <c r="AT15" s="106">
        <v>12</v>
      </c>
      <c r="AU15" s="100">
        <v>1</v>
      </c>
      <c r="AV15" s="106">
        <v>1</v>
      </c>
      <c r="AW15" s="100">
        <v>0</v>
      </c>
      <c r="AX15" s="106">
        <v>0</v>
      </c>
      <c r="AY15" s="100">
        <v>0</v>
      </c>
      <c r="AZ15" s="106">
        <v>3</v>
      </c>
      <c r="BA15" s="100">
        <v>0</v>
      </c>
      <c r="BB15" s="106">
        <v>19</v>
      </c>
      <c r="BC15" s="67">
        <v>1</v>
      </c>
      <c r="BD15" s="106">
        <v>18</v>
      </c>
      <c r="BE15" s="67">
        <v>5</v>
      </c>
    </row>
    <row r="16" spans="1:57" ht="13.5" customHeight="1">
      <c r="A16" s="1" t="s">
        <v>49</v>
      </c>
      <c r="B16" s="103">
        <f t="shared" si="2"/>
        <v>24</v>
      </c>
      <c r="C16" s="67">
        <f t="shared" si="3"/>
        <v>24</v>
      </c>
      <c r="D16" s="67">
        <f t="shared" si="3"/>
        <v>0</v>
      </c>
      <c r="E16" s="67"/>
      <c r="F16" s="106">
        <v>0</v>
      </c>
      <c r="G16" s="100">
        <v>0</v>
      </c>
      <c r="H16" s="106">
        <v>4</v>
      </c>
      <c r="I16" s="100">
        <v>0</v>
      </c>
      <c r="J16" s="106">
        <v>0</v>
      </c>
      <c r="K16" s="100">
        <v>0</v>
      </c>
      <c r="L16" s="106">
        <v>0</v>
      </c>
      <c r="M16" s="100">
        <v>0</v>
      </c>
      <c r="N16" s="106">
        <v>0</v>
      </c>
      <c r="O16" s="100">
        <v>0</v>
      </c>
      <c r="P16" s="106">
        <v>0</v>
      </c>
      <c r="Q16" s="100">
        <v>0</v>
      </c>
      <c r="R16" s="106">
        <v>0</v>
      </c>
      <c r="S16" s="100">
        <v>0</v>
      </c>
      <c r="T16" s="106">
        <v>0</v>
      </c>
      <c r="U16" s="100">
        <v>0</v>
      </c>
      <c r="V16" s="106">
        <v>2</v>
      </c>
      <c r="W16" s="100">
        <v>0</v>
      </c>
      <c r="X16" s="106">
        <v>0</v>
      </c>
      <c r="Y16" s="100">
        <v>0</v>
      </c>
      <c r="Z16" s="106">
        <v>1</v>
      </c>
      <c r="AA16" s="100">
        <v>0</v>
      </c>
      <c r="AB16" s="106">
        <v>2</v>
      </c>
      <c r="AC16" s="100">
        <v>0</v>
      </c>
      <c r="AD16" s="106">
        <v>0</v>
      </c>
      <c r="AE16" s="100">
        <v>0</v>
      </c>
      <c r="AF16" s="106">
        <v>1</v>
      </c>
      <c r="AG16" s="100">
        <v>0</v>
      </c>
      <c r="AH16" s="106">
        <v>0</v>
      </c>
      <c r="AI16" s="100">
        <v>0</v>
      </c>
      <c r="AJ16" s="106">
        <v>2</v>
      </c>
      <c r="AK16" s="100">
        <v>0</v>
      </c>
      <c r="AL16" s="106">
        <v>2</v>
      </c>
      <c r="AM16" s="100">
        <v>0</v>
      </c>
      <c r="AN16" s="106">
        <v>1</v>
      </c>
      <c r="AO16" s="100">
        <v>0</v>
      </c>
      <c r="AP16" s="106">
        <v>0</v>
      </c>
      <c r="AQ16" s="100">
        <v>0</v>
      </c>
      <c r="AR16" s="106">
        <v>1</v>
      </c>
      <c r="AS16" s="100">
        <v>0</v>
      </c>
      <c r="AT16" s="106">
        <v>5</v>
      </c>
      <c r="AU16" s="100">
        <v>0</v>
      </c>
      <c r="AV16" s="106">
        <v>0</v>
      </c>
      <c r="AW16" s="100">
        <v>0</v>
      </c>
      <c r="AX16" s="106">
        <v>0</v>
      </c>
      <c r="AY16" s="100">
        <v>0</v>
      </c>
      <c r="AZ16" s="106">
        <v>1</v>
      </c>
      <c r="BA16" s="100">
        <v>0</v>
      </c>
      <c r="BB16" s="106">
        <v>2</v>
      </c>
      <c r="BC16" s="67">
        <v>0</v>
      </c>
      <c r="BD16" s="106">
        <v>0</v>
      </c>
      <c r="BE16" s="67">
        <v>0</v>
      </c>
    </row>
    <row r="17" spans="1:57" ht="13.5" customHeight="1">
      <c r="A17" s="1" t="s">
        <v>380</v>
      </c>
      <c r="B17" s="103">
        <f t="shared" si="2"/>
        <v>17</v>
      </c>
      <c r="C17" s="67">
        <f t="shared" si="3"/>
        <v>16</v>
      </c>
      <c r="D17" s="67">
        <f t="shared" si="3"/>
        <v>1</v>
      </c>
      <c r="E17" s="67"/>
      <c r="F17" s="106">
        <v>1</v>
      </c>
      <c r="G17" s="100">
        <v>0</v>
      </c>
      <c r="H17" s="106">
        <v>3</v>
      </c>
      <c r="I17" s="100">
        <v>0</v>
      </c>
      <c r="J17" s="106">
        <v>0</v>
      </c>
      <c r="K17" s="100">
        <v>0</v>
      </c>
      <c r="L17" s="106">
        <v>6</v>
      </c>
      <c r="M17" s="100">
        <v>1</v>
      </c>
      <c r="N17" s="106">
        <v>0</v>
      </c>
      <c r="O17" s="100">
        <v>0</v>
      </c>
      <c r="P17" s="106">
        <v>0</v>
      </c>
      <c r="Q17" s="100">
        <v>0</v>
      </c>
      <c r="R17" s="106">
        <v>0</v>
      </c>
      <c r="S17" s="100">
        <v>0</v>
      </c>
      <c r="T17" s="106">
        <v>0</v>
      </c>
      <c r="U17" s="100">
        <v>0</v>
      </c>
      <c r="V17" s="106">
        <v>2</v>
      </c>
      <c r="W17" s="100">
        <v>0</v>
      </c>
      <c r="X17" s="106">
        <v>1</v>
      </c>
      <c r="Y17" s="100">
        <v>0</v>
      </c>
      <c r="Z17" s="106">
        <v>1</v>
      </c>
      <c r="AA17" s="100">
        <v>0</v>
      </c>
      <c r="AB17" s="106">
        <v>0</v>
      </c>
      <c r="AC17" s="100">
        <v>0</v>
      </c>
      <c r="AD17" s="106">
        <v>0</v>
      </c>
      <c r="AE17" s="100">
        <v>0</v>
      </c>
      <c r="AF17" s="106">
        <v>0</v>
      </c>
      <c r="AG17" s="100">
        <v>0</v>
      </c>
      <c r="AH17" s="106">
        <v>0</v>
      </c>
      <c r="AI17" s="100">
        <v>0</v>
      </c>
      <c r="AJ17" s="106">
        <v>0</v>
      </c>
      <c r="AK17" s="100">
        <v>0</v>
      </c>
      <c r="AL17" s="106">
        <v>1</v>
      </c>
      <c r="AM17" s="100">
        <v>0</v>
      </c>
      <c r="AN17" s="106">
        <v>0</v>
      </c>
      <c r="AO17" s="100">
        <v>0</v>
      </c>
      <c r="AP17" s="106">
        <v>0</v>
      </c>
      <c r="AQ17" s="100">
        <v>0</v>
      </c>
      <c r="AR17" s="106">
        <v>0</v>
      </c>
      <c r="AS17" s="100">
        <v>0</v>
      </c>
      <c r="AT17" s="106">
        <v>0</v>
      </c>
      <c r="AU17" s="100">
        <v>0</v>
      </c>
      <c r="AV17" s="106">
        <v>0</v>
      </c>
      <c r="AW17" s="100">
        <v>0</v>
      </c>
      <c r="AX17" s="106">
        <v>0</v>
      </c>
      <c r="AY17" s="100">
        <v>0</v>
      </c>
      <c r="AZ17" s="106">
        <v>0</v>
      </c>
      <c r="BA17" s="100">
        <v>0</v>
      </c>
      <c r="BB17" s="106">
        <v>1</v>
      </c>
      <c r="BC17" s="67">
        <v>0</v>
      </c>
      <c r="BD17" s="106">
        <v>0</v>
      </c>
      <c r="BE17" s="67">
        <v>0</v>
      </c>
    </row>
    <row r="18" spans="1:57" ht="13.5" customHeight="1">
      <c r="A18" s="1" t="s">
        <v>52</v>
      </c>
      <c r="B18" s="103">
        <f>SUM(C18:D18)</f>
        <v>0</v>
      </c>
      <c r="C18" s="67">
        <f t="shared" si="3"/>
        <v>0</v>
      </c>
      <c r="D18" s="67">
        <f t="shared" si="3"/>
        <v>0</v>
      </c>
      <c r="E18" s="67"/>
      <c r="F18" s="106">
        <v>0</v>
      </c>
      <c r="G18" s="100">
        <v>0</v>
      </c>
      <c r="H18" s="106">
        <v>0</v>
      </c>
      <c r="I18" s="100">
        <v>0</v>
      </c>
      <c r="J18" s="106">
        <v>0</v>
      </c>
      <c r="K18" s="100">
        <v>0</v>
      </c>
      <c r="L18" s="106">
        <v>0</v>
      </c>
      <c r="M18" s="100">
        <v>0</v>
      </c>
      <c r="N18" s="106">
        <v>0</v>
      </c>
      <c r="O18" s="100">
        <v>0</v>
      </c>
      <c r="P18" s="106">
        <v>0</v>
      </c>
      <c r="Q18" s="100">
        <v>0</v>
      </c>
      <c r="R18" s="106">
        <v>0</v>
      </c>
      <c r="S18" s="100">
        <v>0</v>
      </c>
      <c r="T18" s="106">
        <v>0</v>
      </c>
      <c r="U18" s="100">
        <v>0</v>
      </c>
      <c r="V18" s="106">
        <v>0</v>
      </c>
      <c r="W18" s="100">
        <v>0</v>
      </c>
      <c r="X18" s="106">
        <v>0</v>
      </c>
      <c r="Y18" s="100">
        <v>0</v>
      </c>
      <c r="Z18" s="106">
        <v>0</v>
      </c>
      <c r="AA18" s="100">
        <v>0</v>
      </c>
      <c r="AB18" s="106">
        <v>0</v>
      </c>
      <c r="AC18" s="100">
        <v>0</v>
      </c>
      <c r="AD18" s="106">
        <v>0</v>
      </c>
      <c r="AE18" s="100">
        <v>0</v>
      </c>
      <c r="AF18" s="106">
        <v>0</v>
      </c>
      <c r="AG18" s="100">
        <v>0</v>
      </c>
      <c r="AH18" s="106">
        <v>0</v>
      </c>
      <c r="AI18" s="100">
        <v>0</v>
      </c>
      <c r="AJ18" s="106">
        <v>0</v>
      </c>
      <c r="AK18" s="100">
        <v>0</v>
      </c>
      <c r="AL18" s="106">
        <v>0</v>
      </c>
      <c r="AM18" s="100">
        <v>0</v>
      </c>
      <c r="AN18" s="106">
        <v>0</v>
      </c>
      <c r="AO18" s="100">
        <v>0</v>
      </c>
      <c r="AP18" s="106">
        <v>0</v>
      </c>
      <c r="AQ18" s="100">
        <v>0</v>
      </c>
      <c r="AR18" s="106">
        <v>0</v>
      </c>
      <c r="AS18" s="100">
        <v>0</v>
      </c>
      <c r="AT18" s="106">
        <v>0</v>
      </c>
      <c r="AU18" s="100">
        <v>0</v>
      </c>
      <c r="AV18" s="106">
        <v>0</v>
      </c>
      <c r="AW18" s="100">
        <v>0</v>
      </c>
      <c r="AX18" s="106">
        <v>0</v>
      </c>
      <c r="AY18" s="100">
        <v>0</v>
      </c>
      <c r="AZ18" s="106">
        <v>0</v>
      </c>
      <c r="BA18" s="100">
        <v>0</v>
      </c>
      <c r="BB18" s="106">
        <v>0</v>
      </c>
      <c r="BC18" s="67">
        <v>0</v>
      </c>
      <c r="BD18" s="106">
        <v>0</v>
      </c>
      <c r="BE18" s="67">
        <v>0</v>
      </c>
    </row>
    <row r="19" spans="1:57" ht="13.5" customHeight="1">
      <c r="A19" s="1" t="s">
        <v>237</v>
      </c>
      <c r="B19" s="103">
        <f>SUM(C19:D19)</f>
        <v>0</v>
      </c>
      <c r="C19" s="67">
        <f t="shared" si="3"/>
        <v>0</v>
      </c>
      <c r="D19" s="67">
        <f t="shared" si="3"/>
        <v>0</v>
      </c>
      <c r="E19" s="67"/>
      <c r="F19" s="106">
        <v>0</v>
      </c>
      <c r="G19" s="100">
        <v>0</v>
      </c>
      <c r="H19" s="106">
        <v>0</v>
      </c>
      <c r="I19" s="100">
        <v>0</v>
      </c>
      <c r="J19" s="106">
        <v>0</v>
      </c>
      <c r="K19" s="100">
        <v>0</v>
      </c>
      <c r="L19" s="106">
        <v>0</v>
      </c>
      <c r="M19" s="100">
        <v>0</v>
      </c>
      <c r="N19" s="106">
        <v>0</v>
      </c>
      <c r="O19" s="100">
        <v>0</v>
      </c>
      <c r="P19" s="106">
        <v>0</v>
      </c>
      <c r="Q19" s="100">
        <v>0</v>
      </c>
      <c r="R19" s="106">
        <v>0</v>
      </c>
      <c r="S19" s="100">
        <v>0</v>
      </c>
      <c r="T19" s="106">
        <v>0</v>
      </c>
      <c r="U19" s="100">
        <v>0</v>
      </c>
      <c r="V19" s="106">
        <v>0</v>
      </c>
      <c r="W19" s="100">
        <v>0</v>
      </c>
      <c r="X19" s="106">
        <v>0</v>
      </c>
      <c r="Y19" s="100">
        <v>0</v>
      </c>
      <c r="Z19" s="106">
        <v>0</v>
      </c>
      <c r="AA19" s="100">
        <v>0</v>
      </c>
      <c r="AB19" s="106">
        <v>0</v>
      </c>
      <c r="AC19" s="100">
        <v>0</v>
      </c>
      <c r="AD19" s="106">
        <v>0</v>
      </c>
      <c r="AE19" s="100">
        <v>0</v>
      </c>
      <c r="AF19" s="106">
        <v>0</v>
      </c>
      <c r="AG19" s="100">
        <v>0</v>
      </c>
      <c r="AH19" s="106">
        <v>0</v>
      </c>
      <c r="AI19" s="100">
        <v>0</v>
      </c>
      <c r="AJ19" s="106">
        <v>0</v>
      </c>
      <c r="AK19" s="100">
        <v>0</v>
      </c>
      <c r="AL19" s="106">
        <v>0</v>
      </c>
      <c r="AM19" s="100">
        <v>0</v>
      </c>
      <c r="AN19" s="106">
        <v>0</v>
      </c>
      <c r="AO19" s="100">
        <v>0</v>
      </c>
      <c r="AP19" s="106">
        <v>0</v>
      </c>
      <c r="AQ19" s="100">
        <v>0</v>
      </c>
      <c r="AR19" s="106">
        <v>0</v>
      </c>
      <c r="AS19" s="100">
        <v>0</v>
      </c>
      <c r="AT19" s="106">
        <v>0</v>
      </c>
      <c r="AU19" s="100">
        <v>0</v>
      </c>
      <c r="AV19" s="106">
        <v>0</v>
      </c>
      <c r="AW19" s="100">
        <v>0</v>
      </c>
      <c r="AX19" s="106">
        <v>0</v>
      </c>
      <c r="AY19" s="100">
        <v>0</v>
      </c>
      <c r="AZ19" s="106">
        <v>0</v>
      </c>
      <c r="BA19" s="100">
        <v>0</v>
      </c>
      <c r="BB19" s="106">
        <v>0</v>
      </c>
      <c r="BC19" s="67">
        <v>0</v>
      </c>
      <c r="BD19" s="106">
        <v>0</v>
      </c>
      <c r="BE19" s="67">
        <v>0</v>
      </c>
    </row>
    <row r="20" spans="1:57" ht="13.5" customHeight="1">
      <c r="A20" s="1" t="s">
        <v>54</v>
      </c>
      <c r="B20" s="103">
        <f t="shared" si="2"/>
        <v>0</v>
      </c>
      <c r="C20" s="67">
        <f t="shared" si="3"/>
        <v>0</v>
      </c>
      <c r="D20" s="67">
        <f t="shared" si="3"/>
        <v>0</v>
      </c>
      <c r="E20" s="67"/>
      <c r="F20" s="106">
        <v>0</v>
      </c>
      <c r="G20" s="100">
        <v>0</v>
      </c>
      <c r="H20" s="106">
        <v>0</v>
      </c>
      <c r="I20" s="100">
        <v>0</v>
      </c>
      <c r="J20" s="106">
        <v>0</v>
      </c>
      <c r="K20" s="100">
        <v>0</v>
      </c>
      <c r="L20" s="106">
        <v>0</v>
      </c>
      <c r="M20" s="100">
        <v>0</v>
      </c>
      <c r="N20" s="106">
        <v>0</v>
      </c>
      <c r="O20" s="100">
        <v>0</v>
      </c>
      <c r="P20" s="106">
        <v>0</v>
      </c>
      <c r="Q20" s="100">
        <v>0</v>
      </c>
      <c r="R20" s="106">
        <v>0</v>
      </c>
      <c r="S20" s="100">
        <v>0</v>
      </c>
      <c r="T20" s="106">
        <v>0</v>
      </c>
      <c r="U20" s="100">
        <v>0</v>
      </c>
      <c r="V20" s="106">
        <v>0</v>
      </c>
      <c r="W20" s="100">
        <v>0</v>
      </c>
      <c r="X20" s="106">
        <v>0</v>
      </c>
      <c r="Y20" s="100">
        <v>0</v>
      </c>
      <c r="Z20" s="106">
        <v>0</v>
      </c>
      <c r="AA20" s="100">
        <v>0</v>
      </c>
      <c r="AB20" s="106">
        <v>0</v>
      </c>
      <c r="AC20" s="100">
        <v>0</v>
      </c>
      <c r="AD20" s="106">
        <v>0</v>
      </c>
      <c r="AE20" s="100">
        <v>0</v>
      </c>
      <c r="AF20" s="106">
        <v>0</v>
      </c>
      <c r="AG20" s="100">
        <v>0</v>
      </c>
      <c r="AH20" s="106">
        <v>0</v>
      </c>
      <c r="AI20" s="100">
        <v>0</v>
      </c>
      <c r="AJ20" s="106">
        <v>0</v>
      </c>
      <c r="AK20" s="100">
        <v>0</v>
      </c>
      <c r="AL20" s="106">
        <v>0</v>
      </c>
      <c r="AM20" s="100">
        <v>0</v>
      </c>
      <c r="AN20" s="106">
        <v>0</v>
      </c>
      <c r="AO20" s="100">
        <v>0</v>
      </c>
      <c r="AP20" s="106">
        <v>0</v>
      </c>
      <c r="AQ20" s="100">
        <v>0</v>
      </c>
      <c r="AR20" s="106">
        <v>0</v>
      </c>
      <c r="AS20" s="100">
        <v>0</v>
      </c>
      <c r="AT20" s="106">
        <v>0</v>
      </c>
      <c r="AU20" s="100">
        <v>0</v>
      </c>
      <c r="AV20" s="106">
        <v>0</v>
      </c>
      <c r="AW20" s="100">
        <v>0</v>
      </c>
      <c r="AX20" s="106">
        <v>0</v>
      </c>
      <c r="AY20" s="100">
        <v>0</v>
      </c>
      <c r="AZ20" s="106">
        <v>0</v>
      </c>
      <c r="BA20" s="100">
        <v>0</v>
      </c>
      <c r="BB20" s="106">
        <v>0</v>
      </c>
      <c r="BC20" s="67">
        <v>0</v>
      </c>
      <c r="BD20" s="106">
        <v>0</v>
      </c>
      <c r="BE20" s="67">
        <v>0</v>
      </c>
    </row>
    <row r="21" spans="1:57" ht="13.5" customHeight="1">
      <c r="A21" s="1" t="s">
        <v>247</v>
      </c>
      <c r="B21" s="103">
        <f t="shared" si="2"/>
        <v>21</v>
      </c>
      <c r="C21" s="67">
        <f t="shared" si="3"/>
        <v>18</v>
      </c>
      <c r="D21" s="67">
        <f t="shared" si="3"/>
        <v>3</v>
      </c>
      <c r="E21" s="67"/>
      <c r="F21" s="106">
        <v>2</v>
      </c>
      <c r="G21" s="100">
        <v>0</v>
      </c>
      <c r="H21" s="106">
        <v>4</v>
      </c>
      <c r="I21" s="100">
        <v>2</v>
      </c>
      <c r="J21" s="106">
        <v>0</v>
      </c>
      <c r="K21" s="100">
        <v>0</v>
      </c>
      <c r="L21" s="106">
        <v>4</v>
      </c>
      <c r="M21" s="100">
        <v>0</v>
      </c>
      <c r="N21" s="106">
        <v>0</v>
      </c>
      <c r="O21" s="100">
        <v>0</v>
      </c>
      <c r="P21" s="106">
        <v>3</v>
      </c>
      <c r="Q21" s="100">
        <v>0</v>
      </c>
      <c r="R21" s="106">
        <v>0</v>
      </c>
      <c r="S21" s="100">
        <v>0</v>
      </c>
      <c r="T21" s="106">
        <v>0</v>
      </c>
      <c r="U21" s="100">
        <v>0</v>
      </c>
      <c r="V21" s="106">
        <v>0</v>
      </c>
      <c r="W21" s="100">
        <v>0</v>
      </c>
      <c r="X21" s="106">
        <v>0</v>
      </c>
      <c r="Y21" s="100">
        <v>0</v>
      </c>
      <c r="Z21" s="106">
        <v>0</v>
      </c>
      <c r="AA21" s="100">
        <v>0</v>
      </c>
      <c r="AB21" s="106">
        <v>0</v>
      </c>
      <c r="AC21" s="100">
        <v>0</v>
      </c>
      <c r="AD21" s="106">
        <v>0</v>
      </c>
      <c r="AE21" s="100">
        <v>0</v>
      </c>
      <c r="AF21" s="106">
        <v>0</v>
      </c>
      <c r="AG21" s="100">
        <v>0</v>
      </c>
      <c r="AH21" s="106">
        <v>0</v>
      </c>
      <c r="AI21" s="100">
        <v>0</v>
      </c>
      <c r="AJ21" s="106">
        <v>0</v>
      </c>
      <c r="AK21" s="100">
        <v>0</v>
      </c>
      <c r="AL21" s="106">
        <v>0</v>
      </c>
      <c r="AM21" s="100">
        <v>0</v>
      </c>
      <c r="AN21" s="106">
        <v>2</v>
      </c>
      <c r="AO21" s="100">
        <v>0</v>
      </c>
      <c r="AP21" s="106">
        <v>0</v>
      </c>
      <c r="AQ21" s="100">
        <v>0</v>
      </c>
      <c r="AR21" s="106">
        <v>0</v>
      </c>
      <c r="AS21" s="100">
        <v>0</v>
      </c>
      <c r="AT21" s="106">
        <v>1</v>
      </c>
      <c r="AU21" s="100">
        <v>0</v>
      </c>
      <c r="AV21" s="106">
        <v>0</v>
      </c>
      <c r="AW21" s="100">
        <v>0</v>
      </c>
      <c r="AX21" s="106">
        <v>0</v>
      </c>
      <c r="AY21" s="100">
        <v>0</v>
      </c>
      <c r="AZ21" s="106">
        <v>0</v>
      </c>
      <c r="BA21" s="100">
        <v>0</v>
      </c>
      <c r="BB21" s="106">
        <v>2</v>
      </c>
      <c r="BC21" s="67">
        <v>1</v>
      </c>
      <c r="BD21" s="106">
        <v>0</v>
      </c>
      <c r="BE21" s="67">
        <v>0</v>
      </c>
    </row>
    <row r="22" spans="1:57" ht="13.5" customHeight="1">
      <c r="A22" s="1" t="s">
        <v>56</v>
      </c>
      <c r="B22" s="103">
        <f t="shared" si="2"/>
        <v>0</v>
      </c>
      <c r="C22" s="67">
        <f t="shared" si="3"/>
        <v>0</v>
      </c>
      <c r="D22" s="67">
        <f t="shared" si="3"/>
        <v>0</v>
      </c>
      <c r="E22" s="67"/>
      <c r="F22" s="106">
        <v>0</v>
      </c>
      <c r="G22" s="100">
        <v>0</v>
      </c>
      <c r="H22" s="106">
        <v>0</v>
      </c>
      <c r="I22" s="100">
        <v>0</v>
      </c>
      <c r="J22" s="106">
        <v>0</v>
      </c>
      <c r="K22" s="100">
        <v>0</v>
      </c>
      <c r="L22" s="106">
        <v>0</v>
      </c>
      <c r="M22" s="100">
        <v>0</v>
      </c>
      <c r="N22" s="106">
        <v>0</v>
      </c>
      <c r="O22" s="100">
        <v>0</v>
      </c>
      <c r="P22" s="106">
        <v>0</v>
      </c>
      <c r="Q22" s="100">
        <v>0</v>
      </c>
      <c r="R22" s="106">
        <v>0</v>
      </c>
      <c r="S22" s="100">
        <v>0</v>
      </c>
      <c r="T22" s="106">
        <v>0</v>
      </c>
      <c r="U22" s="100">
        <v>0</v>
      </c>
      <c r="V22" s="106">
        <v>0</v>
      </c>
      <c r="W22" s="100">
        <v>0</v>
      </c>
      <c r="X22" s="106">
        <v>0</v>
      </c>
      <c r="Y22" s="100">
        <v>0</v>
      </c>
      <c r="Z22" s="106">
        <v>0</v>
      </c>
      <c r="AA22" s="100">
        <v>0</v>
      </c>
      <c r="AB22" s="106">
        <v>0</v>
      </c>
      <c r="AC22" s="100">
        <v>0</v>
      </c>
      <c r="AD22" s="106">
        <v>0</v>
      </c>
      <c r="AE22" s="100">
        <v>0</v>
      </c>
      <c r="AF22" s="106">
        <v>0</v>
      </c>
      <c r="AG22" s="100">
        <v>0</v>
      </c>
      <c r="AH22" s="106">
        <v>0</v>
      </c>
      <c r="AI22" s="100">
        <v>0</v>
      </c>
      <c r="AJ22" s="106">
        <v>0</v>
      </c>
      <c r="AK22" s="100">
        <v>0</v>
      </c>
      <c r="AL22" s="106">
        <v>0</v>
      </c>
      <c r="AM22" s="100">
        <v>0</v>
      </c>
      <c r="AN22" s="106">
        <v>0</v>
      </c>
      <c r="AO22" s="100">
        <v>0</v>
      </c>
      <c r="AP22" s="106">
        <v>0</v>
      </c>
      <c r="AQ22" s="100">
        <v>0</v>
      </c>
      <c r="AR22" s="106">
        <v>0</v>
      </c>
      <c r="AS22" s="100">
        <v>0</v>
      </c>
      <c r="AT22" s="106">
        <v>0</v>
      </c>
      <c r="AU22" s="100">
        <v>0</v>
      </c>
      <c r="AV22" s="106">
        <v>0</v>
      </c>
      <c r="AW22" s="100">
        <v>0</v>
      </c>
      <c r="AX22" s="106">
        <v>0</v>
      </c>
      <c r="AY22" s="100">
        <v>0</v>
      </c>
      <c r="AZ22" s="106">
        <v>0</v>
      </c>
      <c r="BA22" s="100">
        <v>0</v>
      </c>
      <c r="BB22" s="106">
        <v>0</v>
      </c>
      <c r="BC22" s="67">
        <v>0</v>
      </c>
      <c r="BD22" s="106">
        <v>0</v>
      </c>
      <c r="BE22" s="67">
        <v>0</v>
      </c>
    </row>
    <row r="23" spans="1:57" ht="13.5" customHeight="1">
      <c r="A23" s="1" t="s">
        <v>57</v>
      </c>
      <c r="B23" s="103">
        <f>SUM(C23:D23)</f>
        <v>2</v>
      </c>
      <c r="C23" s="67">
        <f t="shared" si="3"/>
        <v>2</v>
      </c>
      <c r="D23" s="67">
        <f t="shared" si="3"/>
        <v>0</v>
      </c>
      <c r="E23" s="67"/>
      <c r="F23" s="106">
        <v>0</v>
      </c>
      <c r="G23" s="100">
        <v>0</v>
      </c>
      <c r="H23" s="106">
        <v>0</v>
      </c>
      <c r="I23" s="100">
        <v>0</v>
      </c>
      <c r="J23" s="106">
        <v>0</v>
      </c>
      <c r="K23" s="100">
        <v>0</v>
      </c>
      <c r="L23" s="106">
        <v>0</v>
      </c>
      <c r="M23" s="100">
        <v>0</v>
      </c>
      <c r="N23" s="106">
        <v>0</v>
      </c>
      <c r="O23" s="100">
        <v>0</v>
      </c>
      <c r="P23" s="106">
        <v>0</v>
      </c>
      <c r="Q23" s="100">
        <v>0</v>
      </c>
      <c r="R23" s="106">
        <v>0</v>
      </c>
      <c r="S23" s="100">
        <v>0</v>
      </c>
      <c r="T23" s="106">
        <v>0</v>
      </c>
      <c r="U23" s="100">
        <v>0</v>
      </c>
      <c r="V23" s="106">
        <v>0</v>
      </c>
      <c r="W23" s="100">
        <v>0</v>
      </c>
      <c r="X23" s="106">
        <v>0</v>
      </c>
      <c r="Y23" s="100">
        <v>0</v>
      </c>
      <c r="Z23" s="106">
        <v>0</v>
      </c>
      <c r="AA23" s="100">
        <v>0</v>
      </c>
      <c r="AB23" s="106">
        <v>0</v>
      </c>
      <c r="AC23" s="100">
        <v>0</v>
      </c>
      <c r="AD23" s="106">
        <v>0</v>
      </c>
      <c r="AE23" s="100">
        <v>0</v>
      </c>
      <c r="AF23" s="106">
        <v>0</v>
      </c>
      <c r="AG23" s="100">
        <v>0</v>
      </c>
      <c r="AH23" s="106">
        <v>0</v>
      </c>
      <c r="AI23" s="100">
        <v>0</v>
      </c>
      <c r="AJ23" s="106">
        <v>2</v>
      </c>
      <c r="AK23" s="100">
        <v>0</v>
      </c>
      <c r="AL23" s="106">
        <v>0</v>
      </c>
      <c r="AM23" s="100">
        <v>0</v>
      </c>
      <c r="AN23" s="106">
        <v>0</v>
      </c>
      <c r="AO23" s="100">
        <v>0</v>
      </c>
      <c r="AP23" s="106">
        <v>0</v>
      </c>
      <c r="AQ23" s="100">
        <v>0</v>
      </c>
      <c r="AR23" s="106">
        <v>0</v>
      </c>
      <c r="AS23" s="100">
        <v>0</v>
      </c>
      <c r="AT23" s="106">
        <v>0</v>
      </c>
      <c r="AU23" s="100">
        <v>0</v>
      </c>
      <c r="AV23" s="106">
        <v>0</v>
      </c>
      <c r="AW23" s="100">
        <v>0</v>
      </c>
      <c r="AX23" s="106">
        <v>0</v>
      </c>
      <c r="AY23" s="100">
        <v>0</v>
      </c>
      <c r="AZ23" s="106">
        <v>0</v>
      </c>
      <c r="BA23" s="100">
        <v>0</v>
      </c>
      <c r="BB23" s="106">
        <v>0</v>
      </c>
      <c r="BC23" s="67">
        <v>0</v>
      </c>
      <c r="BD23" s="106">
        <v>0</v>
      </c>
      <c r="BE23" s="67">
        <v>0</v>
      </c>
    </row>
    <row r="24" spans="1:57" ht="13.5" customHeight="1">
      <c r="A24" s="1" t="s">
        <v>58</v>
      </c>
      <c r="B24" s="103">
        <f t="shared" si="2"/>
        <v>2</v>
      </c>
      <c r="C24" s="67">
        <f t="shared" si="3"/>
        <v>2</v>
      </c>
      <c r="D24" s="67">
        <f t="shared" si="3"/>
        <v>0</v>
      </c>
      <c r="E24" s="67"/>
      <c r="F24" s="106">
        <v>0</v>
      </c>
      <c r="G24" s="100">
        <v>0</v>
      </c>
      <c r="H24" s="106">
        <v>2</v>
      </c>
      <c r="I24" s="100">
        <v>0</v>
      </c>
      <c r="J24" s="106">
        <v>0</v>
      </c>
      <c r="K24" s="100">
        <v>0</v>
      </c>
      <c r="L24" s="106">
        <v>0</v>
      </c>
      <c r="M24" s="100">
        <v>0</v>
      </c>
      <c r="N24" s="106">
        <v>0</v>
      </c>
      <c r="O24" s="100">
        <v>0</v>
      </c>
      <c r="P24" s="106">
        <v>0</v>
      </c>
      <c r="Q24" s="100">
        <v>0</v>
      </c>
      <c r="R24" s="106">
        <v>0</v>
      </c>
      <c r="S24" s="100">
        <v>0</v>
      </c>
      <c r="T24" s="106">
        <v>0</v>
      </c>
      <c r="U24" s="100">
        <v>0</v>
      </c>
      <c r="V24" s="106">
        <v>0</v>
      </c>
      <c r="W24" s="100">
        <v>0</v>
      </c>
      <c r="X24" s="106">
        <v>0</v>
      </c>
      <c r="Y24" s="100">
        <v>0</v>
      </c>
      <c r="Z24" s="106">
        <v>0</v>
      </c>
      <c r="AA24" s="100">
        <v>0</v>
      </c>
      <c r="AB24" s="106">
        <v>0</v>
      </c>
      <c r="AC24" s="100">
        <v>0</v>
      </c>
      <c r="AD24" s="106">
        <v>0</v>
      </c>
      <c r="AE24" s="100">
        <v>0</v>
      </c>
      <c r="AF24" s="106">
        <v>0</v>
      </c>
      <c r="AG24" s="100">
        <v>0</v>
      </c>
      <c r="AH24" s="106">
        <v>0</v>
      </c>
      <c r="AI24" s="100">
        <v>0</v>
      </c>
      <c r="AJ24" s="106">
        <v>0</v>
      </c>
      <c r="AK24" s="100">
        <v>0</v>
      </c>
      <c r="AL24" s="106">
        <v>0</v>
      </c>
      <c r="AM24" s="100">
        <v>0</v>
      </c>
      <c r="AN24" s="106">
        <v>0</v>
      </c>
      <c r="AO24" s="100">
        <v>0</v>
      </c>
      <c r="AP24" s="106">
        <v>0</v>
      </c>
      <c r="AQ24" s="100">
        <v>0</v>
      </c>
      <c r="AR24" s="106">
        <v>0</v>
      </c>
      <c r="AS24" s="100">
        <v>0</v>
      </c>
      <c r="AT24" s="106">
        <v>0</v>
      </c>
      <c r="AU24" s="100">
        <v>0</v>
      </c>
      <c r="AV24" s="106">
        <v>0</v>
      </c>
      <c r="AW24" s="100">
        <v>0</v>
      </c>
      <c r="AX24" s="106">
        <v>0</v>
      </c>
      <c r="AY24" s="100">
        <v>0</v>
      </c>
      <c r="AZ24" s="106">
        <v>0</v>
      </c>
      <c r="BA24" s="100">
        <v>0</v>
      </c>
      <c r="BB24" s="106">
        <v>0</v>
      </c>
      <c r="BC24" s="67">
        <v>0</v>
      </c>
      <c r="BD24" s="106">
        <v>0</v>
      </c>
      <c r="BE24" s="67">
        <v>0</v>
      </c>
    </row>
    <row r="25" spans="1:57" ht="13.5" customHeight="1">
      <c r="A25" s="1" t="s">
        <v>381</v>
      </c>
      <c r="B25" s="103">
        <f t="shared" si="2"/>
        <v>2</v>
      </c>
      <c r="C25" s="67">
        <f t="shared" si="3"/>
        <v>1</v>
      </c>
      <c r="D25" s="67">
        <f t="shared" si="3"/>
        <v>1</v>
      </c>
      <c r="E25" s="67"/>
      <c r="F25" s="106">
        <v>0</v>
      </c>
      <c r="G25" s="100">
        <v>0</v>
      </c>
      <c r="H25" s="106">
        <v>0</v>
      </c>
      <c r="I25" s="100">
        <v>0</v>
      </c>
      <c r="J25" s="106">
        <v>0</v>
      </c>
      <c r="K25" s="100">
        <v>0</v>
      </c>
      <c r="L25" s="106">
        <v>0</v>
      </c>
      <c r="M25" s="100">
        <v>0</v>
      </c>
      <c r="N25" s="106">
        <v>0</v>
      </c>
      <c r="O25" s="100">
        <v>0</v>
      </c>
      <c r="P25" s="106">
        <v>1</v>
      </c>
      <c r="Q25" s="100">
        <v>1</v>
      </c>
      <c r="R25" s="106">
        <v>0</v>
      </c>
      <c r="S25" s="100">
        <v>0</v>
      </c>
      <c r="T25" s="106">
        <v>0</v>
      </c>
      <c r="U25" s="100">
        <v>0</v>
      </c>
      <c r="V25" s="106">
        <v>0</v>
      </c>
      <c r="W25" s="100">
        <v>0</v>
      </c>
      <c r="X25" s="106">
        <v>0</v>
      </c>
      <c r="Y25" s="100">
        <v>0</v>
      </c>
      <c r="Z25" s="106">
        <v>0</v>
      </c>
      <c r="AA25" s="100">
        <v>0</v>
      </c>
      <c r="AB25" s="106">
        <v>0</v>
      </c>
      <c r="AC25" s="100">
        <v>0</v>
      </c>
      <c r="AD25" s="106">
        <v>0</v>
      </c>
      <c r="AE25" s="100">
        <v>0</v>
      </c>
      <c r="AF25" s="106">
        <v>0</v>
      </c>
      <c r="AG25" s="100">
        <v>0</v>
      </c>
      <c r="AH25" s="106">
        <v>0</v>
      </c>
      <c r="AI25" s="100">
        <v>0</v>
      </c>
      <c r="AJ25" s="106">
        <v>0</v>
      </c>
      <c r="AK25" s="100">
        <v>0</v>
      </c>
      <c r="AL25" s="106">
        <v>0</v>
      </c>
      <c r="AM25" s="100">
        <v>0</v>
      </c>
      <c r="AN25" s="106">
        <v>0</v>
      </c>
      <c r="AO25" s="100">
        <v>0</v>
      </c>
      <c r="AP25" s="106">
        <v>0</v>
      </c>
      <c r="AQ25" s="100">
        <v>0</v>
      </c>
      <c r="AR25" s="106">
        <v>0</v>
      </c>
      <c r="AS25" s="100">
        <v>0</v>
      </c>
      <c r="AT25" s="106">
        <v>0</v>
      </c>
      <c r="AU25" s="100">
        <v>0</v>
      </c>
      <c r="AV25" s="106">
        <v>0</v>
      </c>
      <c r="AW25" s="100">
        <v>0</v>
      </c>
      <c r="AX25" s="106">
        <v>0</v>
      </c>
      <c r="AY25" s="100">
        <v>0</v>
      </c>
      <c r="AZ25" s="106">
        <v>0</v>
      </c>
      <c r="BA25" s="100">
        <v>0</v>
      </c>
      <c r="BB25" s="106">
        <v>0</v>
      </c>
      <c r="BC25" s="67">
        <v>0</v>
      </c>
      <c r="BD25" s="106">
        <v>0</v>
      </c>
      <c r="BE25" s="67">
        <v>0</v>
      </c>
    </row>
    <row r="26" spans="1:57" ht="13.5" customHeight="1">
      <c r="A26" s="1" t="s">
        <v>60</v>
      </c>
      <c r="B26" s="103">
        <f t="shared" si="2"/>
        <v>17</v>
      </c>
      <c r="C26" s="67">
        <f t="shared" si="3"/>
        <v>16</v>
      </c>
      <c r="D26" s="67">
        <f t="shared" si="3"/>
        <v>1</v>
      </c>
      <c r="E26" s="67"/>
      <c r="F26" s="106">
        <v>0</v>
      </c>
      <c r="G26" s="100">
        <v>0</v>
      </c>
      <c r="H26" s="106">
        <v>2</v>
      </c>
      <c r="I26" s="100">
        <v>0</v>
      </c>
      <c r="J26" s="106">
        <v>0</v>
      </c>
      <c r="K26" s="100">
        <v>0</v>
      </c>
      <c r="L26" s="106">
        <v>2</v>
      </c>
      <c r="M26" s="100">
        <v>0</v>
      </c>
      <c r="N26" s="106">
        <v>0</v>
      </c>
      <c r="O26" s="100">
        <v>0</v>
      </c>
      <c r="P26" s="106">
        <v>0</v>
      </c>
      <c r="Q26" s="100">
        <v>0</v>
      </c>
      <c r="R26" s="106">
        <v>0</v>
      </c>
      <c r="S26" s="100">
        <v>0</v>
      </c>
      <c r="T26" s="106">
        <v>0</v>
      </c>
      <c r="U26" s="100">
        <v>0</v>
      </c>
      <c r="V26" s="106">
        <v>4</v>
      </c>
      <c r="W26" s="100">
        <v>0</v>
      </c>
      <c r="X26" s="106">
        <v>0</v>
      </c>
      <c r="Y26" s="100">
        <v>0</v>
      </c>
      <c r="Z26" s="106">
        <v>0</v>
      </c>
      <c r="AA26" s="100">
        <v>0</v>
      </c>
      <c r="AB26" s="106">
        <v>2</v>
      </c>
      <c r="AC26" s="100">
        <v>0</v>
      </c>
      <c r="AD26" s="106">
        <v>0</v>
      </c>
      <c r="AE26" s="100">
        <v>0</v>
      </c>
      <c r="AF26" s="106">
        <v>1</v>
      </c>
      <c r="AG26" s="100">
        <v>0</v>
      </c>
      <c r="AH26" s="106">
        <v>0</v>
      </c>
      <c r="AI26" s="100">
        <v>0</v>
      </c>
      <c r="AJ26" s="106">
        <v>2</v>
      </c>
      <c r="AK26" s="100">
        <v>0</v>
      </c>
      <c r="AL26" s="106">
        <v>1</v>
      </c>
      <c r="AM26" s="100">
        <v>0</v>
      </c>
      <c r="AN26" s="106">
        <v>1</v>
      </c>
      <c r="AO26" s="100">
        <v>0</v>
      </c>
      <c r="AP26" s="106">
        <v>0</v>
      </c>
      <c r="AQ26" s="100">
        <v>0</v>
      </c>
      <c r="AR26" s="106">
        <v>0</v>
      </c>
      <c r="AS26" s="100">
        <v>0</v>
      </c>
      <c r="AT26" s="106">
        <v>0</v>
      </c>
      <c r="AU26" s="100">
        <v>0</v>
      </c>
      <c r="AV26" s="106">
        <v>0</v>
      </c>
      <c r="AW26" s="100">
        <v>0</v>
      </c>
      <c r="AX26" s="106">
        <v>0</v>
      </c>
      <c r="AY26" s="100">
        <v>0</v>
      </c>
      <c r="AZ26" s="106">
        <v>1</v>
      </c>
      <c r="BA26" s="100">
        <v>1</v>
      </c>
      <c r="BB26" s="106">
        <v>0</v>
      </c>
      <c r="BC26" s="67">
        <v>0</v>
      </c>
      <c r="BD26" s="106">
        <v>0</v>
      </c>
      <c r="BE26" s="67">
        <v>0</v>
      </c>
    </row>
    <row r="27" spans="1:57" ht="13.5" customHeight="1">
      <c r="A27" s="1" t="s">
        <v>61</v>
      </c>
      <c r="B27" s="103">
        <f t="shared" si="2"/>
        <v>1</v>
      </c>
      <c r="C27" s="67">
        <f t="shared" si="3"/>
        <v>1</v>
      </c>
      <c r="D27" s="67">
        <f t="shared" si="3"/>
        <v>0</v>
      </c>
      <c r="E27" s="67"/>
      <c r="F27" s="106">
        <v>0</v>
      </c>
      <c r="G27" s="100">
        <v>0</v>
      </c>
      <c r="H27" s="106">
        <v>0</v>
      </c>
      <c r="I27" s="100">
        <v>0</v>
      </c>
      <c r="J27" s="106">
        <v>0</v>
      </c>
      <c r="K27" s="100">
        <v>0</v>
      </c>
      <c r="L27" s="106">
        <v>0</v>
      </c>
      <c r="M27" s="100">
        <v>0</v>
      </c>
      <c r="N27" s="106">
        <v>0</v>
      </c>
      <c r="O27" s="100">
        <v>0</v>
      </c>
      <c r="P27" s="106">
        <v>1</v>
      </c>
      <c r="Q27" s="100">
        <v>0</v>
      </c>
      <c r="R27" s="106">
        <v>0</v>
      </c>
      <c r="S27" s="100">
        <v>0</v>
      </c>
      <c r="T27" s="106">
        <v>0</v>
      </c>
      <c r="U27" s="100">
        <v>0</v>
      </c>
      <c r="V27" s="106">
        <v>0</v>
      </c>
      <c r="W27" s="100">
        <v>0</v>
      </c>
      <c r="X27" s="106">
        <v>0</v>
      </c>
      <c r="Y27" s="100">
        <v>0</v>
      </c>
      <c r="Z27" s="106">
        <v>0</v>
      </c>
      <c r="AA27" s="100">
        <v>0</v>
      </c>
      <c r="AB27" s="106">
        <v>0</v>
      </c>
      <c r="AC27" s="100">
        <v>0</v>
      </c>
      <c r="AD27" s="106">
        <v>0</v>
      </c>
      <c r="AE27" s="100">
        <v>0</v>
      </c>
      <c r="AF27" s="106">
        <v>0</v>
      </c>
      <c r="AG27" s="100">
        <v>0</v>
      </c>
      <c r="AH27" s="106">
        <v>0</v>
      </c>
      <c r="AI27" s="100">
        <v>0</v>
      </c>
      <c r="AJ27" s="106">
        <v>0</v>
      </c>
      <c r="AK27" s="100">
        <v>0</v>
      </c>
      <c r="AL27" s="106">
        <v>0</v>
      </c>
      <c r="AM27" s="100">
        <v>0</v>
      </c>
      <c r="AN27" s="106">
        <v>0</v>
      </c>
      <c r="AO27" s="100">
        <v>0</v>
      </c>
      <c r="AP27" s="106">
        <v>0</v>
      </c>
      <c r="AQ27" s="100">
        <v>0</v>
      </c>
      <c r="AR27" s="106">
        <v>0</v>
      </c>
      <c r="AS27" s="100">
        <v>0</v>
      </c>
      <c r="AT27" s="106">
        <v>0</v>
      </c>
      <c r="AU27" s="100">
        <v>0</v>
      </c>
      <c r="AV27" s="106">
        <v>0</v>
      </c>
      <c r="AW27" s="100">
        <v>0</v>
      </c>
      <c r="AX27" s="106">
        <v>0</v>
      </c>
      <c r="AY27" s="100">
        <v>0</v>
      </c>
      <c r="AZ27" s="106">
        <v>0</v>
      </c>
      <c r="BA27" s="100">
        <v>0</v>
      </c>
      <c r="BB27" s="106">
        <v>0</v>
      </c>
      <c r="BC27" s="67">
        <v>0</v>
      </c>
      <c r="BD27" s="106">
        <v>0</v>
      </c>
      <c r="BE27" s="67">
        <v>0</v>
      </c>
    </row>
    <row r="28" spans="1:57" ht="13.5" customHeight="1">
      <c r="A28" s="1" t="s">
        <v>62</v>
      </c>
      <c r="B28" s="103">
        <f t="shared" si="2"/>
        <v>70</v>
      </c>
      <c r="C28" s="67">
        <f t="shared" si="3"/>
        <v>58</v>
      </c>
      <c r="D28" s="67">
        <f t="shared" si="3"/>
        <v>12</v>
      </c>
      <c r="E28" s="67"/>
      <c r="F28" s="106">
        <v>1</v>
      </c>
      <c r="G28" s="100">
        <v>0</v>
      </c>
      <c r="H28" s="106">
        <v>4</v>
      </c>
      <c r="I28" s="100">
        <v>0</v>
      </c>
      <c r="J28" s="106">
        <v>2</v>
      </c>
      <c r="K28" s="100">
        <v>0</v>
      </c>
      <c r="L28" s="106">
        <v>14</v>
      </c>
      <c r="M28" s="100">
        <v>0</v>
      </c>
      <c r="N28" s="106">
        <v>0</v>
      </c>
      <c r="O28" s="100">
        <v>0</v>
      </c>
      <c r="P28" s="106">
        <v>4</v>
      </c>
      <c r="Q28" s="100">
        <v>0</v>
      </c>
      <c r="R28" s="106">
        <v>0</v>
      </c>
      <c r="S28" s="100">
        <v>0</v>
      </c>
      <c r="T28" s="106">
        <v>0</v>
      </c>
      <c r="U28" s="100">
        <v>0</v>
      </c>
      <c r="V28" s="106">
        <v>11</v>
      </c>
      <c r="W28" s="100">
        <v>0</v>
      </c>
      <c r="X28" s="106">
        <v>0</v>
      </c>
      <c r="Y28" s="100">
        <v>0</v>
      </c>
      <c r="Z28" s="106">
        <v>0</v>
      </c>
      <c r="AA28" s="100">
        <v>0</v>
      </c>
      <c r="AB28" s="106">
        <v>3</v>
      </c>
      <c r="AC28" s="100">
        <v>0</v>
      </c>
      <c r="AD28" s="106">
        <v>0</v>
      </c>
      <c r="AE28" s="100">
        <v>0</v>
      </c>
      <c r="AF28" s="106">
        <v>1</v>
      </c>
      <c r="AG28" s="100">
        <v>0</v>
      </c>
      <c r="AH28" s="106">
        <v>0</v>
      </c>
      <c r="AI28" s="100">
        <v>0</v>
      </c>
      <c r="AJ28" s="106">
        <v>2</v>
      </c>
      <c r="AK28" s="100">
        <v>1</v>
      </c>
      <c r="AL28" s="106">
        <v>0</v>
      </c>
      <c r="AM28" s="100">
        <v>0</v>
      </c>
      <c r="AN28" s="106">
        <v>2</v>
      </c>
      <c r="AO28" s="100">
        <v>0</v>
      </c>
      <c r="AP28" s="106">
        <v>0</v>
      </c>
      <c r="AQ28" s="100">
        <v>0</v>
      </c>
      <c r="AR28" s="106">
        <v>3</v>
      </c>
      <c r="AS28" s="100">
        <v>0</v>
      </c>
      <c r="AT28" s="106">
        <v>0</v>
      </c>
      <c r="AU28" s="100">
        <v>0</v>
      </c>
      <c r="AV28" s="106">
        <v>0</v>
      </c>
      <c r="AW28" s="100">
        <v>0</v>
      </c>
      <c r="AX28" s="106">
        <v>0</v>
      </c>
      <c r="AY28" s="100">
        <v>0</v>
      </c>
      <c r="AZ28" s="106">
        <v>1</v>
      </c>
      <c r="BA28" s="100">
        <v>0</v>
      </c>
      <c r="BB28" s="106">
        <v>3</v>
      </c>
      <c r="BC28" s="67">
        <v>0</v>
      </c>
      <c r="BD28" s="106">
        <v>7</v>
      </c>
      <c r="BE28" s="67">
        <v>11</v>
      </c>
    </row>
    <row r="29" spans="1:57" ht="13.5" customHeight="1">
      <c r="A29" s="1" t="s">
        <v>64</v>
      </c>
      <c r="B29" s="103">
        <f t="shared" si="2"/>
        <v>327</v>
      </c>
      <c r="C29" s="67">
        <f t="shared" si="3"/>
        <v>321</v>
      </c>
      <c r="D29" s="67">
        <f t="shared" si="3"/>
        <v>6</v>
      </c>
      <c r="E29" s="67"/>
      <c r="F29" s="106">
        <v>0</v>
      </c>
      <c r="G29" s="100">
        <v>0</v>
      </c>
      <c r="H29" s="106">
        <v>0</v>
      </c>
      <c r="I29" s="100">
        <v>0</v>
      </c>
      <c r="J29" s="106">
        <v>0</v>
      </c>
      <c r="K29" s="100">
        <v>0</v>
      </c>
      <c r="L29" s="106">
        <v>9</v>
      </c>
      <c r="M29" s="100">
        <v>1</v>
      </c>
      <c r="N29" s="106">
        <v>0</v>
      </c>
      <c r="O29" s="100">
        <v>0</v>
      </c>
      <c r="P29" s="106">
        <v>65</v>
      </c>
      <c r="Q29" s="100">
        <v>0</v>
      </c>
      <c r="R29" s="106">
        <v>0</v>
      </c>
      <c r="S29" s="100">
        <v>0</v>
      </c>
      <c r="T29" s="106">
        <v>0</v>
      </c>
      <c r="U29" s="100">
        <v>0</v>
      </c>
      <c r="V29" s="106">
        <v>57</v>
      </c>
      <c r="W29" s="100">
        <v>0</v>
      </c>
      <c r="X29" s="106">
        <v>0</v>
      </c>
      <c r="Y29" s="100">
        <v>0</v>
      </c>
      <c r="Z29" s="106">
        <v>34</v>
      </c>
      <c r="AA29" s="100">
        <v>0</v>
      </c>
      <c r="AB29" s="106">
        <v>32</v>
      </c>
      <c r="AC29" s="100">
        <v>0</v>
      </c>
      <c r="AD29" s="106">
        <v>0</v>
      </c>
      <c r="AE29" s="100">
        <v>0</v>
      </c>
      <c r="AF29" s="106">
        <v>8</v>
      </c>
      <c r="AG29" s="100">
        <v>0</v>
      </c>
      <c r="AH29" s="106">
        <v>0</v>
      </c>
      <c r="AI29" s="100">
        <v>0</v>
      </c>
      <c r="AJ29" s="106">
        <v>35</v>
      </c>
      <c r="AK29" s="100">
        <v>2</v>
      </c>
      <c r="AL29" s="106">
        <v>28</v>
      </c>
      <c r="AM29" s="100">
        <v>1</v>
      </c>
      <c r="AN29" s="106">
        <v>0</v>
      </c>
      <c r="AO29" s="100">
        <v>0</v>
      </c>
      <c r="AP29" s="106">
        <v>0</v>
      </c>
      <c r="AQ29" s="100">
        <v>0</v>
      </c>
      <c r="AR29" s="106">
        <v>26</v>
      </c>
      <c r="AS29" s="100">
        <v>2</v>
      </c>
      <c r="AT29" s="106">
        <v>0</v>
      </c>
      <c r="AU29" s="100">
        <v>0</v>
      </c>
      <c r="AV29" s="106">
        <v>6</v>
      </c>
      <c r="AW29" s="100">
        <v>0</v>
      </c>
      <c r="AX29" s="106">
        <v>0</v>
      </c>
      <c r="AY29" s="100">
        <v>0</v>
      </c>
      <c r="AZ29" s="106">
        <v>0</v>
      </c>
      <c r="BA29" s="100">
        <v>0</v>
      </c>
      <c r="BB29" s="106">
        <v>21</v>
      </c>
      <c r="BC29" s="67">
        <v>0</v>
      </c>
      <c r="BD29" s="106">
        <v>0</v>
      </c>
      <c r="BE29" s="67">
        <v>0</v>
      </c>
    </row>
    <row r="30" spans="1:57" ht="13.5" customHeight="1">
      <c r="A30" s="1" t="s">
        <v>66</v>
      </c>
      <c r="B30" s="103">
        <f t="shared" si="2"/>
        <v>385</v>
      </c>
      <c r="C30" s="67">
        <f t="shared" si="3"/>
        <v>374</v>
      </c>
      <c r="D30" s="67">
        <f t="shared" si="3"/>
        <v>11</v>
      </c>
      <c r="E30" s="67"/>
      <c r="F30" s="106">
        <v>4</v>
      </c>
      <c r="G30" s="100">
        <v>0</v>
      </c>
      <c r="H30" s="106">
        <v>88</v>
      </c>
      <c r="I30" s="100">
        <v>3</v>
      </c>
      <c r="J30" s="106">
        <v>14</v>
      </c>
      <c r="K30" s="100">
        <v>0</v>
      </c>
      <c r="L30" s="106">
        <v>95</v>
      </c>
      <c r="M30" s="100">
        <v>2</v>
      </c>
      <c r="N30" s="106">
        <v>0</v>
      </c>
      <c r="O30" s="100">
        <v>0</v>
      </c>
      <c r="P30" s="106">
        <v>0</v>
      </c>
      <c r="Q30" s="100">
        <v>0</v>
      </c>
      <c r="R30" s="106">
        <v>0</v>
      </c>
      <c r="S30" s="100">
        <v>0</v>
      </c>
      <c r="T30" s="106">
        <v>0</v>
      </c>
      <c r="U30" s="100">
        <v>0</v>
      </c>
      <c r="V30" s="106">
        <v>13</v>
      </c>
      <c r="W30" s="100">
        <v>1</v>
      </c>
      <c r="X30" s="106">
        <v>0</v>
      </c>
      <c r="Y30" s="100">
        <v>0</v>
      </c>
      <c r="Z30" s="106">
        <v>0</v>
      </c>
      <c r="AA30" s="100">
        <v>0</v>
      </c>
      <c r="AB30" s="106">
        <v>3</v>
      </c>
      <c r="AC30" s="100">
        <v>0</v>
      </c>
      <c r="AD30" s="106">
        <v>0</v>
      </c>
      <c r="AE30" s="100">
        <v>0</v>
      </c>
      <c r="AF30" s="106">
        <v>2</v>
      </c>
      <c r="AG30" s="100">
        <v>0</v>
      </c>
      <c r="AH30" s="106">
        <v>0</v>
      </c>
      <c r="AI30" s="100">
        <v>0</v>
      </c>
      <c r="AJ30" s="106">
        <v>5</v>
      </c>
      <c r="AK30" s="100">
        <v>0</v>
      </c>
      <c r="AL30" s="106">
        <v>0</v>
      </c>
      <c r="AM30" s="100">
        <v>0</v>
      </c>
      <c r="AN30" s="106">
        <v>76</v>
      </c>
      <c r="AO30" s="100">
        <v>2</v>
      </c>
      <c r="AP30" s="106">
        <v>0</v>
      </c>
      <c r="AQ30" s="100">
        <v>0</v>
      </c>
      <c r="AR30" s="106">
        <v>1</v>
      </c>
      <c r="AS30" s="100">
        <v>0</v>
      </c>
      <c r="AT30" s="106">
        <v>37</v>
      </c>
      <c r="AU30" s="100">
        <v>2</v>
      </c>
      <c r="AV30" s="106">
        <v>11</v>
      </c>
      <c r="AW30" s="100">
        <v>0</v>
      </c>
      <c r="AX30" s="106">
        <v>0</v>
      </c>
      <c r="AY30" s="100">
        <v>0</v>
      </c>
      <c r="AZ30" s="106">
        <v>1</v>
      </c>
      <c r="BA30" s="100">
        <v>0</v>
      </c>
      <c r="BB30" s="106">
        <v>0</v>
      </c>
      <c r="BC30" s="67">
        <v>0</v>
      </c>
      <c r="BD30" s="106">
        <v>24</v>
      </c>
      <c r="BE30" s="67">
        <v>1</v>
      </c>
    </row>
    <row r="31" spans="1:57" ht="13.5" customHeight="1">
      <c r="A31" s="1" t="s">
        <v>63</v>
      </c>
      <c r="B31" s="103">
        <f>SUM(C31:D31)</f>
        <v>4</v>
      </c>
      <c r="C31" s="67">
        <f t="shared" si="3"/>
        <v>4</v>
      </c>
      <c r="D31" s="67">
        <f t="shared" si="3"/>
        <v>0</v>
      </c>
      <c r="E31" s="67"/>
      <c r="F31" s="106">
        <v>0</v>
      </c>
      <c r="G31" s="100">
        <v>0</v>
      </c>
      <c r="H31" s="106">
        <v>0</v>
      </c>
      <c r="I31" s="100">
        <v>0</v>
      </c>
      <c r="J31" s="106">
        <v>1</v>
      </c>
      <c r="K31" s="100">
        <v>0</v>
      </c>
      <c r="L31" s="106">
        <v>0</v>
      </c>
      <c r="M31" s="100">
        <v>0</v>
      </c>
      <c r="N31" s="106">
        <v>0</v>
      </c>
      <c r="O31" s="100">
        <v>0</v>
      </c>
      <c r="P31" s="106">
        <v>1</v>
      </c>
      <c r="Q31" s="100">
        <v>0</v>
      </c>
      <c r="R31" s="106">
        <v>0</v>
      </c>
      <c r="S31" s="100">
        <v>0</v>
      </c>
      <c r="T31" s="106">
        <v>0</v>
      </c>
      <c r="U31" s="100">
        <v>0</v>
      </c>
      <c r="V31" s="106">
        <v>1</v>
      </c>
      <c r="W31" s="100">
        <v>0</v>
      </c>
      <c r="X31" s="106">
        <v>0</v>
      </c>
      <c r="Y31" s="100">
        <v>0</v>
      </c>
      <c r="Z31" s="106">
        <v>0</v>
      </c>
      <c r="AA31" s="100">
        <v>0</v>
      </c>
      <c r="AB31" s="106">
        <v>0</v>
      </c>
      <c r="AC31" s="100">
        <v>0</v>
      </c>
      <c r="AD31" s="106">
        <v>0</v>
      </c>
      <c r="AE31" s="100">
        <v>0</v>
      </c>
      <c r="AF31" s="106">
        <v>0</v>
      </c>
      <c r="AG31" s="100">
        <v>0</v>
      </c>
      <c r="AH31" s="106">
        <v>0</v>
      </c>
      <c r="AI31" s="100">
        <v>0</v>
      </c>
      <c r="AJ31" s="106">
        <v>0</v>
      </c>
      <c r="AK31" s="100">
        <v>0</v>
      </c>
      <c r="AL31" s="106">
        <v>0</v>
      </c>
      <c r="AM31" s="100">
        <v>0</v>
      </c>
      <c r="AN31" s="106">
        <v>0</v>
      </c>
      <c r="AO31" s="100">
        <v>0</v>
      </c>
      <c r="AP31" s="106">
        <v>0</v>
      </c>
      <c r="AQ31" s="100">
        <v>0</v>
      </c>
      <c r="AR31" s="106">
        <v>1</v>
      </c>
      <c r="AS31" s="100">
        <v>0</v>
      </c>
      <c r="AT31" s="106">
        <v>0</v>
      </c>
      <c r="AU31" s="100">
        <v>0</v>
      </c>
      <c r="AV31" s="106">
        <v>0</v>
      </c>
      <c r="AW31" s="100">
        <v>0</v>
      </c>
      <c r="AX31" s="106">
        <v>0</v>
      </c>
      <c r="AY31" s="100">
        <v>0</v>
      </c>
      <c r="AZ31" s="106">
        <v>0</v>
      </c>
      <c r="BA31" s="100">
        <v>0</v>
      </c>
      <c r="BB31" s="106">
        <v>0</v>
      </c>
      <c r="BC31" s="67">
        <v>0</v>
      </c>
      <c r="BD31" s="106">
        <v>0</v>
      </c>
      <c r="BE31" s="67">
        <v>0</v>
      </c>
    </row>
    <row r="32" spans="1:57" ht="13.5" customHeight="1">
      <c r="A32" s="1" t="s">
        <v>223</v>
      </c>
      <c r="B32" s="103">
        <f t="shared" si="2"/>
        <v>271</v>
      </c>
      <c r="C32" s="67">
        <f t="shared" si="3"/>
        <v>227</v>
      </c>
      <c r="D32" s="67">
        <f t="shared" si="3"/>
        <v>44</v>
      </c>
      <c r="E32" s="67"/>
      <c r="F32" s="106">
        <v>0</v>
      </c>
      <c r="G32" s="100">
        <v>0</v>
      </c>
      <c r="H32" s="106">
        <v>12</v>
      </c>
      <c r="I32" s="100">
        <v>2</v>
      </c>
      <c r="J32" s="106">
        <v>0</v>
      </c>
      <c r="K32" s="100">
        <v>0</v>
      </c>
      <c r="L32" s="106">
        <v>11</v>
      </c>
      <c r="M32" s="100">
        <v>1</v>
      </c>
      <c r="N32" s="106">
        <v>0</v>
      </c>
      <c r="O32" s="100">
        <v>0</v>
      </c>
      <c r="P32" s="106">
        <v>13</v>
      </c>
      <c r="Q32" s="100">
        <v>0</v>
      </c>
      <c r="R32" s="106">
        <v>3</v>
      </c>
      <c r="S32" s="100">
        <v>1</v>
      </c>
      <c r="T32" s="106">
        <v>5</v>
      </c>
      <c r="U32" s="100">
        <v>0</v>
      </c>
      <c r="V32" s="106">
        <v>13</v>
      </c>
      <c r="W32" s="100">
        <v>1</v>
      </c>
      <c r="X32" s="106">
        <v>3</v>
      </c>
      <c r="Y32" s="100">
        <v>1</v>
      </c>
      <c r="Z32" s="106">
        <v>3</v>
      </c>
      <c r="AA32" s="100">
        <v>0</v>
      </c>
      <c r="AB32" s="106">
        <v>2</v>
      </c>
      <c r="AC32" s="100">
        <v>0</v>
      </c>
      <c r="AD32" s="106">
        <v>0</v>
      </c>
      <c r="AE32" s="100">
        <v>0</v>
      </c>
      <c r="AF32" s="106">
        <v>5</v>
      </c>
      <c r="AG32" s="100">
        <v>0</v>
      </c>
      <c r="AH32" s="106">
        <v>1</v>
      </c>
      <c r="AI32" s="100">
        <v>0</v>
      </c>
      <c r="AJ32" s="106">
        <v>26</v>
      </c>
      <c r="AK32" s="100">
        <v>8</v>
      </c>
      <c r="AL32" s="106">
        <v>3</v>
      </c>
      <c r="AM32" s="100">
        <v>0</v>
      </c>
      <c r="AN32" s="106">
        <v>7</v>
      </c>
      <c r="AO32" s="100">
        <v>1</v>
      </c>
      <c r="AP32" s="106">
        <v>1</v>
      </c>
      <c r="AQ32" s="100">
        <v>0</v>
      </c>
      <c r="AR32" s="106">
        <v>9</v>
      </c>
      <c r="AS32" s="100">
        <v>1</v>
      </c>
      <c r="AT32" s="106">
        <v>4</v>
      </c>
      <c r="AU32" s="100">
        <v>0</v>
      </c>
      <c r="AV32" s="106">
        <v>0</v>
      </c>
      <c r="AW32" s="100">
        <v>0</v>
      </c>
      <c r="AX32" s="106">
        <v>2</v>
      </c>
      <c r="AY32" s="100">
        <v>0</v>
      </c>
      <c r="AZ32" s="106">
        <v>2</v>
      </c>
      <c r="BA32" s="100">
        <v>0</v>
      </c>
      <c r="BB32" s="106">
        <v>6</v>
      </c>
      <c r="BC32" s="67">
        <v>0</v>
      </c>
      <c r="BD32" s="106">
        <v>96</v>
      </c>
      <c r="BE32" s="67">
        <v>28</v>
      </c>
    </row>
    <row r="33" spans="1:57" ht="13.5" customHeight="1">
      <c r="A33" s="1" t="s">
        <v>70</v>
      </c>
      <c r="B33" s="103">
        <f t="shared" si="2"/>
        <v>14</v>
      </c>
      <c r="C33" s="67">
        <f t="shared" si="3"/>
        <v>14</v>
      </c>
      <c r="D33" s="67">
        <f t="shared" si="3"/>
        <v>0</v>
      </c>
      <c r="E33" s="67"/>
      <c r="F33" s="106">
        <v>0</v>
      </c>
      <c r="G33" s="100">
        <v>0</v>
      </c>
      <c r="H33" s="106">
        <v>2</v>
      </c>
      <c r="I33" s="100">
        <v>0</v>
      </c>
      <c r="J33" s="106">
        <v>1</v>
      </c>
      <c r="K33" s="100">
        <v>0</v>
      </c>
      <c r="L33" s="106">
        <v>3</v>
      </c>
      <c r="M33" s="100">
        <v>0</v>
      </c>
      <c r="N33" s="106">
        <v>0</v>
      </c>
      <c r="O33" s="100">
        <v>0</v>
      </c>
      <c r="P33" s="106">
        <v>2</v>
      </c>
      <c r="Q33" s="100">
        <v>0</v>
      </c>
      <c r="R33" s="106">
        <v>0</v>
      </c>
      <c r="S33" s="100">
        <v>0</v>
      </c>
      <c r="T33" s="106">
        <v>0</v>
      </c>
      <c r="U33" s="100">
        <v>0</v>
      </c>
      <c r="V33" s="106">
        <v>0</v>
      </c>
      <c r="W33" s="100">
        <v>0</v>
      </c>
      <c r="X33" s="106">
        <v>0</v>
      </c>
      <c r="Y33" s="100">
        <v>0</v>
      </c>
      <c r="Z33" s="106">
        <v>0</v>
      </c>
      <c r="AA33" s="100">
        <v>0</v>
      </c>
      <c r="AB33" s="106">
        <v>0</v>
      </c>
      <c r="AC33" s="100">
        <v>0</v>
      </c>
      <c r="AD33" s="106">
        <v>0</v>
      </c>
      <c r="AE33" s="100">
        <v>0</v>
      </c>
      <c r="AF33" s="106">
        <v>1</v>
      </c>
      <c r="AG33" s="100">
        <v>0</v>
      </c>
      <c r="AH33" s="106">
        <v>0</v>
      </c>
      <c r="AI33" s="100">
        <v>0</v>
      </c>
      <c r="AJ33" s="106">
        <v>3</v>
      </c>
      <c r="AK33" s="100">
        <v>0</v>
      </c>
      <c r="AL33" s="106">
        <v>2</v>
      </c>
      <c r="AM33" s="100">
        <v>0</v>
      </c>
      <c r="AN33" s="106">
        <v>0</v>
      </c>
      <c r="AO33" s="100">
        <v>0</v>
      </c>
      <c r="AP33" s="106">
        <v>0</v>
      </c>
      <c r="AQ33" s="100">
        <v>0</v>
      </c>
      <c r="AR33" s="106">
        <v>0</v>
      </c>
      <c r="AS33" s="100">
        <v>0</v>
      </c>
      <c r="AT33" s="106">
        <v>0</v>
      </c>
      <c r="AU33" s="100">
        <v>0</v>
      </c>
      <c r="AV33" s="106">
        <v>0</v>
      </c>
      <c r="AW33" s="100">
        <v>0</v>
      </c>
      <c r="AX33" s="106">
        <v>0</v>
      </c>
      <c r="AY33" s="100">
        <v>0</v>
      </c>
      <c r="AZ33" s="106">
        <v>0</v>
      </c>
      <c r="BA33" s="100">
        <v>0</v>
      </c>
      <c r="BB33" s="106">
        <v>0</v>
      </c>
      <c r="BC33" s="67">
        <v>0</v>
      </c>
      <c r="BD33" s="106">
        <v>0</v>
      </c>
      <c r="BE33" s="67">
        <v>0</v>
      </c>
    </row>
    <row r="34" spans="1:57" ht="13.5" customHeight="1">
      <c r="A34" s="1" t="s">
        <v>71</v>
      </c>
      <c r="B34" s="103">
        <f t="shared" si="2"/>
        <v>3</v>
      </c>
      <c r="C34" s="67">
        <f t="shared" si="3"/>
        <v>3</v>
      </c>
      <c r="D34" s="67">
        <f t="shared" si="3"/>
        <v>0</v>
      </c>
      <c r="E34" s="67"/>
      <c r="F34" s="106">
        <v>0</v>
      </c>
      <c r="G34" s="100">
        <v>0</v>
      </c>
      <c r="H34" s="106">
        <v>0</v>
      </c>
      <c r="I34" s="100">
        <v>0</v>
      </c>
      <c r="J34" s="106">
        <v>0</v>
      </c>
      <c r="K34" s="100">
        <v>0</v>
      </c>
      <c r="L34" s="106">
        <v>0</v>
      </c>
      <c r="M34" s="100">
        <v>0</v>
      </c>
      <c r="N34" s="106">
        <v>0</v>
      </c>
      <c r="O34" s="100">
        <v>0</v>
      </c>
      <c r="P34" s="106">
        <v>0</v>
      </c>
      <c r="Q34" s="100">
        <v>0</v>
      </c>
      <c r="R34" s="106">
        <v>0</v>
      </c>
      <c r="S34" s="100">
        <v>0</v>
      </c>
      <c r="T34" s="106">
        <v>0</v>
      </c>
      <c r="U34" s="100">
        <v>0</v>
      </c>
      <c r="V34" s="106">
        <v>0</v>
      </c>
      <c r="W34" s="100">
        <v>0</v>
      </c>
      <c r="X34" s="106">
        <v>0</v>
      </c>
      <c r="Y34" s="100">
        <v>0</v>
      </c>
      <c r="Z34" s="106">
        <v>1</v>
      </c>
      <c r="AA34" s="100">
        <v>0</v>
      </c>
      <c r="AB34" s="106">
        <v>0</v>
      </c>
      <c r="AC34" s="100">
        <v>0</v>
      </c>
      <c r="AD34" s="106">
        <v>0</v>
      </c>
      <c r="AE34" s="100">
        <v>0</v>
      </c>
      <c r="AF34" s="106">
        <v>0</v>
      </c>
      <c r="AG34" s="100">
        <v>0</v>
      </c>
      <c r="AH34" s="106">
        <v>0</v>
      </c>
      <c r="AI34" s="100">
        <v>0</v>
      </c>
      <c r="AJ34" s="106">
        <v>0</v>
      </c>
      <c r="AK34" s="100">
        <v>0</v>
      </c>
      <c r="AL34" s="106">
        <v>0</v>
      </c>
      <c r="AM34" s="100">
        <v>0</v>
      </c>
      <c r="AN34" s="106">
        <v>0</v>
      </c>
      <c r="AO34" s="100">
        <v>0</v>
      </c>
      <c r="AP34" s="106">
        <v>0</v>
      </c>
      <c r="AQ34" s="100">
        <v>0</v>
      </c>
      <c r="AR34" s="106">
        <v>0</v>
      </c>
      <c r="AS34" s="100">
        <v>0</v>
      </c>
      <c r="AT34" s="106">
        <v>1</v>
      </c>
      <c r="AU34" s="100">
        <v>0</v>
      </c>
      <c r="AV34" s="106">
        <v>1</v>
      </c>
      <c r="AW34" s="100">
        <v>0</v>
      </c>
      <c r="AX34" s="106">
        <v>0</v>
      </c>
      <c r="AY34" s="100">
        <v>0</v>
      </c>
      <c r="AZ34" s="106">
        <v>0</v>
      </c>
      <c r="BA34" s="100">
        <v>0</v>
      </c>
      <c r="BB34" s="106">
        <v>0</v>
      </c>
      <c r="BC34" s="67">
        <v>0</v>
      </c>
      <c r="BD34" s="106">
        <v>0</v>
      </c>
      <c r="BE34" s="67">
        <v>0</v>
      </c>
    </row>
    <row r="35" spans="1:57" ht="13.5" customHeight="1">
      <c r="A35" s="1" t="s">
        <v>72</v>
      </c>
      <c r="B35" s="103">
        <f t="shared" si="2"/>
        <v>6</v>
      </c>
      <c r="C35" s="67">
        <f t="shared" si="3"/>
        <v>6</v>
      </c>
      <c r="D35" s="67">
        <f t="shared" si="3"/>
        <v>0</v>
      </c>
      <c r="E35" s="67"/>
      <c r="F35" s="106">
        <v>0</v>
      </c>
      <c r="G35" s="100">
        <v>0</v>
      </c>
      <c r="H35" s="106">
        <v>0</v>
      </c>
      <c r="I35" s="100">
        <v>0</v>
      </c>
      <c r="J35" s="106">
        <v>0</v>
      </c>
      <c r="K35" s="100">
        <v>0</v>
      </c>
      <c r="L35" s="106">
        <v>0</v>
      </c>
      <c r="M35" s="100">
        <v>0</v>
      </c>
      <c r="N35" s="106">
        <v>0</v>
      </c>
      <c r="O35" s="100">
        <v>0</v>
      </c>
      <c r="P35" s="106">
        <v>1</v>
      </c>
      <c r="Q35" s="100">
        <v>0</v>
      </c>
      <c r="R35" s="106">
        <v>0</v>
      </c>
      <c r="S35" s="100">
        <v>0</v>
      </c>
      <c r="T35" s="106">
        <v>0</v>
      </c>
      <c r="U35" s="100">
        <v>0</v>
      </c>
      <c r="V35" s="106">
        <v>4</v>
      </c>
      <c r="W35" s="100">
        <v>0</v>
      </c>
      <c r="X35" s="106">
        <v>0</v>
      </c>
      <c r="Y35" s="100">
        <v>0</v>
      </c>
      <c r="Z35" s="106">
        <v>0</v>
      </c>
      <c r="AA35" s="100">
        <v>0</v>
      </c>
      <c r="AB35" s="106">
        <v>1</v>
      </c>
      <c r="AC35" s="100">
        <v>0</v>
      </c>
      <c r="AD35" s="106">
        <v>0</v>
      </c>
      <c r="AE35" s="100">
        <v>0</v>
      </c>
      <c r="AF35" s="106">
        <v>0</v>
      </c>
      <c r="AG35" s="100">
        <v>0</v>
      </c>
      <c r="AH35" s="106">
        <v>0</v>
      </c>
      <c r="AI35" s="100">
        <v>0</v>
      </c>
      <c r="AJ35" s="106">
        <v>0</v>
      </c>
      <c r="AK35" s="100">
        <v>0</v>
      </c>
      <c r="AL35" s="106">
        <v>0</v>
      </c>
      <c r="AM35" s="100">
        <v>0</v>
      </c>
      <c r="AN35" s="106">
        <v>0</v>
      </c>
      <c r="AO35" s="100">
        <v>0</v>
      </c>
      <c r="AP35" s="106">
        <v>0</v>
      </c>
      <c r="AQ35" s="100">
        <v>0</v>
      </c>
      <c r="AR35" s="106">
        <v>0</v>
      </c>
      <c r="AS35" s="100">
        <v>0</v>
      </c>
      <c r="AT35" s="106">
        <v>0</v>
      </c>
      <c r="AU35" s="100">
        <v>0</v>
      </c>
      <c r="AV35" s="106">
        <v>0</v>
      </c>
      <c r="AW35" s="100">
        <v>0</v>
      </c>
      <c r="AX35" s="106">
        <v>0</v>
      </c>
      <c r="AY35" s="100">
        <v>0</v>
      </c>
      <c r="AZ35" s="106">
        <v>0</v>
      </c>
      <c r="BA35" s="100">
        <v>0</v>
      </c>
      <c r="BB35" s="106">
        <v>0</v>
      </c>
      <c r="BC35" s="67">
        <v>0</v>
      </c>
      <c r="BD35" s="106">
        <v>0</v>
      </c>
      <c r="BE35" s="67">
        <v>0</v>
      </c>
    </row>
    <row r="36" spans="1:57" ht="13.5" customHeight="1">
      <c r="A36" s="1" t="s">
        <v>232</v>
      </c>
      <c r="B36" s="103">
        <f>SUM(C36:D36)</f>
        <v>0</v>
      </c>
      <c r="C36" s="67">
        <f t="shared" si="3"/>
        <v>0</v>
      </c>
      <c r="D36" s="67">
        <f t="shared" si="3"/>
        <v>0</v>
      </c>
      <c r="E36" s="67"/>
      <c r="F36" s="106">
        <v>0</v>
      </c>
      <c r="G36" s="100">
        <v>0</v>
      </c>
      <c r="H36" s="106">
        <v>0</v>
      </c>
      <c r="I36" s="100">
        <v>0</v>
      </c>
      <c r="J36" s="106">
        <v>0</v>
      </c>
      <c r="K36" s="100">
        <v>0</v>
      </c>
      <c r="L36" s="106">
        <v>0</v>
      </c>
      <c r="M36" s="100">
        <v>0</v>
      </c>
      <c r="N36" s="106">
        <v>0</v>
      </c>
      <c r="O36" s="100">
        <v>0</v>
      </c>
      <c r="P36" s="106">
        <v>0</v>
      </c>
      <c r="Q36" s="100">
        <v>0</v>
      </c>
      <c r="R36" s="106">
        <v>0</v>
      </c>
      <c r="S36" s="100">
        <v>0</v>
      </c>
      <c r="T36" s="106">
        <v>0</v>
      </c>
      <c r="U36" s="100">
        <v>0</v>
      </c>
      <c r="V36" s="106">
        <v>0</v>
      </c>
      <c r="W36" s="100">
        <v>0</v>
      </c>
      <c r="X36" s="106">
        <v>0</v>
      </c>
      <c r="Y36" s="100">
        <v>0</v>
      </c>
      <c r="Z36" s="106">
        <v>0</v>
      </c>
      <c r="AA36" s="100">
        <v>0</v>
      </c>
      <c r="AB36" s="106">
        <v>0</v>
      </c>
      <c r="AC36" s="100">
        <v>0</v>
      </c>
      <c r="AD36" s="106">
        <v>0</v>
      </c>
      <c r="AE36" s="100">
        <v>0</v>
      </c>
      <c r="AF36" s="106">
        <v>0</v>
      </c>
      <c r="AG36" s="100">
        <v>0</v>
      </c>
      <c r="AH36" s="106">
        <v>0</v>
      </c>
      <c r="AI36" s="100">
        <v>0</v>
      </c>
      <c r="AJ36" s="106">
        <v>0</v>
      </c>
      <c r="AK36" s="100">
        <v>0</v>
      </c>
      <c r="AL36" s="106">
        <v>0</v>
      </c>
      <c r="AM36" s="100">
        <v>0</v>
      </c>
      <c r="AN36" s="106">
        <v>0</v>
      </c>
      <c r="AO36" s="100">
        <v>0</v>
      </c>
      <c r="AP36" s="106">
        <v>0</v>
      </c>
      <c r="AQ36" s="100">
        <v>0</v>
      </c>
      <c r="AR36" s="106">
        <v>0</v>
      </c>
      <c r="AS36" s="100">
        <v>0</v>
      </c>
      <c r="AT36" s="106">
        <v>0</v>
      </c>
      <c r="AU36" s="100">
        <v>0</v>
      </c>
      <c r="AV36" s="106">
        <v>0</v>
      </c>
      <c r="AW36" s="100">
        <v>0</v>
      </c>
      <c r="AX36" s="106">
        <v>0</v>
      </c>
      <c r="AY36" s="100">
        <v>0</v>
      </c>
      <c r="AZ36" s="106">
        <v>0</v>
      </c>
      <c r="BA36" s="100">
        <v>0</v>
      </c>
      <c r="BB36" s="106">
        <v>0</v>
      </c>
      <c r="BC36" s="67">
        <v>0</v>
      </c>
      <c r="BD36" s="106">
        <v>0</v>
      </c>
      <c r="BE36" s="67">
        <v>0</v>
      </c>
    </row>
    <row r="37" spans="1:57" ht="13.5" customHeight="1">
      <c r="A37" s="1" t="s">
        <v>74</v>
      </c>
      <c r="B37" s="103">
        <f t="shared" si="2"/>
        <v>25</v>
      </c>
      <c r="C37" s="67">
        <f t="shared" si="3"/>
        <v>20</v>
      </c>
      <c r="D37" s="67">
        <f t="shared" si="3"/>
        <v>5</v>
      </c>
      <c r="E37" s="67"/>
      <c r="F37" s="106">
        <v>1</v>
      </c>
      <c r="G37" s="100">
        <v>0</v>
      </c>
      <c r="H37" s="106">
        <v>5</v>
      </c>
      <c r="I37" s="100">
        <v>2</v>
      </c>
      <c r="J37" s="106">
        <v>0</v>
      </c>
      <c r="K37" s="100">
        <v>0</v>
      </c>
      <c r="L37" s="106">
        <v>2</v>
      </c>
      <c r="M37" s="100">
        <v>0</v>
      </c>
      <c r="N37" s="106">
        <v>0</v>
      </c>
      <c r="O37" s="100">
        <v>0</v>
      </c>
      <c r="P37" s="106">
        <v>0</v>
      </c>
      <c r="Q37" s="100">
        <v>1</v>
      </c>
      <c r="R37" s="106">
        <v>0</v>
      </c>
      <c r="S37" s="100">
        <v>0</v>
      </c>
      <c r="T37" s="106">
        <v>1</v>
      </c>
      <c r="U37" s="100">
        <v>1</v>
      </c>
      <c r="V37" s="106">
        <v>4</v>
      </c>
      <c r="W37" s="100">
        <v>1</v>
      </c>
      <c r="X37" s="106">
        <v>0</v>
      </c>
      <c r="Y37" s="100">
        <v>0</v>
      </c>
      <c r="Z37" s="106">
        <v>0</v>
      </c>
      <c r="AA37" s="100">
        <v>0</v>
      </c>
      <c r="AB37" s="106">
        <v>1</v>
      </c>
      <c r="AC37" s="100">
        <v>0</v>
      </c>
      <c r="AD37" s="106">
        <v>0</v>
      </c>
      <c r="AE37" s="100">
        <v>0</v>
      </c>
      <c r="AF37" s="106">
        <v>0</v>
      </c>
      <c r="AG37" s="100">
        <v>0</v>
      </c>
      <c r="AH37" s="106">
        <v>0</v>
      </c>
      <c r="AI37" s="100">
        <v>0</v>
      </c>
      <c r="AJ37" s="106">
        <v>1</v>
      </c>
      <c r="AK37" s="100">
        <v>0</v>
      </c>
      <c r="AL37" s="106">
        <v>0</v>
      </c>
      <c r="AM37" s="100">
        <v>0</v>
      </c>
      <c r="AN37" s="106">
        <v>2</v>
      </c>
      <c r="AO37" s="100">
        <v>0</v>
      </c>
      <c r="AP37" s="106">
        <v>0</v>
      </c>
      <c r="AQ37" s="100">
        <v>0</v>
      </c>
      <c r="AR37" s="106">
        <v>1</v>
      </c>
      <c r="AS37" s="100">
        <v>0</v>
      </c>
      <c r="AT37" s="106">
        <v>1</v>
      </c>
      <c r="AU37" s="100">
        <v>0</v>
      </c>
      <c r="AV37" s="106">
        <v>0</v>
      </c>
      <c r="AW37" s="100">
        <v>0</v>
      </c>
      <c r="AX37" s="106">
        <v>0</v>
      </c>
      <c r="AY37" s="100">
        <v>0</v>
      </c>
      <c r="AZ37" s="106">
        <v>1</v>
      </c>
      <c r="BA37" s="100">
        <v>0</v>
      </c>
      <c r="BB37" s="106">
        <v>0</v>
      </c>
      <c r="BC37" s="67">
        <v>0</v>
      </c>
      <c r="BD37" s="106">
        <v>0</v>
      </c>
      <c r="BE37" s="67">
        <v>0</v>
      </c>
    </row>
    <row r="38" spans="1:57" ht="13.5" customHeight="1">
      <c r="A38" s="1" t="s">
        <v>75</v>
      </c>
      <c r="B38" s="103">
        <f t="shared" si="2"/>
        <v>7</v>
      </c>
      <c r="C38" s="67">
        <f t="shared" si="3"/>
        <v>6</v>
      </c>
      <c r="D38" s="67">
        <f t="shared" si="3"/>
        <v>1</v>
      </c>
      <c r="E38" s="67"/>
      <c r="F38" s="106">
        <v>0</v>
      </c>
      <c r="G38" s="100">
        <v>0</v>
      </c>
      <c r="H38" s="106">
        <v>0</v>
      </c>
      <c r="I38" s="100">
        <v>0</v>
      </c>
      <c r="J38" s="106">
        <v>0</v>
      </c>
      <c r="K38" s="100">
        <v>0</v>
      </c>
      <c r="L38" s="106">
        <v>0</v>
      </c>
      <c r="M38" s="100">
        <v>0</v>
      </c>
      <c r="N38" s="106">
        <v>0</v>
      </c>
      <c r="O38" s="100">
        <v>0</v>
      </c>
      <c r="P38" s="106">
        <v>0</v>
      </c>
      <c r="Q38" s="100">
        <v>0</v>
      </c>
      <c r="R38" s="106">
        <v>0</v>
      </c>
      <c r="S38" s="100">
        <v>0</v>
      </c>
      <c r="T38" s="106">
        <v>0</v>
      </c>
      <c r="U38" s="100">
        <v>0</v>
      </c>
      <c r="V38" s="106">
        <v>0</v>
      </c>
      <c r="W38" s="100">
        <v>0</v>
      </c>
      <c r="X38" s="106">
        <v>0</v>
      </c>
      <c r="Y38" s="100">
        <v>0</v>
      </c>
      <c r="Z38" s="106">
        <v>4</v>
      </c>
      <c r="AA38" s="100">
        <v>0</v>
      </c>
      <c r="AB38" s="106">
        <v>0</v>
      </c>
      <c r="AC38" s="100">
        <v>0</v>
      </c>
      <c r="AD38" s="106">
        <v>0</v>
      </c>
      <c r="AE38" s="100">
        <v>0</v>
      </c>
      <c r="AF38" s="106">
        <v>1</v>
      </c>
      <c r="AG38" s="100">
        <v>1</v>
      </c>
      <c r="AH38" s="106">
        <v>0</v>
      </c>
      <c r="AI38" s="100">
        <v>0</v>
      </c>
      <c r="AJ38" s="106">
        <v>0</v>
      </c>
      <c r="AK38" s="100">
        <v>0</v>
      </c>
      <c r="AL38" s="106">
        <v>0</v>
      </c>
      <c r="AM38" s="100">
        <v>0</v>
      </c>
      <c r="AN38" s="106">
        <v>0</v>
      </c>
      <c r="AO38" s="100">
        <v>0</v>
      </c>
      <c r="AP38" s="106">
        <v>0</v>
      </c>
      <c r="AQ38" s="100">
        <v>0</v>
      </c>
      <c r="AR38" s="106">
        <v>0</v>
      </c>
      <c r="AS38" s="100">
        <v>0</v>
      </c>
      <c r="AT38" s="106">
        <v>1</v>
      </c>
      <c r="AU38" s="100">
        <v>0</v>
      </c>
      <c r="AV38" s="106">
        <v>0</v>
      </c>
      <c r="AW38" s="100">
        <v>0</v>
      </c>
      <c r="AX38" s="106">
        <v>0</v>
      </c>
      <c r="AY38" s="100">
        <v>0</v>
      </c>
      <c r="AZ38" s="106">
        <v>0</v>
      </c>
      <c r="BA38" s="100">
        <v>0</v>
      </c>
      <c r="BB38" s="106">
        <v>0</v>
      </c>
      <c r="BC38" s="67">
        <v>0</v>
      </c>
      <c r="BD38" s="106">
        <v>0</v>
      </c>
      <c r="BE38" s="67">
        <v>0</v>
      </c>
    </row>
    <row r="39" spans="1:57" ht="13.5" customHeight="1">
      <c r="A39" s="44" t="s">
        <v>76</v>
      </c>
      <c r="B39" s="103">
        <f t="shared" si="2"/>
        <v>10</v>
      </c>
      <c r="C39" s="67">
        <f t="shared" si="3"/>
        <v>10</v>
      </c>
      <c r="D39" s="67">
        <f t="shared" si="3"/>
        <v>0</v>
      </c>
      <c r="E39" s="67"/>
      <c r="F39" s="106">
        <v>0</v>
      </c>
      <c r="G39" s="100">
        <v>0</v>
      </c>
      <c r="H39" s="106">
        <v>5</v>
      </c>
      <c r="I39" s="100">
        <v>0</v>
      </c>
      <c r="J39" s="106">
        <v>0</v>
      </c>
      <c r="K39" s="100">
        <v>0</v>
      </c>
      <c r="L39" s="106">
        <v>1</v>
      </c>
      <c r="M39" s="100">
        <v>0</v>
      </c>
      <c r="N39" s="106">
        <v>0</v>
      </c>
      <c r="O39" s="100">
        <v>0</v>
      </c>
      <c r="P39" s="106">
        <v>2</v>
      </c>
      <c r="Q39" s="100">
        <v>0</v>
      </c>
      <c r="R39" s="106">
        <v>0</v>
      </c>
      <c r="S39" s="100">
        <v>0</v>
      </c>
      <c r="T39" s="106">
        <v>0</v>
      </c>
      <c r="U39" s="100">
        <v>0</v>
      </c>
      <c r="V39" s="106">
        <v>0</v>
      </c>
      <c r="W39" s="100">
        <v>0</v>
      </c>
      <c r="X39" s="106">
        <v>0</v>
      </c>
      <c r="Y39" s="100">
        <v>0</v>
      </c>
      <c r="Z39" s="106">
        <v>0</v>
      </c>
      <c r="AA39" s="100">
        <v>0</v>
      </c>
      <c r="AB39" s="106">
        <v>0</v>
      </c>
      <c r="AC39" s="100">
        <v>0</v>
      </c>
      <c r="AD39" s="106">
        <v>0</v>
      </c>
      <c r="AE39" s="100">
        <v>0</v>
      </c>
      <c r="AF39" s="106">
        <v>0</v>
      </c>
      <c r="AG39" s="100">
        <v>0</v>
      </c>
      <c r="AH39" s="106">
        <v>0</v>
      </c>
      <c r="AI39" s="100">
        <v>0</v>
      </c>
      <c r="AJ39" s="106">
        <v>0</v>
      </c>
      <c r="AK39" s="100">
        <v>0</v>
      </c>
      <c r="AL39" s="106">
        <v>0</v>
      </c>
      <c r="AM39" s="100">
        <v>0</v>
      </c>
      <c r="AN39" s="106">
        <v>0</v>
      </c>
      <c r="AO39" s="100">
        <v>0</v>
      </c>
      <c r="AP39" s="106">
        <v>0</v>
      </c>
      <c r="AQ39" s="100">
        <v>0</v>
      </c>
      <c r="AR39" s="106">
        <v>2</v>
      </c>
      <c r="AS39" s="100">
        <v>0</v>
      </c>
      <c r="AT39" s="106">
        <v>0</v>
      </c>
      <c r="AU39" s="100">
        <v>0</v>
      </c>
      <c r="AV39" s="106">
        <v>0</v>
      </c>
      <c r="AW39" s="100">
        <v>0</v>
      </c>
      <c r="AX39" s="106">
        <v>0</v>
      </c>
      <c r="AY39" s="100">
        <v>0</v>
      </c>
      <c r="AZ39" s="106">
        <v>0</v>
      </c>
      <c r="BA39" s="100">
        <v>0</v>
      </c>
      <c r="BB39" s="106">
        <v>0</v>
      </c>
      <c r="BC39" s="67">
        <v>0</v>
      </c>
      <c r="BD39" s="106">
        <v>0</v>
      </c>
      <c r="BE39" s="67">
        <v>0</v>
      </c>
    </row>
    <row r="40" spans="1:57" ht="13.5" customHeight="1">
      <c r="A40" s="1" t="s">
        <v>78</v>
      </c>
      <c r="B40" s="103">
        <f t="shared" si="2"/>
        <v>4</v>
      </c>
      <c r="C40" s="67">
        <f t="shared" si="3"/>
        <v>3</v>
      </c>
      <c r="D40" s="67">
        <f t="shared" si="3"/>
        <v>1</v>
      </c>
      <c r="E40" s="67"/>
      <c r="F40" s="106">
        <v>0</v>
      </c>
      <c r="G40" s="100">
        <v>0</v>
      </c>
      <c r="H40" s="106">
        <v>0</v>
      </c>
      <c r="I40" s="100">
        <v>0</v>
      </c>
      <c r="J40" s="106">
        <v>0</v>
      </c>
      <c r="K40" s="100">
        <v>0</v>
      </c>
      <c r="L40" s="106">
        <v>0</v>
      </c>
      <c r="M40" s="100">
        <v>0</v>
      </c>
      <c r="N40" s="106">
        <v>0</v>
      </c>
      <c r="O40" s="100">
        <v>0</v>
      </c>
      <c r="P40" s="106">
        <v>0</v>
      </c>
      <c r="Q40" s="100">
        <v>0</v>
      </c>
      <c r="R40" s="106">
        <v>0</v>
      </c>
      <c r="S40" s="100">
        <v>0</v>
      </c>
      <c r="T40" s="106">
        <v>0</v>
      </c>
      <c r="U40" s="100">
        <v>0</v>
      </c>
      <c r="V40" s="106">
        <v>0</v>
      </c>
      <c r="W40" s="100">
        <v>0</v>
      </c>
      <c r="X40" s="106">
        <v>0</v>
      </c>
      <c r="Y40" s="100">
        <v>0</v>
      </c>
      <c r="Z40" s="106">
        <v>3</v>
      </c>
      <c r="AA40" s="100">
        <v>1</v>
      </c>
      <c r="AB40" s="106">
        <v>0</v>
      </c>
      <c r="AC40" s="100">
        <v>0</v>
      </c>
      <c r="AD40" s="106">
        <v>0</v>
      </c>
      <c r="AE40" s="100">
        <v>0</v>
      </c>
      <c r="AF40" s="106">
        <v>0</v>
      </c>
      <c r="AG40" s="100">
        <v>0</v>
      </c>
      <c r="AH40" s="106">
        <v>0</v>
      </c>
      <c r="AI40" s="100">
        <v>0</v>
      </c>
      <c r="AJ40" s="106">
        <v>0</v>
      </c>
      <c r="AK40" s="100">
        <v>0</v>
      </c>
      <c r="AL40" s="106">
        <v>0</v>
      </c>
      <c r="AM40" s="100">
        <v>0</v>
      </c>
      <c r="AN40" s="106">
        <v>0</v>
      </c>
      <c r="AO40" s="100">
        <v>0</v>
      </c>
      <c r="AP40" s="106">
        <v>0</v>
      </c>
      <c r="AQ40" s="100">
        <v>0</v>
      </c>
      <c r="AR40" s="106">
        <v>0</v>
      </c>
      <c r="AS40" s="100">
        <v>0</v>
      </c>
      <c r="AT40" s="106">
        <v>0</v>
      </c>
      <c r="AU40" s="100">
        <v>0</v>
      </c>
      <c r="AV40" s="106">
        <v>0</v>
      </c>
      <c r="AW40" s="100">
        <v>0</v>
      </c>
      <c r="AX40" s="106">
        <v>0</v>
      </c>
      <c r="AY40" s="100">
        <v>0</v>
      </c>
      <c r="AZ40" s="106">
        <v>0</v>
      </c>
      <c r="BA40" s="100">
        <v>0</v>
      </c>
      <c r="BB40" s="106">
        <v>0</v>
      </c>
      <c r="BC40" s="67">
        <v>0</v>
      </c>
      <c r="BD40" s="106">
        <v>0</v>
      </c>
      <c r="BE40" s="67">
        <v>0</v>
      </c>
    </row>
    <row r="41" spans="1:57" ht="13.5" customHeight="1">
      <c r="A41" s="1" t="s">
        <v>79</v>
      </c>
      <c r="B41" s="103">
        <f t="shared" si="2"/>
        <v>5</v>
      </c>
      <c r="C41" s="67">
        <f t="shared" si="3"/>
        <v>5</v>
      </c>
      <c r="D41" s="67">
        <f t="shared" si="3"/>
        <v>0</v>
      </c>
      <c r="E41" s="67"/>
      <c r="F41" s="106">
        <v>0</v>
      </c>
      <c r="G41" s="100">
        <v>0</v>
      </c>
      <c r="H41" s="106">
        <v>0</v>
      </c>
      <c r="I41" s="100">
        <v>0</v>
      </c>
      <c r="J41" s="106">
        <v>0</v>
      </c>
      <c r="K41" s="100">
        <v>0</v>
      </c>
      <c r="L41" s="106">
        <v>0</v>
      </c>
      <c r="M41" s="100">
        <v>0</v>
      </c>
      <c r="N41" s="106">
        <v>0</v>
      </c>
      <c r="O41" s="100">
        <v>0</v>
      </c>
      <c r="P41" s="106">
        <v>0</v>
      </c>
      <c r="Q41" s="100">
        <v>0</v>
      </c>
      <c r="R41" s="106">
        <v>0</v>
      </c>
      <c r="S41" s="100">
        <v>0</v>
      </c>
      <c r="T41" s="106">
        <v>0</v>
      </c>
      <c r="U41" s="100">
        <v>0</v>
      </c>
      <c r="V41" s="106">
        <v>0</v>
      </c>
      <c r="W41" s="100">
        <v>0</v>
      </c>
      <c r="X41" s="106">
        <v>0</v>
      </c>
      <c r="Y41" s="100">
        <v>0</v>
      </c>
      <c r="Z41" s="106">
        <v>0</v>
      </c>
      <c r="AA41" s="100">
        <v>0</v>
      </c>
      <c r="AB41" s="106">
        <v>0</v>
      </c>
      <c r="AC41" s="100">
        <v>0</v>
      </c>
      <c r="AD41" s="106">
        <v>0</v>
      </c>
      <c r="AE41" s="100">
        <v>0</v>
      </c>
      <c r="AF41" s="106">
        <v>0</v>
      </c>
      <c r="AG41" s="100">
        <v>0</v>
      </c>
      <c r="AH41" s="106">
        <v>0</v>
      </c>
      <c r="AI41" s="100">
        <v>0</v>
      </c>
      <c r="AJ41" s="106">
        <v>1</v>
      </c>
      <c r="AK41" s="100">
        <v>0</v>
      </c>
      <c r="AL41" s="106">
        <v>3</v>
      </c>
      <c r="AM41" s="100">
        <v>0</v>
      </c>
      <c r="AN41" s="106">
        <v>0</v>
      </c>
      <c r="AO41" s="100">
        <v>0</v>
      </c>
      <c r="AP41" s="106">
        <v>0</v>
      </c>
      <c r="AQ41" s="100">
        <v>0</v>
      </c>
      <c r="AR41" s="106">
        <v>0</v>
      </c>
      <c r="AS41" s="100">
        <v>0</v>
      </c>
      <c r="AT41" s="106">
        <v>1</v>
      </c>
      <c r="AU41" s="100">
        <v>0</v>
      </c>
      <c r="AV41" s="106">
        <v>0</v>
      </c>
      <c r="AW41" s="100">
        <v>0</v>
      </c>
      <c r="AX41" s="106">
        <v>0</v>
      </c>
      <c r="AY41" s="100">
        <v>0</v>
      </c>
      <c r="AZ41" s="106">
        <v>0</v>
      </c>
      <c r="BA41" s="100">
        <v>0</v>
      </c>
      <c r="BB41" s="106">
        <v>0</v>
      </c>
      <c r="BC41" s="67">
        <v>0</v>
      </c>
      <c r="BD41" s="106">
        <v>0</v>
      </c>
      <c r="BE41" s="67">
        <v>0</v>
      </c>
    </row>
    <row r="42" spans="1:57" ht="13.5" customHeight="1">
      <c r="A42" s="1" t="s">
        <v>80</v>
      </c>
      <c r="B42" s="103">
        <f t="shared" si="2"/>
        <v>2</v>
      </c>
      <c r="C42" s="67">
        <f t="shared" si="3"/>
        <v>1</v>
      </c>
      <c r="D42" s="67">
        <f t="shared" si="3"/>
        <v>1</v>
      </c>
      <c r="E42" s="67"/>
      <c r="F42" s="106">
        <v>0</v>
      </c>
      <c r="G42" s="100">
        <v>0</v>
      </c>
      <c r="H42" s="106">
        <v>0</v>
      </c>
      <c r="I42" s="100">
        <v>0</v>
      </c>
      <c r="J42" s="106">
        <v>0</v>
      </c>
      <c r="K42" s="100">
        <v>0</v>
      </c>
      <c r="L42" s="106">
        <v>0</v>
      </c>
      <c r="M42" s="100">
        <v>0</v>
      </c>
      <c r="N42" s="106">
        <v>0</v>
      </c>
      <c r="O42" s="100">
        <v>0</v>
      </c>
      <c r="P42" s="106">
        <v>0</v>
      </c>
      <c r="Q42" s="100">
        <v>1</v>
      </c>
      <c r="R42" s="106">
        <v>0</v>
      </c>
      <c r="S42" s="100">
        <v>0</v>
      </c>
      <c r="T42" s="106">
        <v>0</v>
      </c>
      <c r="U42" s="100">
        <v>0</v>
      </c>
      <c r="V42" s="106">
        <v>0</v>
      </c>
      <c r="W42" s="100">
        <v>0</v>
      </c>
      <c r="X42" s="106">
        <v>0</v>
      </c>
      <c r="Y42" s="100">
        <v>0</v>
      </c>
      <c r="Z42" s="106">
        <v>0</v>
      </c>
      <c r="AA42" s="100">
        <v>0</v>
      </c>
      <c r="AB42" s="106">
        <v>1</v>
      </c>
      <c r="AC42" s="100">
        <v>0</v>
      </c>
      <c r="AD42" s="106">
        <v>0</v>
      </c>
      <c r="AE42" s="100">
        <v>0</v>
      </c>
      <c r="AF42" s="106">
        <v>0</v>
      </c>
      <c r="AG42" s="100">
        <v>0</v>
      </c>
      <c r="AH42" s="106">
        <v>0</v>
      </c>
      <c r="AI42" s="100">
        <v>0</v>
      </c>
      <c r="AJ42" s="106">
        <v>0</v>
      </c>
      <c r="AK42" s="100">
        <v>0</v>
      </c>
      <c r="AL42" s="106">
        <v>0</v>
      </c>
      <c r="AM42" s="100">
        <v>0</v>
      </c>
      <c r="AN42" s="106">
        <v>0</v>
      </c>
      <c r="AO42" s="100">
        <v>0</v>
      </c>
      <c r="AP42" s="106">
        <v>0</v>
      </c>
      <c r="AQ42" s="100">
        <v>0</v>
      </c>
      <c r="AR42" s="106">
        <v>0</v>
      </c>
      <c r="AS42" s="100">
        <v>0</v>
      </c>
      <c r="AT42" s="106">
        <v>0</v>
      </c>
      <c r="AU42" s="100">
        <v>0</v>
      </c>
      <c r="AV42" s="106">
        <v>0</v>
      </c>
      <c r="AW42" s="100">
        <v>0</v>
      </c>
      <c r="AX42" s="106">
        <v>0</v>
      </c>
      <c r="AY42" s="100">
        <v>0</v>
      </c>
      <c r="AZ42" s="106">
        <v>0</v>
      </c>
      <c r="BA42" s="100">
        <v>0</v>
      </c>
      <c r="BB42" s="106">
        <v>0</v>
      </c>
      <c r="BC42" s="67">
        <v>0</v>
      </c>
      <c r="BD42" s="106">
        <v>0</v>
      </c>
      <c r="BE42" s="67">
        <v>0</v>
      </c>
    </row>
    <row r="43" spans="1:57" ht="13.5" customHeight="1">
      <c r="A43" s="1" t="s">
        <v>81</v>
      </c>
      <c r="B43" s="103">
        <f t="shared" si="2"/>
        <v>5</v>
      </c>
      <c r="C43" s="67">
        <f t="shared" si="3"/>
        <v>5</v>
      </c>
      <c r="D43" s="67">
        <f t="shared" si="3"/>
        <v>0</v>
      </c>
      <c r="E43" s="67"/>
      <c r="F43" s="106">
        <v>0</v>
      </c>
      <c r="G43" s="100">
        <v>0</v>
      </c>
      <c r="H43" s="106">
        <v>0</v>
      </c>
      <c r="I43" s="100">
        <v>0</v>
      </c>
      <c r="J43" s="106">
        <v>1</v>
      </c>
      <c r="K43" s="100">
        <v>0</v>
      </c>
      <c r="L43" s="106">
        <v>0</v>
      </c>
      <c r="M43" s="100">
        <v>0</v>
      </c>
      <c r="N43" s="106">
        <v>0</v>
      </c>
      <c r="O43" s="100">
        <v>0</v>
      </c>
      <c r="P43" s="106">
        <v>3</v>
      </c>
      <c r="Q43" s="100">
        <v>0</v>
      </c>
      <c r="R43" s="106">
        <v>0</v>
      </c>
      <c r="S43" s="100">
        <v>0</v>
      </c>
      <c r="T43" s="106">
        <v>0</v>
      </c>
      <c r="U43" s="100">
        <v>0</v>
      </c>
      <c r="V43" s="106">
        <v>0</v>
      </c>
      <c r="W43" s="100">
        <v>0</v>
      </c>
      <c r="X43" s="106">
        <v>0</v>
      </c>
      <c r="Y43" s="100">
        <v>0</v>
      </c>
      <c r="Z43" s="106">
        <v>0</v>
      </c>
      <c r="AA43" s="100">
        <v>0</v>
      </c>
      <c r="AB43" s="106">
        <v>0</v>
      </c>
      <c r="AC43" s="100">
        <v>0</v>
      </c>
      <c r="AD43" s="106">
        <v>0</v>
      </c>
      <c r="AE43" s="100">
        <v>0</v>
      </c>
      <c r="AF43" s="106">
        <v>1</v>
      </c>
      <c r="AG43" s="100">
        <v>0</v>
      </c>
      <c r="AH43" s="106">
        <v>0</v>
      </c>
      <c r="AI43" s="100">
        <v>0</v>
      </c>
      <c r="AJ43" s="106">
        <v>0</v>
      </c>
      <c r="AK43" s="100">
        <v>0</v>
      </c>
      <c r="AL43" s="106">
        <v>0</v>
      </c>
      <c r="AM43" s="100">
        <v>0</v>
      </c>
      <c r="AN43" s="106">
        <v>0</v>
      </c>
      <c r="AO43" s="100">
        <v>0</v>
      </c>
      <c r="AP43" s="106">
        <v>0</v>
      </c>
      <c r="AQ43" s="100">
        <v>0</v>
      </c>
      <c r="AR43" s="106">
        <v>0</v>
      </c>
      <c r="AS43" s="100">
        <v>0</v>
      </c>
      <c r="AT43" s="106">
        <v>0</v>
      </c>
      <c r="AU43" s="100">
        <v>0</v>
      </c>
      <c r="AV43" s="106">
        <v>0</v>
      </c>
      <c r="AW43" s="100">
        <v>0</v>
      </c>
      <c r="AX43" s="106">
        <v>0</v>
      </c>
      <c r="AY43" s="100">
        <v>0</v>
      </c>
      <c r="AZ43" s="106">
        <v>0</v>
      </c>
      <c r="BA43" s="100">
        <v>0</v>
      </c>
      <c r="BB43" s="106">
        <v>0</v>
      </c>
      <c r="BC43" s="67">
        <v>0</v>
      </c>
      <c r="BD43" s="106">
        <v>0</v>
      </c>
      <c r="BE43" s="67">
        <v>0</v>
      </c>
    </row>
    <row r="44" spans="1:57" ht="13.5" customHeight="1">
      <c r="A44" s="1" t="s">
        <v>82</v>
      </c>
      <c r="B44" s="103">
        <f t="shared" si="2"/>
        <v>0</v>
      </c>
      <c r="C44" s="67">
        <f t="shared" si="3"/>
        <v>0</v>
      </c>
      <c r="D44" s="67">
        <f t="shared" si="3"/>
        <v>0</v>
      </c>
      <c r="E44" s="67"/>
      <c r="F44" s="106">
        <v>0</v>
      </c>
      <c r="G44" s="100">
        <v>0</v>
      </c>
      <c r="H44" s="106">
        <v>0</v>
      </c>
      <c r="I44" s="100">
        <v>0</v>
      </c>
      <c r="J44" s="106">
        <v>0</v>
      </c>
      <c r="K44" s="100">
        <v>0</v>
      </c>
      <c r="L44" s="106">
        <v>0</v>
      </c>
      <c r="M44" s="100">
        <v>0</v>
      </c>
      <c r="N44" s="106">
        <v>0</v>
      </c>
      <c r="O44" s="100">
        <v>0</v>
      </c>
      <c r="P44" s="106">
        <v>0</v>
      </c>
      <c r="Q44" s="100">
        <v>0</v>
      </c>
      <c r="R44" s="106">
        <v>0</v>
      </c>
      <c r="S44" s="100">
        <v>0</v>
      </c>
      <c r="T44" s="106">
        <v>0</v>
      </c>
      <c r="U44" s="100">
        <v>0</v>
      </c>
      <c r="V44" s="106">
        <v>0</v>
      </c>
      <c r="W44" s="100">
        <v>0</v>
      </c>
      <c r="X44" s="106">
        <v>0</v>
      </c>
      <c r="Y44" s="100">
        <v>0</v>
      </c>
      <c r="Z44" s="106">
        <v>0</v>
      </c>
      <c r="AA44" s="100">
        <v>0</v>
      </c>
      <c r="AB44" s="106">
        <v>0</v>
      </c>
      <c r="AC44" s="100">
        <v>0</v>
      </c>
      <c r="AD44" s="106">
        <v>0</v>
      </c>
      <c r="AE44" s="100">
        <v>0</v>
      </c>
      <c r="AF44" s="106">
        <v>0</v>
      </c>
      <c r="AG44" s="100">
        <v>0</v>
      </c>
      <c r="AH44" s="106">
        <v>0</v>
      </c>
      <c r="AI44" s="100">
        <v>0</v>
      </c>
      <c r="AJ44" s="106">
        <v>0</v>
      </c>
      <c r="AK44" s="100">
        <v>0</v>
      </c>
      <c r="AL44" s="106">
        <v>0</v>
      </c>
      <c r="AM44" s="100">
        <v>0</v>
      </c>
      <c r="AN44" s="106">
        <v>0</v>
      </c>
      <c r="AO44" s="100">
        <v>0</v>
      </c>
      <c r="AP44" s="106">
        <v>0</v>
      </c>
      <c r="AQ44" s="100">
        <v>0</v>
      </c>
      <c r="AR44" s="106">
        <v>0</v>
      </c>
      <c r="AS44" s="100">
        <v>0</v>
      </c>
      <c r="AT44" s="106">
        <v>0</v>
      </c>
      <c r="AU44" s="100">
        <v>0</v>
      </c>
      <c r="AV44" s="106">
        <v>0</v>
      </c>
      <c r="AW44" s="100">
        <v>0</v>
      </c>
      <c r="AX44" s="106">
        <v>0</v>
      </c>
      <c r="AY44" s="100">
        <v>0</v>
      </c>
      <c r="AZ44" s="106">
        <v>0</v>
      </c>
      <c r="BA44" s="100">
        <v>0</v>
      </c>
      <c r="BB44" s="106">
        <v>0</v>
      </c>
      <c r="BC44" s="67">
        <v>0</v>
      </c>
      <c r="BD44" s="106">
        <v>0</v>
      </c>
      <c r="BE44" s="67">
        <v>0</v>
      </c>
    </row>
    <row r="45" spans="1:57" ht="13.5" customHeight="1">
      <c r="A45" s="1" t="s">
        <v>382</v>
      </c>
      <c r="B45" s="103">
        <f t="shared" si="2"/>
        <v>245</v>
      </c>
      <c r="C45" s="67">
        <f t="shared" si="3"/>
        <v>232</v>
      </c>
      <c r="D45" s="67">
        <f t="shared" si="3"/>
        <v>13</v>
      </c>
      <c r="E45" s="67"/>
      <c r="F45" s="106">
        <v>1</v>
      </c>
      <c r="G45" s="100">
        <v>0</v>
      </c>
      <c r="H45" s="106">
        <v>16</v>
      </c>
      <c r="I45" s="100">
        <v>0</v>
      </c>
      <c r="J45" s="106">
        <v>7</v>
      </c>
      <c r="K45" s="100">
        <v>1</v>
      </c>
      <c r="L45" s="106">
        <v>12</v>
      </c>
      <c r="M45" s="100">
        <v>0</v>
      </c>
      <c r="N45" s="106">
        <v>0</v>
      </c>
      <c r="O45" s="100">
        <v>0</v>
      </c>
      <c r="P45" s="106">
        <v>21</v>
      </c>
      <c r="Q45" s="100">
        <v>1</v>
      </c>
      <c r="R45" s="106">
        <v>0</v>
      </c>
      <c r="S45" s="100">
        <v>0</v>
      </c>
      <c r="T45" s="106">
        <v>0</v>
      </c>
      <c r="U45" s="100">
        <v>0</v>
      </c>
      <c r="V45" s="106">
        <v>18</v>
      </c>
      <c r="W45" s="100">
        <v>2</v>
      </c>
      <c r="X45" s="106">
        <v>3</v>
      </c>
      <c r="Y45" s="100">
        <v>0</v>
      </c>
      <c r="Z45" s="106">
        <v>9</v>
      </c>
      <c r="AA45" s="100">
        <v>0</v>
      </c>
      <c r="AB45" s="106">
        <v>24</v>
      </c>
      <c r="AC45" s="100">
        <v>2</v>
      </c>
      <c r="AD45" s="106">
        <v>0</v>
      </c>
      <c r="AE45" s="100">
        <v>0</v>
      </c>
      <c r="AF45" s="106">
        <v>6</v>
      </c>
      <c r="AG45" s="100">
        <v>0</v>
      </c>
      <c r="AH45" s="106">
        <v>2</v>
      </c>
      <c r="AI45" s="100">
        <v>0</v>
      </c>
      <c r="AJ45" s="106">
        <v>2</v>
      </c>
      <c r="AK45" s="100">
        <v>0</v>
      </c>
      <c r="AL45" s="106">
        <v>8</v>
      </c>
      <c r="AM45" s="100">
        <v>0</v>
      </c>
      <c r="AN45" s="106">
        <v>17</v>
      </c>
      <c r="AO45" s="100">
        <v>0</v>
      </c>
      <c r="AP45" s="106">
        <v>1</v>
      </c>
      <c r="AQ45" s="100">
        <v>0</v>
      </c>
      <c r="AR45" s="106">
        <v>9</v>
      </c>
      <c r="AS45" s="100">
        <v>3</v>
      </c>
      <c r="AT45" s="106">
        <v>14</v>
      </c>
      <c r="AU45" s="100">
        <v>0</v>
      </c>
      <c r="AV45" s="106">
        <v>3</v>
      </c>
      <c r="AW45" s="100">
        <v>0</v>
      </c>
      <c r="AX45" s="106">
        <v>0</v>
      </c>
      <c r="AY45" s="100">
        <v>1</v>
      </c>
      <c r="AZ45" s="106">
        <v>0</v>
      </c>
      <c r="BA45" s="100">
        <v>0</v>
      </c>
      <c r="BB45" s="106">
        <v>2</v>
      </c>
      <c r="BC45" s="67">
        <v>0</v>
      </c>
      <c r="BD45" s="106">
        <v>57</v>
      </c>
      <c r="BE45" s="67">
        <v>3</v>
      </c>
    </row>
    <row r="46" spans="1:57" ht="13.5" customHeight="1">
      <c r="A46" s="1" t="s">
        <v>87</v>
      </c>
      <c r="B46" s="103">
        <f t="shared" si="2"/>
        <v>28</v>
      </c>
      <c r="C46" s="67">
        <f t="shared" si="3"/>
        <v>27</v>
      </c>
      <c r="D46" s="67">
        <f t="shared" si="3"/>
        <v>1</v>
      </c>
      <c r="E46" s="67"/>
      <c r="F46" s="106">
        <v>0</v>
      </c>
      <c r="G46" s="100">
        <v>0</v>
      </c>
      <c r="H46" s="106">
        <v>3</v>
      </c>
      <c r="I46" s="100">
        <v>0</v>
      </c>
      <c r="J46" s="106">
        <v>0</v>
      </c>
      <c r="K46" s="100">
        <v>0</v>
      </c>
      <c r="L46" s="106">
        <v>0</v>
      </c>
      <c r="M46" s="100">
        <v>0</v>
      </c>
      <c r="N46" s="106">
        <v>0</v>
      </c>
      <c r="O46" s="100">
        <v>0</v>
      </c>
      <c r="P46" s="106">
        <v>10</v>
      </c>
      <c r="Q46" s="100">
        <v>0</v>
      </c>
      <c r="R46" s="106">
        <v>0</v>
      </c>
      <c r="S46" s="100">
        <v>0</v>
      </c>
      <c r="T46" s="106">
        <v>0</v>
      </c>
      <c r="U46" s="100">
        <v>0</v>
      </c>
      <c r="V46" s="106">
        <v>2</v>
      </c>
      <c r="W46" s="100">
        <v>0</v>
      </c>
      <c r="X46" s="106">
        <v>0</v>
      </c>
      <c r="Y46" s="100">
        <v>0</v>
      </c>
      <c r="Z46" s="106">
        <v>0</v>
      </c>
      <c r="AA46" s="100">
        <v>0</v>
      </c>
      <c r="AB46" s="106">
        <v>3</v>
      </c>
      <c r="AC46" s="100">
        <v>1</v>
      </c>
      <c r="AD46" s="106">
        <v>0</v>
      </c>
      <c r="AE46" s="100">
        <v>0</v>
      </c>
      <c r="AF46" s="106">
        <v>2</v>
      </c>
      <c r="AG46" s="100">
        <v>0</v>
      </c>
      <c r="AH46" s="106">
        <v>0</v>
      </c>
      <c r="AI46" s="100">
        <v>0</v>
      </c>
      <c r="AJ46" s="106">
        <v>1</v>
      </c>
      <c r="AK46" s="100">
        <v>0</v>
      </c>
      <c r="AL46" s="106">
        <v>2</v>
      </c>
      <c r="AM46" s="100">
        <v>0</v>
      </c>
      <c r="AN46" s="106">
        <v>1</v>
      </c>
      <c r="AO46" s="100">
        <v>0</v>
      </c>
      <c r="AP46" s="106">
        <v>0</v>
      </c>
      <c r="AQ46" s="100">
        <v>0</v>
      </c>
      <c r="AR46" s="106">
        <v>1</v>
      </c>
      <c r="AS46" s="100">
        <v>0</v>
      </c>
      <c r="AT46" s="106">
        <v>0</v>
      </c>
      <c r="AU46" s="100">
        <v>0</v>
      </c>
      <c r="AV46" s="106">
        <v>1</v>
      </c>
      <c r="AW46" s="100">
        <v>0</v>
      </c>
      <c r="AX46" s="106">
        <v>0</v>
      </c>
      <c r="AY46" s="100">
        <v>0</v>
      </c>
      <c r="AZ46" s="106">
        <v>0</v>
      </c>
      <c r="BA46" s="100">
        <v>0</v>
      </c>
      <c r="BB46" s="106">
        <v>0</v>
      </c>
      <c r="BC46" s="67">
        <v>0</v>
      </c>
      <c r="BD46" s="106">
        <v>1</v>
      </c>
      <c r="BE46" s="67">
        <v>0</v>
      </c>
    </row>
    <row r="47" spans="1:57" ht="13.5" customHeight="1">
      <c r="A47" s="1" t="s">
        <v>383</v>
      </c>
      <c r="B47" s="103">
        <f t="shared" si="2"/>
        <v>299</v>
      </c>
      <c r="C47" s="67">
        <f t="shared" si="3"/>
        <v>273</v>
      </c>
      <c r="D47" s="67">
        <f t="shared" si="3"/>
        <v>26</v>
      </c>
      <c r="E47" s="67"/>
      <c r="F47" s="106">
        <v>4</v>
      </c>
      <c r="G47" s="100">
        <v>0</v>
      </c>
      <c r="H47" s="106">
        <v>22</v>
      </c>
      <c r="I47" s="100">
        <v>1</v>
      </c>
      <c r="J47" s="106">
        <v>13</v>
      </c>
      <c r="K47" s="100">
        <v>0</v>
      </c>
      <c r="L47" s="106">
        <v>35</v>
      </c>
      <c r="M47" s="100">
        <v>3</v>
      </c>
      <c r="N47" s="106">
        <v>0</v>
      </c>
      <c r="O47" s="100">
        <v>0</v>
      </c>
      <c r="P47" s="106">
        <v>22</v>
      </c>
      <c r="Q47" s="100">
        <v>0</v>
      </c>
      <c r="R47" s="106">
        <v>1</v>
      </c>
      <c r="S47" s="100">
        <v>0</v>
      </c>
      <c r="T47" s="106">
        <v>2</v>
      </c>
      <c r="U47" s="100">
        <v>0</v>
      </c>
      <c r="V47" s="106">
        <v>19</v>
      </c>
      <c r="W47" s="100">
        <v>1</v>
      </c>
      <c r="X47" s="106">
        <v>0</v>
      </c>
      <c r="Y47" s="100">
        <v>0</v>
      </c>
      <c r="Z47" s="106">
        <v>12</v>
      </c>
      <c r="AA47" s="100">
        <v>1</v>
      </c>
      <c r="AB47" s="106">
        <v>11</v>
      </c>
      <c r="AC47" s="100">
        <v>0</v>
      </c>
      <c r="AD47" s="106">
        <v>0</v>
      </c>
      <c r="AE47" s="100">
        <v>0</v>
      </c>
      <c r="AF47" s="106">
        <v>17</v>
      </c>
      <c r="AG47" s="100">
        <v>1</v>
      </c>
      <c r="AH47" s="106">
        <v>2</v>
      </c>
      <c r="AI47" s="100">
        <v>0</v>
      </c>
      <c r="AJ47" s="106">
        <v>11</v>
      </c>
      <c r="AK47" s="100">
        <v>0</v>
      </c>
      <c r="AL47" s="106">
        <v>16</v>
      </c>
      <c r="AM47" s="100">
        <v>0</v>
      </c>
      <c r="AN47" s="106">
        <v>12</v>
      </c>
      <c r="AO47" s="100">
        <v>0</v>
      </c>
      <c r="AP47" s="106">
        <v>0</v>
      </c>
      <c r="AQ47" s="100">
        <v>0</v>
      </c>
      <c r="AR47" s="106">
        <v>16</v>
      </c>
      <c r="AS47" s="100">
        <v>10</v>
      </c>
      <c r="AT47" s="106">
        <v>13</v>
      </c>
      <c r="AU47" s="100">
        <v>1</v>
      </c>
      <c r="AV47" s="106">
        <v>2</v>
      </c>
      <c r="AW47" s="100">
        <v>0</v>
      </c>
      <c r="AX47" s="106">
        <v>5</v>
      </c>
      <c r="AY47" s="100">
        <v>0</v>
      </c>
      <c r="AZ47" s="106">
        <v>7</v>
      </c>
      <c r="BA47" s="100">
        <v>0</v>
      </c>
      <c r="BB47" s="106">
        <v>12</v>
      </c>
      <c r="BC47" s="67">
        <v>0</v>
      </c>
      <c r="BD47" s="106">
        <v>19</v>
      </c>
      <c r="BE47" s="67">
        <v>8</v>
      </c>
    </row>
    <row r="48" spans="1:57" ht="13.5" customHeight="1">
      <c r="A48" s="1" t="s">
        <v>301</v>
      </c>
      <c r="B48" s="103">
        <f t="shared" si="2"/>
        <v>1</v>
      </c>
      <c r="C48" s="67">
        <f t="shared" si="3"/>
        <v>1</v>
      </c>
      <c r="D48" s="67">
        <f t="shared" si="3"/>
        <v>0</v>
      </c>
      <c r="E48" s="67"/>
      <c r="F48" s="106">
        <v>0</v>
      </c>
      <c r="G48" s="100">
        <v>0</v>
      </c>
      <c r="H48" s="106">
        <v>0</v>
      </c>
      <c r="I48" s="100">
        <v>0</v>
      </c>
      <c r="J48" s="106">
        <v>0</v>
      </c>
      <c r="K48" s="100">
        <v>0</v>
      </c>
      <c r="L48" s="106">
        <v>0</v>
      </c>
      <c r="M48" s="100">
        <v>0</v>
      </c>
      <c r="N48" s="106">
        <v>0</v>
      </c>
      <c r="O48" s="100">
        <v>0</v>
      </c>
      <c r="P48" s="106">
        <v>0</v>
      </c>
      <c r="Q48" s="100">
        <v>0</v>
      </c>
      <c r="R48" s="106">
        <v>0</v>
      </c>
      <c r="S48" s="100">
        <v>0</v>
      </c>
      <c r="T48" s="106">
        <v>0</v>
      </c>
      <c r="U48" s="100">
        <v>0</v>
      </c>
      <c r="V48" s="106">
        <v>0</v>
      </c>
      <c r="W48" s="100">
        <v>0</v>
      </c>
      <c r="X48" s="106">
        <v>0</v>
      </c>
      <c r="Y48" s="100">
        <v>0</v>
      </c>
      <c r="Z48" s="106">
        <v>1</v>
      </c>
      <c r="AA48" s="100">
        <v>0</v>
      </c>
      <c r="AB48" s="106">
        <v>0</v>
      </c>
      <c r="AC48" s="100">
        <v>0</v>
      </c>
      <c r="AD48" s="106">
        <v>0</v>
      </c>
      <c r="AE48" s="100">
        <v>0</v>
      </c>
      <c r="AF48" s="106">
        <v>0</v>
      </c>
      <c r="AG48" s="100">
        <v>0</v>
      </c>
      <c r="AH48" s="106">
        <v>0</v>
      </c>
      <c r="AI48" s="100">
        <v>0</v>
      </c>
      <c r="AJ48" s="106">
        <v>0</v>
      </c>
      <c r="AK48" s="100">
        <v>0</v>
      </c>
      <c r="AL48" s="106">
        <v>0</v>
      </c>
      <c r="AM48" s="100">
        <v>0</v>
      </c>
      <c r="AN48" s="106">
        <v>0</v>
      </c>
      <c r="AO48" s="100">
        <v>0</v>
      </c>
      <c r="AP48" s="106">
        <v>0</v>
      </c>
      <c r="AQ48" s="100">
        <v>0</v>
      </c>
      <c r="AR48" s="106">
        <v>0</v>
      </c>
      <c r="AS48" s="100">
        <v>0</v>
      </c>
      <c r="AT48" s="106">
        <v>0</v>
      </c>
      <c r="AU48" s="100">
        <v>0</v>
      </c>
      <c r="AV48" s="106">
        <v>0</v>
      </c>
      <c r="AW48" s="100">
        <v>0</v>
      </c>
      <c r="AX48" s="106">
        <v>0</v>
      </c>
      <c r="AY48" s="100">
        <v>0</v>
      </c>
      <c r="AZ48" s="106">
        <v>0</v>
      </c>
      <c r="BA48" s="100">
        <v>0</v>
      </c>
      <c r="BB48" s="106">
        <v>0</v>
      </c>
      <c r="BC48" s="67">
        <v>0</v>
      </c>
      <c r="BD48" s="106">
        <v>0</v>
      </c>
      <c r="BE48" s="67">
        <v>0</v>
      </c>
    </row>
    <row r="49" spans="1:57" ht="13.5" customHeight="1">
      <c r="A49" s="1" t="s">
        <v>300</v>
      </c>
      <c r="B49" s="103">
        <f t="shared" si="2"/>
        <v>1</v>
      </c>
      <c r="C49" s="67">
        <f t="shared" si="3"/>
        <v>1</v>
      </c>
      <c r="D49" s="67">
        <f t="shared" si="3"/>
        <v>0</v>
      </c>
      <c r="E49" s="67"/>
      <c r="F49" s="106">
        <v>0</v>
      </c>
      <c r="G49" s="100">
        <v>0</v>
      </c>
      <c r="H49" s="106">
        <v>0</v>
      </c>
      <c r="I49" s="100">
        <v>0</v>
      </c>
      <c r="J49" s="106">
        <v>0</v>
      </c>
      <c r="K49" s="100">
        <v>0</v>
      </c>
      <c r="L49" s="106">
        <v>0</v>
      </c>
      <c r="M49" s="100">
        <v>0</v>
      </c>
      <c r="N49" s="106">
        <v>0</v>
      </c>
      <c r="O49" s="100">
        <v>0</v>
      </c>
      <c r="P49" s="106">
        <v>0</v>
      </c>
      <c r="Q49" s="100">
        <v>0</v>
      </c>
      <c r="R49" s="106">
        <v>0</v>
      </c>
      <c r="S49" s="100">
        <v>0</v>
      </c>
      <c r="T49" s="106">
        <v>0</v>
      </c>
      <c r="U49" s="100">
        <v>0</v>
      </c>
      <c r="V49" s="106">
        <v>0</v>
      </c>
      <c r="W49" s="100">
        <v>0</v>
      </c>
      <c r="X49" s="106">
        <v>0</v>
      </c>
      <c r="Y49" s="100">
        <v>0</v>
      </c>
      <c r="Z49" s="106">
        <v>0</v>
      </c>
      <c r="AA49" s="100">
        <v>0</v>
      </c>
      <c r="AB49" s="106">
        <v>0</v>
      </c>
      <c r="AC49" s="100">
        <v>0</v>
      </c>
      <c r="AD49" s="106">
        <v>0</v>
      </c>
      <c r="AE49" s="100">
        <v>0</v>
      </c>
      <c r="AF49" s="106">
        <v>0</v>
      </c>
      <c r="AG49" s="100">
        <v>0</v>
      </c>
      <c r="AH49" s="106">
        <v>0</v>
      </c>
      <c r="AI49" s="100">
        <v>0</v>
      </c>
      <c r="AJ49" s="106">
        <v>1</v>
      </c>
      <c r="AK49" s="100">
        <v>0</v>
      </c>
      <c r="AL49" s="106">
        <v>0</v>
      </c>
      <c r="AM49" s="100">
        <v>0</v>
      </c>
      <c r="AN49" s="106">
        <v>0</v>
      </c>
      <c r="AO49" s="100">
        <v>0</v>
      </c>
      <c r="AP49" s="106">
        <v>0</v>
      </c>
      <c r="AQ49" s="100">
        <v>0</v>
      </c>
      <c r="AR49" s="106">
        <v>0</v>
      </c>
      <c r="AS49" s="100">
        <v>0</v>
      </c>
      <c r="AT49" s="106">
        <v>0</v>
      </c>
      <c r="AU49" s="100">
        <v>0</v>
      </c>
      <c r="AV49" s="106">
        <v>0</v>
      </c>
      <c r="AW49" s="100">
        <v>0</v>
      </c>
      <c r="AX49" s="106">
        <v>0</v>
      </c>
      <c r="AY49" s="100">
        <v>0</v>
      </c>
      <c r="AZ49" s="106">
        <v>0</v>
      </c>
      <c r="BA49" s="100">
        <v>0</v>
      </c>
      <c r="BB49" s="106">
        <v>0</v>
      </c>
      <c r="BC49" s="67">
        <v>0</v>
      </c>
      <c r="BD49" s="106">
        <v>0</v>
      </c>
      <c r="BE49" s="67">
        <v>0</v>
      </c>
    </row>
    <row r="50" spans="1:57" ht="13.5" customHeight="1">
      <c r="A50" s="1" t="s">
        <v>90</v>
      </c>
      <c r="B50" s="103">
        <f t="shared" si="2"/>
        <v>8</v>
      </c>
      <c r="C50" s="67">
        <f t="shared" si="3"/>
        <v>6</v>
      </c>
      <c r="D50" s="67">
        <f t="shared" si="3"/>
        <v>2</v>
      </c>
      <c r="E50" s="67"/>
      <c r="F50" s="106">
        <v>0</v>
      </c>
      <c r="G50" s="100">
        <v>0</v>
      </c>
      <c r="H50" s="106">
        <v>1</v>
      </c>
      <c r="I50" s="100">
        <v>0</v>
      </c>
      <c r="J50" s="106">
        <v>0</v>
      </c>
      <c r="K50" s="100">
        <v>0</v>
      </c>
      <c r="L50" s="106">
        <v>0</v>
      </c>
      <c r="M50" s="100">
        <v>0</v>
      </c>
      <c r="N50" s="106">
        <v>0</v>
      </c>
      <c r="O50" s="100">
        <v>0</v>
      </c>
      <c r="P50" s="106">
        <v>3</v>
      </c>
      <c r="Q50" s="100">
        <v>2</v>
      </c>
      <c r="R50" s="106">
        <v>0</v>
      </c>
      <c r="S50" s="100">
        <v>0</v>
      </c>
      <c r="T50" s="106">
        <v>0</v>
      </c>
      <c r="U50" s="100">
        <v>0</v>
      </c>
      <c r="V50" s="106">
        <v>1</v>
      </c>
      <c r="W50" s="100">
        <v>0</v>
      </c>
      <c r="X50" s="106">
        <v>0</v>
      </c>
      <c r="Y50" s="100">
        <v>0</v>
      </c>
      <c r="Z50" s="106">
        <v>0</v>
      </c>
      <c r="AA50" s="100">
        <v>0</v>
      </c>
      <c r="AB50" s="106">
        <v>0</v>
      </c>
      <c r="AC50" s="100">
        <v>0</v>
      </c>
      <c r="AD50" s="106">
        <v>0</v>
      </c>
      <c r="AE50" s="100">
        <v>0</v>
      </c>
      <c r="AF50" s="106">
        <v>0</v>
      </c>
      <c r="AG50" s="100">
        <v>0</v>
      </c>
      <c r="AH50" s="106">
        <v>0</v>
      </c>
      <c r="AI50" s="100">
        <v>0</v>
      </c>
      <c r="AJ50" s="106">
        <v>0</v>
      </c>
      <c r="AK50" s="100">
        <v>0</v>
      </c>
      <c r="AL50" s="106">
        <v>0</v>
      </c>
      <c r="AM50" s="100">
        <v>0</v>
      </c>
      <c r="AN50" s="106">
        <v>0</v>
      </c>
      <c r="AO50" s="100">
        <v>0</v>
      </c>
      <c r="AP50" s="106">
        <v>1</v>
      </c>
      <c r="AQ50" s="100">
        <v>0</v>
      </c>
      <c r="AR50" s="106">
        <v>0</v>
      </c>
      <c r="AS50" s="100">
        <v>0</v>
      </c>
      <c r="AT50" s="106">
        <v>0</v>
      </c>
      <c r="AU50" s="100">
        <v>0</v>
      </c>
      <c r="AV50" s="106">
        <v>0</v>
      </c>
      <c r="AW50" s="100">
        <v>0</v>
      </c>
      <c r="AX50" s="106">
        <v>0</v>
      </c>
      <c r="AY50" s="100">
        <v>0</v>
      </c>
      <c r="AZ50" s="106">
        <v>0</v>
      </c>
      <c r="BA50" s="100">
        <v>0</v>
      </c>
      <c r="BB50" s="106">
        <v>0</v>
      </c>
      <c r="BC50" s="67">
        <v>0</v>
      </c>
      <c r="BD50" s="106">
        <v>0</v>
      </c>
      <c r="BE50" s="67">
        <v>0</v>
      </c>
    </row>
    <row r="51" spans="1:57" ht="13.5" customHeight="1">
      <c r="A51" s="1" t="s">
        <v>384</v>
      </c>
      <c r="B51" s="103">
        <f t="shared" si="2"/>
        <v>2</v>
      </c>
      <c r="C51" s="67">
        <f t="shared" si="3"/>
        <v>0</v>
      </c>
      <c r="D51" s="67">
        <f t="shared" si="3"/>
        <v>2</v>
      </c>
      <c r="E51" s="67"/>
      <c r="F51" s="106">
        <v>0</v>
      </c>
      <c r="G51" s="100">
        <v>0</v>
      </c>
      <c r="H51" s="106">
        <v>0</v>
      </c>
      <c r="I51" s="100">
        <v>2</v>
      </c>
      <c r="J51" s="106">
        <v>0</v>
      </c>
      <c r="K51" s="100">
        <v>0</v>
      </c>
      <c r="L51" s="106">
        <v>0</v>
      </c>
      <c r="M51" s="100">
        <v>0</v>
      </c>
      <c r="N51" s="106">
        <v>0</v>
      </c>
      <c r="O51" s="100">
        <v>0</v>
      </c>
      <c r="P51" s="106">
        <v>0</v>
      </c>
      <c r="Q51" s="100">
        <v>0</v>
      </c>
      <c r="R51" s="106">
        <v>0</v>
      </c>
      <c r="S51" s="100">
        <v>0</v>
      </c>
      <c r="T51" s="106">
        <v>0</v>
      </c>
      <c r="U51" s="100">
        <v>0</v>
      </c>
      <c r="V51" s="106">
        <v>0</v>
      </c>
      <c r="W51" s="100">
        <v>0</v>
      </c>
      <c r="X51" s="106">
        <v>0</v>
      </c>
      <c r="Y51" s="100">
        <v>0</v>
      </c>
      <c r="Z51" s="106">
        <v>0</v>
      </c>
      <c r="AA51" s="100">
        <v>0</v>
      </c>
      <c r="AB51" s="106">
        <v>0</v>
      </c>
      <c r="AC51" s="100">
        <v>0</v>
      </c>
      <c r="AD51" s="106">
        <v>0</v>
      </c>
      <c r="AE51" s="100">
        <v>0</v>
      </c>
      <c r="AF51" s="106">
        <v>0</v>
      </c>
      <c r="AG51" s="100">
        <v>0</v>
      </c>
      <c r="AH51" s="106">
        <v>0</v>
      </c>
      <c r="AI51" s="100">
        <v>0</v>
      </c>
      <c r="AJ51" s="106">
        <v>0</v>
      </c>
      <c r="AK51" s="100">
        <v>0</v>
      </c>
      <c r="AL51" s="106">
        <v>0</v>
      </c>
      <c r="AM51" s="100">
        <v>0</v>
      </c>
      <c r="AN51" s="106">
        <v>0</v>
      </c>
      <c r="AO51" s="100">
        <v>0</v>
      </c>
      <c r="AP51" s="106">
        <v>0</v>
      </c>
      <c r="AQ51" s="100">
        <v>0</v>
      </c>
      <c r="AR51" s="106">
        <v>0</v>
      </c>
      <c r="AS51" s="100">
        <v>0</v>
      </c>
      <c r="AT51" s="106">
        <v>0</v>
      </c>
      <c r="AU51" s="100">
        <v>0</v>
      </c>
      <c r="AV51" s="106">
        <v>0</v>
      </c>
      <c r="AW51" s="100">
        <v>0</v>
      </c>
      <c r="AX51" s="106">
        <v>0</v>
      </c>
      <c r="AY51" s="100">
        <v>0</v>
      </c>
      <c r="AZ51" s="106">
        <v>0</v>
      </c>
      <c r="BA51" s="100">
        <v>0</v>
      </c>
      <c r="BB51" s="106">
        <v>0</v>
      </c>
      <c r="BC51" s="67">
        <v>0</v>
      </c>
      <c r="BD51" s="106">
        <v>0</v>
      </c>
      <c r="BE51" s="67">
        <v>0</v>
      </c>
    </row>
    <row r="52" spans="1:57" ht="13.5" customHeight="1">
      <c r="A52" s="1" t="s">
        <v>385</v>
      </c>
      <c r="B52" s="103">
        <f t="shared" si="2"/>
        <v>6</v>
      </c>
      <c r="C52" s="67">
        <f t="shared" si="3"/>
        <v>6</v>
      </c>
      <c r="D52" s="67">
        <f t="shared" si="3"/>
        <v>0</v>
      </c>
      <c r="E52" s="67"/>
      <c r="F52" s="106">
        <v>0</v>
      </c>
      <c r="G52" s="100">
        <v>0</v>
      </c>
      <c r="H52" s="106">
        <v>1</v>
      </c>
      <c r="I52" s="100">
        <v>0</v>
      </c>
      <c r="J52" s="106">
        <v>0</v>
      </c>
      <c r="K52" s="100">
        <v>0</v>
      </c>
      <c r="L52" s="106">
        <v>0</v>
      </c>
      <c r="M52" s="100">
        <v>0</v>
      </c>
      <c r="N52" s="106">
        <v>0</v>
      </c>
      <c r="O52" s="100">
        <v>0</v>
      </c>
      <c r="P52" s="106">
        <v>0</v>
      </c>
      <c r="Q52" s="100">
        <v>0</v>
      </c>
      <c r="R52" s="106">
        <v>0</v>
      </c>
      <c r="S52" s="100">
        <v>0</v>
      </c>
      <c r="T52" s="106">
        <v>0</v>
      </c>
      <c r="U52" s="100">
        <v>0</v>
      </c>
      <c r="V52" s="106">
        <v>0</v>
      </c>
      <c r="W52" s="100">
        <v>0</v>
      </c>
      <c r="X52" s="106">
        <v>0</v>
      </c>
      <c r="Y52" s="100">
        <v>0</v>
      </c>
      <c r="Z52" s="106">
        <v>1</v>
      </c>
      <c r="AA52" s="100">
        <v>0</v>
      </c>
      <c r="AB52" s="106">
        <v>3</v>
      </c>
      <c r="AC52" s="100">
        <v>0</v>
      </c>
      <c r="AD52" s="106">
        <v>0</v>
      </c>
      <c r="AE52" s="100">
        <v>0</v>
      </c>
      <c r="AF52" s="106">
        <v>0</v>
      </c>
      <c r="AG52" s="100">
        <v>0</v>
      </c>
      <c r="AH52" s="106">
        <v>0</v>
      </c>
      <c r="AI52" s="100">
        <v>0</v>
      </c>
      <c r="AJ52" s="106">
        <v>0</v>
      </c>
      <c r="AK52" s="100">
        <v>0</v>
      </c>
      <c r="AL52" s="106">
        <v>0</v>
      </c>
      <c r="AM52" s="100">
        <v>0</v>
      </c>
      <c r="AN52" s="106">
        <v>0</v>
      </c>
      <c r="AO52" s="100">
        <v>0</v>
      </c>
      <c r="AP52" s="106">
        <v>0</v>
      </c>
      <c r="AQ52" s="100">
        <v>0</v>
      </c>
      <c r="AR52" s="106">
        <v>0</v>
      </c>
      <c r="AS52" s="100">
        <v>0</v>
      </c>
      <c r="AT52" s="106">
        <v>0</v>
      </c>
      <c r="AU52" s="100">
        <v>0</v>
      </c>
      <c r="AV52" s="106">
        <v>0</v>
      </c>
      <c r="AW52" s="100">
        <v>0</v>
      </c>
      <c r="AX52" s="106">
        <v>0</v>
      </c>
      <c r="AY52" s="100">
        <v>0</v>
      </c>
      <c r="AZ52" s="106">
        <v>0</v>
      </c>
      <c r="BA52" s="100">
        <v>0</v>
      </c>
      <c r="BB52" s="106">
        <v>1</v>
      </c>
      <c r="BC52" s="67">
        <v>0</v>
      </c>
      <c r="BD52" s="106">
        <v>0</v>
      </c>
      <c r="BE52" s="67">
        <v>0</v>
      </c>
    </row>
    <row r="53" spans="1:57" ht="13.5" customHeight="1">
      <c r="A53" s="1" t="s">
        <v>386</v>
      </c>
      <c r="B53" s="103">
        <f t="shared" si="2"/>
        <v>225</v>
      </c>
      <c r="C53" s="67">
        <f t="shared" si="3"/>
        <v>159</v>
      </c>
      <c r="D53" s="67">
        <f t="shared" si="3"/>
        <v>66</v>
      </c>
      <c r="E53" s="67"/>
      <c r="F53" s="106">
        <v>13</v>
      </c>
      <c r="G53" s="100">
        <v>1</v>
      </c>
      <c r="H53" s="106">
        <v>0</v>
      </c>
      <c r="I53" s="100">
        <v>0</v>
      </c>
      <c r="J53" s="106">
        <v>11</v>
      </c>
      <c r="K53" s="100">
        <v>10</v>
      </c>
      <c r="L53" s="106">
        <v>0</v>
      </c>
      <c r="M53" s="100">
        <v>0</v>
      </c>
      <c r="N53" s="106">
        <v>0</v>
      </c>
      <c r="O53" s="100">
        <v>0</v>
      </c>
      <c r="P53" s="106">
        <v>0</v>
      </c>
      <c r="Q53" s="100">
        <v>0</v>
      </c>
      <c r="R53" s="106">
        <v>0</v>
      </c>
      <c r="S53" s="100">
        <v>0</v>
      </c>
      <c r="T53" s="106">
        <v>0</v>
      </c>
      <c r="U53" s="100">
        <v>0</v>
      </c>
      <c r="V53" s="106">
        <v>0</v>
      </c>
      <c r="W53" s="100">
        <v>0</v>
      </c>
      <c r="X53" s="106">
        <v>0</v>
      </c>
      <c r="Y53" s="100">
        <v>0</v>
      </c>
      <c r="Z53" s="106">
        <v>0</v>
      </c>
      <c r="AA53" s="100">
        <v>0</v>
      </c>
      <c r="AB53" s="106">
        <v>0</v>
      </c>
      <c r="AC53" s="100">
        <v>0</v>
      </c>
      <c r="AD53" s="106">
        <v>0</v>
      </c>
      <c r="AE53" s="100">
        <v>0</v>
      </c>
      <c r="AF53" s="106">
        <v>0</v>
      </c>
      <c r="AG53" s="100">
        <v>0</v>
      </c>
      <c r="AH53" s="106">
        <v>0</v>
      </c>
      <c r="AI53" s="100">
        <v>0</v>
      </c>
      <c r="AJ53" s="106">
        <v>0</v>
      </c>
      <c r="AK53" s="100">
        <v>0</v>
      </c>
      <c r="AL53" s="106">
        <v>8</v>
      </c>
      <c r="AM53" s="100">
        <v>0</v>
      </c>
      <c r="AN53" s="106">
        <v>53</v>
      </c>
      <c r="AO53" s="100">
        <v>24</v>
      </c>
      <c r="AP53" s="106">
        <v>0</v>
      </c>
      <c r="AQ53" s="100">
        <v>0</v>
      </c>
      <c r="AR53" s="106">
        <v>0</v>
      </c>
      <c r="AS53" s="100">
        <v>0</v>
      </c>
      <c r="AT53" s="106">
        <v>0</v>
      </c>
      <c r="AU53" s="100">
        <v>0</v>
      </c>
      <c r="AV53" s="106">
        <v>0</v>
      </c>
      <c r="AW53" s="100">
        <v>0</v>
      </c>
      <c r="AX53" s="106">
        <v>2</v>
      </c>
      <c r="AY53" s="100">
        <v>0</v>
      </c>
      <c r="AZ53" s="106">
        <v>1</v>
      </c>
      <c r="BA53" s="100">
        <v>0</v>
      </c>
      <c r="BB53" s="106">
        <v>1</v>
      </c>
      <c r="BC53" s="67">
        <v>0</v>
      </c>
      <c r="BD53" s="106">
        <v>70</v>
      </c>
      <c r="BE53" s="67">
        <v>31</v>
      </c>
    </row>
    <row r="54" spans="1:57" ht="13.5" customHeight="1">
      <c r="A54" s="1" t="s">
        <v>303</v>
      </c>
      <c r="B54" s="103">
        <f t="shared" si="2"/>
        <v>50</v>
      </c>
      <c r="C54" s="67">
        <f t="shared" si="3"/>
        <v>49</v>
      </c>
      <c r="D54" s="67">
        <f t="shared" si="3"/>
        <v>1</v>
      </c>
      <c r="E54" s="67"/>
      <c r="F54" s="106">
        <v>0</v>
      </c>
      <c r="G54" s="100">
        <v>0</v>
      </c>
      <c r="H54" s="106">
        <v>5</v>
      </c>
      <c r="I54" s="100">
        <v>1</v>
      </c>
      <c r="J54" s="106">
        <v>0</v>
      </c>
      <c r="K54" s="100">
        <v>0</v>
      </c>
      <c r="L54" s="106">
        <v>2</v>
      </c>
      <c r="M54" s="100">
        <v>0</v>
      </c>
      <c r="N54" s="106">
        <v>0</v>
      </c>
      <c r="O54" s="100">
        <v>0</v>
      </c>
      <c r="P54" s="106">
        <v>6</v>
      </c>
      <c r="Q54" s="100">
        <v>0</v>
      </c>
      <c r="R54" s="106">
        <v>0</v>
      </c>
      <c r="S54" s="100">
        <v>0</v>
      </c>
      <c r="T54" s="106">
        <v>0</v>
      </c>
      <c r="U54" s="100">
        <v>0</v>
      </c>
      <c r="V54" s="106">
        <v>7</v>
      </c>
      <c r="W54" s="100">
        <v>0</v>
      </c>
      <c r="X54" s="106">
        <v>2</v>
      </c>
      <c r="Y54" s="100">
        <v>0</v>
      </c>
      <c r="Z54" s="106">
        <v>4</v>
      </c>
      <c r="AA54" s="100">
        <v>0</v>
      </c>
      <c r="AB54" s="106">
        <v>17</v>
      </c>
      <c r="AC54" s="100">
        <v>0</v>
      </c>
      <c r="AD54" s="106">
        <v>1</v>
      </c>
      <c r="AE54" s="100">
        <v>0</v>
      </c>
      <c r="AF54" s="106">
        <v>0</v>
      </c>
      <c r="AG54" s="100">
        <v>0</v>
      </c>
      <c r="AH54" s="106">
        <v>0</v>
      </c>
      <c r="AI54" s="100">
        <v>0</v>
      </c>
      <c r="AJ54" s="106">
        <v>1</v>
      </c>
      <c r="AK54" s="100">
        <v>0</v>
      </c>
      <c r="AL54" s="106">
        <v>1</v>
      </c>
      <c r="AM54" s="100">
        <v>0</v>
      </c>
      <c r="AN54" s="106">
        <v>1</v>
      </c>
      <c r="AO54" s="100">
        <v>0</v>
      </c>
      <c r="AP54" s="106">
        <v>0</v>
      </c>
      <c r="AQ54" s="100">
        <v>0</v>
      </c>
      <c r="AR54" s="106">
        <v>1</v>
      </c>
      <c r="AS54" s="100">
        <v>0</v>
      </c>
      <c r="AT54" s="106">
        <v>1</v>
      </c>
      <c r="AU54" s="100">
        <v>0</v>
      </c>
      <c r="AV54" s="106">
        <v>0</v>
      </c>
      <c r="AW54" s="100">
        <v>0</v>
      </c>
      <c r="AX54" s="106">
        <v>0</v>
      </c>
      <c r="AY54" s="100">
        <v>0</v>
      </c>
      <c r="AZ54" s="106">
        <v>0</v>
      </c>
      <c r="BA54" s="100">
        <v>0</v>
      </c>
      <c r="BB54" s="106">
        <v>0</v>
      </c>
      <c r="BC54" s="67">
        <v>0</v>
      </c>
      <c r="BD54" s="106">
        <v>0</v>
      </c>
      <c r="BE54" s="67">
        <v>0</v>
      </c>
    </row>
    <row r="55" spans="1:57" ht="13.5" customHeight="1">
      <c r="A55" s="1" t="s">
        <v>93</v>
      </c>
      <c r="B55" s="103">
        <f t="shared" si="2"/>
        <v>0</v>
      </c>
      <c r="C55" s="67">
        <f t="shared" si="3"/>
        <v>0</v>
      </c>
      <c r="D55" s="67">
        <f t="shared" si="3"/>
        <v>0</v>
      </c>
      <c r="E55" s="67"/>
      <c r="F55" s="106">
        <v>0</v>
      </c>
      <c r="G55" s="100">
        <v>0</v>
      </c>
      <c r="H55" s="106">
        <v>0</v>
      </c>
      <c r="I55" s="100">
        <v>0</v>
      </c>
      <c r="J55" s="106">
        <v>0</v>
      </c>
      <c r="K55" s="100">
        <v>0</v>
      </c>
      <c r="L55" s="106">
        <v>0</v>
      </c>
      <c r="M55" s="100">
        <v>0</v>
      </c>
      <c r="N55" s="106">
        <v>0</v>
      </c>
      <c r="O55" s="100">
        <v>0</v>
      </c>
      <c r="P55" s="106">
        <v>0</v>
      </c>
      <c r="Q55" s="100">
        <v>0</v>
      </c>
      <c r="R55" s="106">
        <v>0</v>
      </c>
      <c r="S55" s="100">
        <v>0</v>
      </c>
      <c r="T55" s="106">
        <v>0</v>
      </c>
      <c r="U55" s="100">
        <v>0</v>
      </c>
      <c r="V55" s="106">
        <v>0</v>
      </c>
      <c r="W55" s="100">
        <v>0</v>
      </c>
      <c r="X55" s="106">
        <v>0</v>
      </c>
      <c r="Y55" s="100">
        <v>0</v>
      </c>
      <c r="Z55" s="106">
        <v>0</v>
      </c>
      <c r="AA55" s="100">
        <v>0</v>
      </c>
      <c r="AB55" s="106">
        <v>0</v>
      </c>
      <c r="AC55" s="100">
        <v>0</v>
      </c>
      <c r="AD55" s="106">
        <v>0</v>
      </c>
      <c r="AE55" s="100">
        <v>0</v>
      </c>
      <c r="AF55" s="106">
        <v>0</v>
      </c>
      <c r="AG55" s="100">
        <v>0</v>
      </c>
      <c r="AH55" s="106">
        <v>0</v>
      </c>
      <c r="AI55" s="100">
        <v>0</v>
      </c>
      <c r="AJ55" s="106">
        <v>0</v>
      </c>
      <c r="AK55" s="100">
        <v>0</v>
      </c>
      <c r="AL55" s="106">
        <v>0</v>
      </c>
      <c r="AM55" s="100">
        <v>0</v>
      </c>
      <c r="AN55" s="106">
        <v>0</v>
      </c>
      <c r="AO55" s="100">
        <v>0</v>
      </c>
      <c r="AP55" s="106">
        <v>0</v>
      </c>
      <c r="AQ55" s="100">
        <v>0</v>
      </c>
      <c r="AR55" s="106">
        <v>0</v>
      </c>
      <c r="AS55" s="100">
        <v>0</v>
      </c>
      <c r="AT55" s="106">
        <v>0</v>
      </c>
      <c r="AU55" s="100">
        <v>0</v>
      </c>
      <c r="AV55" s="106">
        <v>0</v>
      </c>
      <c r="AW55" s="100">
        <v>0</v>
      </c>
      <c r="AX55" s="106">
        <v>0</v>
      </c>
      <c r="AY55" s="100">
        <v>0</v>
      </c>
      <c r="AZ55" s="106">
        <v>0</v>
      </c>
      <c r="BA55" s="100">
        <v>0</v>
      </c>
      <c r="BB55" s="106">
        <v>0</v>
      </c>
      <c r="BC55" s="67">
        <v>0</v>
      </c>
      <c r="BD55" s="106">
        <v>0</v>
      </c>
      <c r="BE55" s="67">
        <v>0</v>
      </c>
    </row>
    <row r="56" spans="1:57" ht="13.5" customHeight="1">
      <c r="A56" s="1" t="s">
        <v>387</v>
      </c>
      <c r="B56" s="103">
        <f t="shared" si="2"/>
        <v>13</v>
      </c>
      <c r="C56" s="67">
        <f t="shared" si="3"/>
        <v>12</v>
      </c>
      <c r="D56" s="67">
        <f t="shared" si="3"/>
        <v>1</v>
      </c>
      <c r="E56" s="67"/>
      <c r="F56" s="106">
        <v>0</v>
      </c>
      <c r="G56" s="100">
        <v>0</v>
      </c>
      <c r="H56" s="106">
        <v>2</v>
      </c>
      <c r="I56" s="100">
        <v>0</v>
      </c>
      <c r="J56" s="106">
        <v>0</v>
      </c>
      <c r="K56" s="100">
        <v>0</v>
      </c>
      <c r="L56" s="106">
        <v>0</v>
      </c>
      <c r="M56" s="100">
        <v>0</v>
      </c>
      <c r="N56" s="106">
        <v>0</v>
      </c>
      <c r="O56" s="100">
        <v>0</v>
      </c>
      <c r="P56" s="106">
        <v>0</v>
      </c>
      <c r="Q56" s="100">
        <v>0</v>
      </c>
      <c r="R56" s="106">
        <v>0</v>
      </c>
      <c r="S56" s="100">
        <v>0</v>
      </c>
      <c r="T56" s="106">
        <v>1</v>
      </c>
      <c r="U56" s="100">
        <v>0</v>
      </c>
      <c r="V56" s="106">
        <v>0</v>
      </c>
      <c r="W56" s="100">
        <v>0</v>
      </c>
      <c r="X56" s="106">
        <v>0</v>
      </c>
      <c r="Y56" s="100">
        <v>0</v>
      </c>
      <c r="Z56" s="106">
        <v>1</v>
      </c>
      <c r="AA56" s="100">
        <v>0</v>
      </c>
      <c r="AB56" s="106">
        <v>0</v>
      </c>
      <c r="AC56" s="100">
        <v>0</v>
      </c>
      <c r="AD56" s="106">
        <v>0</v>
      </c>
      <c r="AE56" s="100">
        <v>0</v>
      </c>
      <c r="AF56" s="106">
        <v>0</v>
      </c>
      <c r="AG56" s="100">
        <v>0</v>
      </c>
      <c r="AH56" s="106">
        <v>1</v>
      </c>
      <c r="AI56" s="100">
        <v>0</v>
      </c>
      <c r="AJ56" s="106">
        <v>0</v>
      </c>
      <c r="AK56" s="100">
        <v>0</v>
      </c>
      <c r="AL56" s="106">
        <v>1</v>
      </c>
      <c r="AM56" s="100">
        <v>0</v>
      </c>
      <c r="AN56" s="106">
        <v>0</v>
      </c>
      <c r="AO56" s="100">
        <v>0</v>
      </c>
      <c r="AP56" s="106">
        <v>6</v>
      </c>
      <c r="AQ56" s="100">
        <v>0</v>
      </c>
      <c r="AR56" s="106">
        <v>0</v>
      </c>
      <c r="AS56" s="100">
        <v>0</v>
      </c>
      <c r="AT56" s="106">
        <v>0</v>
      </c>
      <c r="AU56" s="100">
        <v>0</v>
      </c>
      <c r="AV56" s="106">
        <v>0</v>
      </c>
      <c r="AW56" s="100">
        <v>1</v>
      </c>
      <c r="AX56" s="106">
        <v>0</v>
      </c>
      <c r="AY56" s="100">
        <v>0</v>
      </c>
      <c r="AZ56" s="106">
        <v>0</v>
      </c>
      <c r="BA56" s="100">
        <v>0</v>
      </c>
      <c r="BB56" s="106">
        <v>0</v>
      </c>
      <c r="BC56" s="67">
        <v>0</v>
      </c>
      <c r="BD56" s="106">
        <v>0</v>
      </c>
      <c r="BE56" s="67">
        <v>0</v>
      </c>
    </row>
    <row r="57" spans="2:53" ht="13.5" customHeight="1">
      <c r="B57" s="103"/>
      <c r="C57" s="67"/>
      <c r="D57" s="67"/>
      <c r="E57" s="67"/>
      <c r="F57" s="100"/>
      <c r="G57" s="100"/>
      <c r="H57" s="106"/>
      <c r="I57" s="100"/>
      <c r="J57" s="106"/>
      <c r="K57" s="100"/>
      <c r="L57" s="106"/>
      <c r="M57" s="100"/>
      <c r="N57" s="106"/>
      <c r="O57" s="100"/>
      <c r="P57" s="106"/>
      <c r="Q57" s="100"/>
      <c r="R57" s="106"/>
      <c r="S57" s="100"/>
      <c r="T57" s="106"/>
      <c r="U57" s="100"/>
      <c r="V57" s="106"/>
      <c r="W57" s="100"/>
      <c r="X57" s="106"/>
      <c r="Y57" s="100"/>
      <c r="Z57" s="106"/>
      <c r="AA57" s="100"/>
      <c r="AB57" s="106"/>
      <c r="AC57" s="100"/>
      <c r="AD57" s="106"/>
      <c r="AE57" s="100"/>
      <c r="AF57" s="106"/>
      <c r="AG57" s="100"/>
      <c r="AH57" s="106"/>
      <c r="AI57" s="100"/>
      <c r="AJ57" s="106"/>
      <c r="AK57" s="100"/>
      <c r="AL57" s="106"/>
      <c r="AM57" s="100"/>
      <c r="AN57" s="106"/>
      <c r="AO57" s="100"/>
      <c r="AP57" s="106"/>
      <c r="AQ57" s="100"/>
      <c r="AR57" s="106"/>
      <c r="AS57" s="100"/>
      <c r="AT57" s="106"/>
      <c r="AU57" s="100"/>
      <c r="AV57" s="106"/>
      <c r="AW57" s="100"/>
      <c r="AX57" s="106"/>
      <c r="AY57" s="100"/>
      <c r="AZ57" s="106"/>
      <c r="BA57" s="100"/>
    </row>
    <row r="58" spans="1:53" ht="13.5" customHeight="1" thickBot="1">
      <c r="A58" s="99" t="s">
        <v>702</v>
      </c>
      <c r="B58" s="103"/>
      <c r="C58" s="67"/>
      <c r="D58" s="67"/>
      <c r="E58" s="67"/>
      <c r="F58" s="100"/>
      <c r="G58" s="100"/>
      <c r="H58" s="106"/>
      <c r="I58" s="100"/>
      <c r="J58" s="106"/>
      <c r="K58" s="100"/>
      <c r="L58" s="106"/>
      <c r="M58" s="100"/>
      <c r="N58" s="106"/>
      <c r="O58" s="100"/>
      <c r="P58" s="106"/>
      <c r="Q58" s="100"/>
      <c r="R58" s="106"/>
      <c r="S58" s="100"/>
      <c r="T58" s="106"/>
      <c r="U58" s="100"/>
      <c r="V58" s="106"/>
      <c r="W58" s="100"/>
      <c r="X58" s="106"/>
      <c r="Y58" s="100"/>
      <c r="Z58" s="106"/>
      <c r="AA58" s="100"/>
      <c r="AB58" s="106"/>
      <c r="AC58" s="100"/>
      <c r="AD58" s="106"/>
      <c r="AE58" s="100"/>
      <c r="AF58" s="106"/>
      <c r="AG58" s="100"/>
      <c r="AH58" s="106"/>
      <c r="AI58" s="100"/>
      <c r="AJ58" s="106"/>
      <c r="AK58" s="100"/>
      <c r="AL58" s="106"/>
      <c r="AM58" s="100"/>
      <c r="AN58" s="106"/>
      <c r="AO58" s="100"/>
      <c r="AP58" s="106"/>
      <c r="AQ58" s="100"/>
      <c r="AR58" s="106"/>
      <c r="AS58" s="100"/>
      <c r="AT58" s="106"/>
      <c r="AU58" s="100"/>
      <c r="AV58" s="106"/>
      <c r="AW58" s="100"/>
      <c r="AX58" s="106"/>
      <c r="AY58" s="100"/>
      <c r="AZ58" s="106"/>
      <c r="BA58" s="100"/>
    </row>
    <row r="59" spans="1:57" ht="24.75" customHeight="1" thickBot="1">
      <c r="A59" s="8" t="s">
        <v>375</v>
      </c>
      <c r="B59" s="371" t="s">
        <v>185</v>
      </c>
      <c r="C59" s="370" t="s">
        <v>673</v>
      </c>
      <c r="D59" s="392"/>
      <c r="E59" s="108"/>
      <c r="F59" s="443">
        <v>1</v>
      </c>
      <c r="G59" s="449"/>
      <c r="H59" s="107">
        <v>2</v>
      </c>
      <c r="I59" s="101"/>
      <c r="J59" s="109">
        <v>3</v>
      </c>
      <c r="K59" s="110"/>
      <c r="L59" s="109">
        <v>4</v>
      </c>
      <c r="M59" s="110"/>
      <c r="N59" s="109">
        <v>5</v>
      </c>
      <c r="O59" s="110"/>
      <c r="P59" s="109">
        <v>6</v>
      </c>
      <c r="Q59" s="110"/>
      <c r="R59" s="109">
        <v>7</v>
      </c>
      <c r="S59" s="110"/>
      <c r="T59" s="109">
        <v>8</v>
      </c>
      <c r="U59" s="110"/>
      <c r="V59" s="109">
        <v>9</v>
      </c>
      <c r="W59" s="110"/>
      <c r="X59" s="109">
        <v>10</v>
      </c>
      <c r="Y59" s="110"/>
      <c r="Z59" s="109">
        <v>11</v>
      </c>
      <c r="AA59" s="44"/>
      <c r="AB59" s="109">
        <v>12</v>
      </c>
      <c r="AC59" s="110"/>
      <c r="AD59" s="109">
        <v>13</v>
      </c>
      <c r="AE59" s="110"/>
      <c r="AF59" s="109">
        <v>14</v>
      </c>
      <c r="AG59" s="110"/>
      <c r="AH59" s="109">
        <v>15</v>
      </c>
      <c r="AI59" s="110"/>
      <c r="AJ59" s="109">
        <v>16</v>
      </c>
      <c r="AK59" s="110"/>
      <c r="AL59" s="109">
        <v>17</v>
      </c>
      <c r="AM59" s="110"/>
      <c r="AN59" s="109">
        <v>18</v>
      </c>
      <c r="AO59" s="110"/>
      <c r="AP59" s="109">
        <v>19</v>
      </c>
      <c r="AQ59" s="110"/>
      <c r="AR59" s="109">
        <v>20</v>
      </c>
      <c r="AS59" s="110"/>
      <c r="AT59" s="109">
        <v>21</v>
      </c>
      <c r="AU59" s="110"/>
      <c r="AV59" s="109">
        <v>22</v>
      </c>
      <c r="AW59" s="110"/>
      <c r="AX59" s="109">
        <v>23</v>
      </c>
      <c r="AY59" s="110"/>
      <c r="AZ59" s="109">
        <v>24</v>
      </c>
      <c r="BA59" s="110"/>
      <c r="BB59" s="111">
        <v>25</v>
      </c>
      <c r="BC59" s="16"/>
      <c r="BD59" s="111">
        <v>26</v>
      </c>
      <c r="BE59" s="16"/>
    </row>
    <row r="60" spans="1:57" ht="23.25" customHeight="1" thickBot="1">
      <c r="A60" s="12" t="s">
        <v>376</v>
      </c>
      <c r="B60" s="373"/>
      <c r="C60" s="69" t="s">
        <v>377</v>
      </c>
      <c r="D60" s="69" t="s">
        <v>378</v>
      </c>
      <c r="E60" s="108"/>
      <c r="F60" s="444" t="s">
        <v>399</v>
      </c>
      <c r="G60" s="444"/>
      <c r="H60" s="444" t="s">
        <v>400</v>
      </c>
      <c r="I60" s="446"/>
      <c r="J60" s="445" t="s">
        <v>13</v>
      </c>
      <c r="K60" s="446"/>
      <c r="L60" s="445" t="s">
        <v>401</v>
      </c>
      <c r="M60" s="444"/>
      <c r="N60" s="444" t="s">
        <v>402</v>
      </c>
      <c r="O60" s="444"/>
      <c r="P60" s="444" t="s">
        <v>403</v>
      </c>
      <c r="Q60" s="444"/>
      <c r="R60" s="444" t="s">
        <v>404</v>
      </c>
      <c r="S60" s="444"/>
      <c r="T60" s="444" t="s">
        <v>405</v>
      </c>
      <c r="U60" s="446"/>
      <c r="V60" s="445" t="s">
        <v>406</v>
      </c>
      <c r="W60" s="446"/>
      <c r="X60" s="445" t="s">
        <v>407</v>
      </c>
      <c r="Y60" s="444"/>
      <c r="Z60" s="444" t="s">
        <v>408</v>
      </c>
      <c r="AA60" s="446"/>
      <c r="AB60" s="445" t="s">
        <v>7</v>
      </c>
      <c r="AC60" s="446"/>
      <c r="AD60" s="445" t="s">
        <v>409</v>
      </c>
      <c r="AE60" s="446"/>
      <c r="AF60" s="445" t="s">
        <v>410</v>
      </c>
      <c r="AG60" s="446"/>
      <c r="AH60" s="445" t="s">
        <v>20</v>
      </c>
      <c r="AI60" s="446"/>
      <c r="AJ60" s="445" t="s">
        <v>411</v>
      </c>
      <c r="AK60" s="446"/>
      <c r="AL60" s="445" t="s">
        <v>412</v>
      </c>
      <c r="AM60" s="446"/>
      <c r="AN60" s="445" t="s">
        <v>413</v>
      </c>
      <c r="AO60" s="446"/>
      <c r="AP60" s="445" t="s">
        <v>414</v>
      </c>
      <c r="AQ60" s="446"/>
      <c r="AR60" s="445" t="s">
        <v>415</v>
      </c>
      <c r="AS60" s="446"/>
      <c r="AT60" s="445" t="s">
        <v>416</v>
      </c>
      <c r="AU60" s="446"/>
      <c r="AV60" s="445" t="s">
        <v>417</v>
      </c>
      <c r="AW60" s="446"/>
      <c r="AX60" s="445" t="s">
        <v>418</v>
      </c>
      <c r="AY60" s="446"/>
      <c r="AZ60" s="445" t="s">
        <v>419</v>
      </c>
      <c r="BA60" s="446"/>
      <c r="BB60" s="445" t="s">
        <v>420</v>
      </c>
      <c r="BC60" s="446"/>
      <c r="BD60" s="445" t="s">
        <v>421</v>
      </c>
      <c r="BE60" s="446"/>
    </row>
    <row r="61" spans="2:53" ht="13.5" customHeight="1">
      <c r="B61" s="103"/>
      <c r="C61" s="67"/>
      <c r="D61" s="67"/>
      <c r="E61" s="67"/>
      <c r="F61" s="106"/>
      <c r="G61" s="100"/>
      <c r="H61" s="106"/>
      <c r="I61" s="100"/>
      <c r="J61" s="106"/>
      <c r="K61" s="100"/>
      <c r="L61" s="106"/>
      <c r="M61" s="100"/>
      <c r="N61" s="106"/>
      <c r="O61" s="100"/>
      <c r="P61" s="106"/>
      <c r="Q61" s="100"/>
      <c r="R61" s="106"/>
      <c r="S61" s="100"/>
      <c r="T61" s="106"/>
      <c r="U61" s="100"/>
      <c r="V61" s="106"/>
      <c r="W61" s="100"/>
      <c r="X61" s="106"/>
      <c r="Y61" s="100"/>
      <c r="Z61" s="106"/>
      <c r="AA61" s="100"/>
      <c r="AB61" s="106"/>
      <c r="AC61" s="100"/>
      <c r="AD61" s="106"/>
      <c r="AE61" s="100"/>
      <c r="AF61" s="106"/>
      <c r="AG61" s="100"/>
      <c r="AH61" s="106"/>
      <c r="AI61" s="100"/>
      <c r="AJ61" s="106"/>
      <c r="AK61" s="100"/>
      <c r="AL61" s="106"/>
      <c r="AM61" s="100"/>
      <c r="AN61" s="106"/>
      <c r="AO61" s="100"/>
      <c r="AP61" s="106"/>
      <c r="AQ61" s="100"/>
      <c r="AR61" s="106"/>
      <c r="AS61" s="100"/>
      <c r="AT61" s="106"/>
      <c r="AU61" s="100"/>
      <c r="AV61" s="106"/>
      <c r="AW61" s="100"/>
      <c r="AX61" s="106"/>
      <c r="AY61" s="100"/>
      <c r="AZ61" s="106"/>
      <c r="BA61" s="100"/>
    </row>
    <row r="62" spans="1:57" ht="13.5" customHeight="1">
      <c r="A62" s="1" t="s">
        <v>388</v>
      </c>
      <c r="B62" s="103">
        <f t="shared" si="2"/>
        <v>0</v>
      </c>
      <c r="C62" s="67">
        <f t="shared" si="3"/>
        <v>0</v>
      </c>
      <c r="D62" s="67">
        <f t="shared" si="3"/>
        <v>0</v>
      </c>
      <c r="E62" s="67"/>
      <c r="F62" s="106">
        <v>0</v>
      </c>
      <c r="G62" s="100">
        <v>0</v>
      </c>
      <c r="H62" s="106">
        <v>0</v>
      </c>
      <c r="I62" s="100">
        <v>0</v>
      </c>
      <c r="J62" s="106">
        <v>0</v>
      </c>
      <c r="K62" s="100">
        <v>0</v>
      </c>
      <c r="L62" s="106">
        <v>0</v>
      </c>
      <c r="M62" s="100">
        <v>0</v>
      </c>
      <c r="N62" s="106">
        <v>0</v>
      </c>
      <c r="O62" s="100">
        <v>0</v>
      </c>
      <c r="P62" s="106">
        <v>0</v>
      </c>
      <c r="Q62" s="100">
        <v>0</v>
      </c>
      <c r="R62" s="106">
        <v>0</v>
      </c>
      <c r="S62" s="100">
        <v>0</v>
      </c>
      <c r="T62" s="106">
        <v>0</v>
      </c>
      <c r="U62" s="100">
        <v>0</v>
      </c>
      <c r="V62" s="106">
        <v>0</v>
      </c>
      <c r="W62" s="100">
        <v>0</v>
      </c>
      <c r="X62" s="106">
        <v>0</v>
      </c>
      <c r="Y62" s="100">
        <v>0</v>
      </c>
      <c r="Z62" s="106">
        <v>0</v>
      </c>
      <c r="AA62" s="100">
        <v>0</v>
      </c>
      <c r="AB62" s="106">
        <v>0</v>
      </c>
      <c r="AC62" s="100">
        <v>0</v>
      </c>
      <c r="AD62" s="106">
        <v>0</v>
      </c>
      <c r="AE62" s="100">
        <v>0</v>
      </c>
      <c r="AF62" s="106">
        <v>0</v>
      </c>
      <c r="AG62" s="100">
        <v>0</v>
      </c>
      <c r="AH62" s="106">
        <v>0</v>
      </c>
      <c r="AI62" s="100">
        <v>0</v>
      </c>
      <c r="AJ62" s="106">
        <v>0</v>
      </c>
      <c r="AK62" s="100">
        <v>0</v>
      </c>
      <c r="AL62" s="106">
        <v>0</v>
      </c>
      <c r="AM62" s="100">
        <v>0</v>
      </c>
      <c r="AN62" s="106">
        <v>0</v>
      </c>
      <c r="AO62" s="100">
        <v>0</v>
      </c>
      <c r="AP62" s="106">
        <v>0</v>
      </c>
      <c r="AQ62" s="100">
        <v>0</v>
      </c>
      <c r="AR62" s="106">
        <v>0</v>
      </c>
      <c r="AS62" s="100">
        <v>0</v>
      </c>
      <c r="AT62" s="106">
        <v>0</v>
      </c>
      <c r="AU62" s="100">
        <v>0</v>
      </c>
      <c r="AV62" s="106">
        <v>0</v>
      </c>
      <c r="AW62" s="100">
        <v>0</v>
      </c>
      <c r="AX62" s="106">
        <v>0</v>
      </c>
      <c r="AY62" s="100">
        <v>0</v>
      </c>
      <c r="AZ62" s="106">
        <v>0</v>
      </c>
      <c r="BA62" s="100">
        <v>0</v>
      </c>
      <c r="BB62" s="106">
        <v>0</v>
      </c>
      <c r="BC62" s="67">
        <v>0</v>
      </c>
      <c r="BD62" s="106">
        <v>0</v>
      </c>
      <c r="BE62" s="67">
        <v>0</v>
      </c>
    </row>
    <row r="63" spans="1:57" ht="13.5" customHeight="1">
      <c r="A63" s="1" t="s">
        <v>306</v>
      </c>
      <c r="B63" s="103">
        <f>SUM(C63:D63)</f>
        <v>5</v>
      </c>
      <c r="C63" s="67">
        <f t="shared" si="3"/>
        <v>5</v>
      </c>
      <c r="D63" s="67">
        <f t="shared" si="3"/>
        <v>0</v>
      </c>
      <c r="E63" s="67"/>
      <c r="F63" s="106">
        <v>0</v>
      </c>
      <c r="G63" s="100">
        <v>0</v>
      </c>
      <c r="H63" s="106">
        <v>0</v>
      </c>
      <c r="I63" s="100">
        <v>0</v>
      </c>
      <c r="J63" s="106">
        <v>0</v>
      </c>
      <c r="K63" s="100">
        <v>0</v>
      </c>
      <c r="L63" s="106">
        <v>0</v>
      </c>
      <c r="M63" s="100">
        <v>0</v>
      </c>
      <c r="N63" s="106">
        <v>0</v>
      </c>
      <c r="O63" s="100">
        <v>0</v>
      </c>
      <c r="P63" s="106">
        <v>0</v>
      </c>
      <c r="Q63" s="100">
        <v>0</v>
      </c>
      <c r="R63" s="106">
        <v>0</v>
      </c>
      <c r="S63" s="100">
        <v>0</v>
      </c>
      <c r="T63" s="106">
        <v>0</v>
      </c>
      <c r="U63" s="100">
        <v>0</v>
      </c>
      <c r="V63" s="106">
        <v>0</v>
      </c>
      <c r="W63" s="100">
        <v>0</v>
      </c>
      <c r="X63" s="106">
        <v>0</v>
      </c>
      <c r="Y63" s="100">
        <v>0</v>
      </c>
      <c r="Z63" s="106">
        <v>0</v>
      </c>
      <c r="AA63" s="100">
        <v>0</v>
      </c>
      <c r="AB63" s="106">
        <v>0</v>
      </c>
      <c r="AC63" s="100">
        <v>0</v>
      </c>
      <c r="AD63" s="106">
        <v>0</v>
      </c>
      <c r="AE63" s="100">
        <v>0</v>
      </c>
      <c r="AF63" s="106">
        <v>5</v>
      </c>
      <c r="AG63" s="100">
        <v>0</v>
      </c>
      <c r="AH63" s="106">
        <v>0</v>
      </c>
      <c r="AI63" s="100">
        <v>0</v>
      </c>
      <c r="AJ63" s="106">
        <v>0</v>
      </c>
      <c r="AK63" s="100">
        <v>0</v>
      </c>
      <c r="AL63" s="106">
        <v>0</v>
      </c>
      <c r="AM63" s="100">
        <v>0</v>
      </c>
      <c r="AN63" s="106">
        <v>0</v>
      </c>
      <c r="AO63" s="100">
        <v>0</v>
      </c>
      <c r="AP63" s="106">
        <v>0</v>
      </c>
      <c r="AQ63" s="100">
        <v>0</v>
      </c>
      <c r="AR63" s="106">
        <v>0</v>
      </c>
      <c r="AS63" s="100">
        <v>0</v>
      </c>
      <c r="AT63" s="106">
        <v>0</v>
      </c>
      <c r="AU63" s="100">
        <v>0</v>
      </c>
      <c r="AV63" s="106">
        <v>0</v>
      </c>
      <c r="AW63" s="100">
        <v>0</v>
      </c>
      <c r="AX63" s="106">
        <v>0</v>
      </c>
      <c r="AY63" s="100">
        <v>0</v>
      </c>
      <c r="AZ63" s="106">
        <v>0</v>
      </c>
      <c r="BA63" s="100">
        <v>0</v>
      </c>
      <c r="BB63" s="106">
        <v>0</v>
      </c>
      <c r="BC63" s="67">
        <v>0</v>
      </c>
      <c r="BD63" s="106">
        <v>0</v>
      </c>
      <c r="BE63" s="67">
        <v>0</v>
      </c>
    </row>
    <row r="64" spans="1:57" ht="13.5" customHeight="1">
      <c r="A64" s="1" t="s">
        <v>99</v>
      </c>
      <c r="B64" s="103">
        <f t="shared" si="2"/>
        <v>16</v>
      </c>
      <c r="C64" s="67">
        <f t="shared" si="3"/>
        <v>16</v>
      </c>
      <c r="D64" s="67">
        <f t="shared" si="3"/>
        <v>0</v>
      </c>
      <c r="E64" s="67"/>
      <c r="F64" s="106">
        <v>0</v>
      </c>
      <c r="G64" s="100">
        <v>0</v>
      </c>
      <c r="H64" s="106">
        <v>1</v>
      </c>
      <c r="I64" s="100">
        <v>0</v>
      </c>
      <c r="J64" s="106">
        <v>0</v>
      </c>
      <c r="K64" s="100">
        <v>0</v>
      </c>
      <c r="L64" s="106">
        <v>0</v>
      </c>
      <c r="M64" s="100">
        <v>0</v>
      </c>
      <c r="N64" s="106">
        <v>0</v>
      </c>
      <c r="O64" s="100">
        <v>0</v>
      </c>
      <c r="P64" s="106">
        <v>0</v>
      </c>
      <c r="Q64" s="100">
        <v>0</v>
      </c>
      <c r="R64" s="106">
        <v>0</v>
      </c>
      <c r="S64" s="100">
        <v>0</v>
      </c>
      <c r="T64" s="106">
        <v>0</v>
      </c>
      <c r="U64" s="100">
        <v>0</v>
      </c>
      <c r="V64" s="106">
        <v>0</v>
      </c>
      <c r="W64" s="100">
        <v>0</v>
      </c>
      <c r="X64" s="106">
        <v>0</v>
      </c>
      <c r="Y64" s="100">
        <v>0</v>
      </c>
      <c r="Z64" s="106">
        <v>0</v>
      </c>
      <c r="AA64" s="100">
        <v>0</v>
      </c>
      <c r="AB64" s="106">
        <v>1</v>
      </c>
      <c r="AC64" s="100">
        <v>0</v>
      </c>
      <c r="AD64" s="106">
        <v>0</v>
      </c>
      <c r="AE64" s="100">
        <v>0</v>
      </c>
      <c r="AF64" s="106">
        <v>0</v>
      </c>
      <c r="AG64" s="100">
        <v>0</v>
      </c>
      <c r="AH64" s="106">
        <v>0</v>
      </c>
      <c r="AI64" s="100">
        <v>0</v>
      </c>
      <c r="AJ64" s="106">
        <v>0</v>
      </c>
      <c r="AK64" s="100">
        <v>0</v>
      </c>
      <c r="AL64" s="106">
        <v>1</v>
      </c>
      <c r="AM64" s="100">
        <v>0</v>
      </c>
      <c r="AN64" s="106">
        <v>0</v>
      </c>
      <c r="AO64" s="100">
        <v>0</v>
      </c>
      <c r="AP64" s="106">
        <v>0</v>
      </c>
      <c r="AQ64" s="100">
        <v>0</v>
      </c>
      <c r="AR64" s="106">
        <v>11</v>
      </c>
      <c r="AS64" s="100">
        <v>0</v>
      </c>
      <c r="AT64" s="106">
        <v>0</v>
      </c>
      <c r="AU64" s="100">
        <v>0</v>
      </c>
      <c r="AV64" s="106">
        <v>0</v>
      </c>
      <c r="AW64" s="100">
        <v>0</v>
      </c>
      <c r="AX64" s="106">
        <v>0</v>
      </c>
      <c r="AY64" s="100">
        <v>0</v>
      </c>
      <c r="AZ64" s="106">
        <v>0</v>
      </c>
      <c r="BA64" s="100">
        <v>0</v>
      </c>
      <c r="BB64" s="106">
        <v>2</v>
      </c>
      <c r="BC64" s="67">
        <v>0</v>
      </c>
      <c r="BD64" s="106">
        <v>0</v>
      </c>
      <c r="BE64" s="67">
        <v>0</v>
      </c>
    </row>
    <row r="65" spans="1:57" ht="13.5" customHeight="1">
      <c r="A65" s="1" t="s">
        <v>389</v>
      </c>
      <c r="B65" s="103">
        <f>SUM(C65:D65)</f>
        <v>0</v>
      </c>
      <c r="C65" s="67">
        <f t="shared" si="3"/>
        <v>0</v>
      </c>
      <c r="D65" s="67">
        <f t="shared" si="3"/>
        <v>0</v>
      </c>
      <c r="E65" s="67"/>
      <c r="F65" s="106">
        <v>0</v>
      </c>
      <c r="G65" s="100">
        <v>0</v>
      </c>
      <c r="H65" s="106">
        <v>0</v>
      </c>
      <c r="I65" s="100">
        <v>0</v>
      </c>
      <c r="J65" s="106">
        <v>0</v>
      </c>
      <c r="K65" s="100">
        <v>0</v>
      </c>
      <c r="L65" s="106">
        <v>0</v>
      </c>
      <c r="M65" s="100">
        <v>0</v>
      </c>
      <c r="N65" s="106">
        <v>0</v>
      </c>
      <c r="O65" s="100">
        <v>0</v>
      </c>
      <c r="P65" s="106">
        <v>0</v>
      </c>
      <c r="Q65" s="100">
        <v>0</v>
      </c>
      <c r="R65" s="106">
        <v>0</v>
      </c>
      <c r="S65" s="100">
        <v>0</v>
      </c>
      <c r="T65" s="106">
        <v>0</v>
      </c>
      <c r="U65" s="100">
        <v>0</v>
      </c>
      <c r="V65" s="106">
        <v>0</v>
      </c>
      <c r="W65" s="100">
        <v>0</v>
      </c>
      <c r="X65" s="106">
        <v>0</v>
      </c>
      <c r="Y65" s="100">
        <v>0</v>
      </c>
      <c r="Z65" s="106">
        <v>0</v>
      </c>
      <c r="AA65" s="100">
        <v>0</v>
      </c>
      <c r="AB65" s="106">
        <v>0</v>
      </c>
      <c r="AC65" s="100">
        <v>0</v>
      </c>
      <c r="AD65" s="106">
        <v>0</v>
      </c>
      <c r="AE65" s="100">
        <v>0</v>
      </c>
      <c r="AF65" s="106">
        <v>0</v>
      </c>
      <c r="AG65" s="100">
        <v>0</v>
      </c>
      <c r="AH65" s="106">
        <v>0</v>
      </c>
      <c r="AI65" s="100">
        <v>0</v>
      </c>
      <c r="AJ65" s="106">
        <v>0</v>
      </c>
      <c r="AK65" s="100">
        <v>0</v>
      </c>
      <c r="AL65" s="106">
        <v>0</v>
      </c>
      <c r="AM65" s="100">
        <v>0</v>
      </c>
      <c r="AN65" s="106">
        <v>0</v>
      </c>
      <c r="AO65" s="100">
        <v>0</v>
      </c>
      <c r="AP65" s="106">
        <v>0</v>
      </c>
      <c r="AQ65" s="100">
        <v>0</v>
      </c>
      <c r="AR65" s="106">
        <v>0</v>
      </c>
      <c r="AS65" s="100">
        <v>0</v>
      </c>
      <c r="AT65" s="106">
        <v>0</v>
      </c>
      <c r="AU65" s="100">
        <v>0</v>
      </c>
      <c r="AV65" s="106">
        <v>0</v>
      </c>
      <c r="AW65" s="100">
        <v>0</v>
      </c>
      <c r="AX65" s="106">
        <v>0</v>
      </c>
      <c r="AY65" s="100">
        <v>0</v>
      </c>
      <c r="AZ65" s="106">
        <v>0</v>
      </c>
      <c r="BA65" s="100">
        <v>0</v>
      </c>
      <c r="BB65" s="106">
        <v>0</v>
      </c>
      <c r="BC65" s="67">
        <v>0</v>
      </c>
      <c r="BD65" s="106">
        <v>0</v>
      </c>
      <c r="BE65" s="67">
        <v>0</v>
      </c>
    </row>
    <row r="66" spans="1:57" ht="13.5" customHeight="1">
      <c r="A66" s="1" t="s">
        <v>390</v>
      </c>
      <c r="B66" s="103">
        <f>SUM(C66:D66)</f>
        <v>69</v>
      </c>
      <c r="C66" s="67">
        <f t="shared" si="3"/>
        <v>50</v>
      </c>
      <c r="D66" s="67">
        <f t="shared" si="3"/>
        <v>19</v>
      </c>
      <c r="E66" s="67"/>
      <c r="F66" s="106">
        <v>0</v>
      </c>
      <c r="G66" s="100">
        <v>0</v>
      </c>
      <c r="H66" s="106">
        <v>0</v>
      </c>
      <c r="I66" s="100">
        <v>0</v>
      </c>
      <c r="J66" s="106">
        <v>0</v>
      </c>
      <c r="K66" s="100">
        <v>0</v>
      </c>
      <c r="L66" s="106">
        <v>0</v>
      </c>
      <c r="M66" s="100">
        <v>0</v>
      </c>
      <c r="N66" s="106">
        <v>0</v>
      </c>
      <c r="O66" s="100">
        <v>0</v>
      </c>
      <c r="P66" s="106">
        <v>0</v>
      </c>
      <c r="Q66" s="100">
        <v>0</v>
      </c>
      <c r="R66" s="106">
        <v>0</v>
      </c>
      <c r="S66" s="100">
        <v>0</v>
      </c>
      <c r="T66" s="106">
        <v>0</v>
      </c>
      <c r="U66" s="100">
        <v>0</v>
      </c>
      <c r="V66" s="106">
        <v>0</v>
      </c>
      <c r="W66" s="100">
        <v>0</v>
      </c>
      <c r="X66" s="106">
        <v>0</v>
      </c>
      <c r="Y66" s="100">
        <v>0</v>
      </c>
      <c r="Z66" s="106">
        <v>32</v>
      </c>
      <c r="AA66" s="100">
        <v>11</v>
      </c>
      <c r="AB66" s="106">
        <v>15</v>
      </c>
      <c r="AC66" s="100">
        <v>7</v>
      </c>
      <c r="AD66" s="106">
        <v>0</v>
      </c>
      <c r="AE66" s="100">
        <v>0</v>
      </c>
      <c r="AF66" s="106">
        <v>3</v>
      </c>
      <c r="AG66" s="100">
        <v>1</v>
      </c>
      <c r="AH66" s="106">
        <v>0</v>
      </c>
      <c r="AI66" s="100">
        <v>0</v>
      </c>
      <c r="AJ66" s="106">
        <v>0</v>
      </c>
      <c r="AK66" s="100">
        <v>0</v>
      </c>
      <c r="AL66" s="106">
        <v>0</v>
      </c>
      <c r="AM66" s="100">
        <v>0</v>
      </c>
      <c r="AN66" s="106">
        <v>0</v>
      </c>
      <c r="AO66" s="100">
        <v>0</v>
      </c>
      <c r="AP66" s="106">
        <v>0</v>
      </c>
      <c r="AQ66" s="100">
        <v>0</v>
      </c>
      <c r="AR66" s="106">
        <v>0</v>
      </c>
      <c r="AS66" s="100">
        <v>0</v>
      </c>
      <c r="AT66" s="106">
        <v>0</v>
      </c>
      <c r="AU66" s="100">
        <v>0</v>
      </c>
      <c r="AV66" s="106">
        <v>0</v>
      </c>
      <c r="AW66" s="100">
        <v>0</v>
      </c>
      <c r="AX66" s="106">
        <v>0</v>
      </c>
      <c r="AY66" s="100">
        <v>0</v>
      </c>
      <c r="AZ66" s="106">
        <v>0</v>
      </c>
      <c r="BA66" s="100">
        <v>0</v>
      </c>
      <c r="BB66" s="106">
        <v>0</v>
      </c>
      <c r="BC66" s="67">
        <v>0</v>
      </c>
      <c r="BD66" s="106">
        <v>0</v>
      </c>
      <c r="BE66" s="67">
        <v>0</v>
      </c>
    </row>
    <row r="67" spans="1:57" ht="13.5" customHeight="1">
      <c r="A67" s="1" t="s">
        <v>391</v>
      </c>
      <c r="B67" s="103">
        <f>SUM(C67:D67)</f>
        <v>0</v>
      </c>
      <c r="C67" s="67">
        <f t="shared" si="3"/>
        <v>0</v>
      </c>
      <c r="D67" s="67">
        <f t="shared" si="3"/>
        <v>0</v>
      </c>
      <c r="E67" s="67"/>
      <c r="F67" s="106">
        <v>0</v>
      </c>
      <c r="G67" s="100">
        <v>0</v>
      </c>
      <c r="H67" s="106">
        <v>0</v>
      </c>
      <c r="I67" s="100">
        <v>0</v>
      </c>
      <c r="J67" s="106">
        <v>0</v>
      </c>
      <c r="K67" s="100">
        <v>0</v>
      </c>
      <c r="L67" s="106">
        <v>0</v>
      </c>
      <c r="M67" s="100">
        <v>0</v>
      </c>
      <c r="N67" s="106">
        <v>0</v>
      </c>
      <c r="O67" s="100">
        <v>0</v>
      </c>
      <c r="P67" s="106">
        <v>0</v>
      </c>
      <c r="Q67" s="100">
        <v>0</v>
      </c>
      <c r="R67" s="106">
        <v>0</v>
      </c>
      <c r="S67" s="100">
        <v>0</v>
      </c>
      <c r="T67" s="106">
        <v>0</v>
      </c>
      <c r="U67" s="100">
        <v>0</v>
      </c>
      <c r="V67" s="106">
        <v>0</v>
      </c>
      <c r="W67" s="100">
        <v>0</v>
      </c>
      <c r="X67" s="106">
        <v>0</v>
      </c>
      <c r="Y67" s="100">
        <v>0</v>
      </c>
      <c r="Z67" s="106">
        <v>0</v>
      </c>
      <c r="AA67" s="100">
        <v>0</v>
      </c>
      <c r="AB67" s="106">
        <v>0</v>
      </c>
      <c r="AC67" s="100">
        <v>0</v>
      </c>
      <c r="AD67" s="106">
        <v>0</v>
      </c>
      <c r="AE67" s="100">
        <v>0</v>
      </c>
      <c r="AF67" s="106">
        <v>0</v>
      </c>
      <c r="AG67" s="100">
        <v>0</v>
      </c>
      <c r="AH67" s="106">
        <v>0</v>
      </c>
      <c r="AI67" s="100">
        <v>0</v>
      </c>
      <c r="AJ67" s="106">
        <v>0</v>
      </c>
      <c r="AK67" s="100">
        <v>0</v>
      </c>
      <c r="AL67" s="106">
        <v>0</v>
      </c>
      <c r="AM67" s="100">
        <v>0</v>
      </c>
      <c r="AN67" s="106">
        <v>0</v>
      </c>
      <c r="AO67" s="100">
        <v>0</v>
      </c>
      <c r="AP67" s="106">
        <v>0</v>
      </c>
      <c r="AQ67" s="100">
        <v>0</v>
      </c>
      <c r="AR67" s="106">
        <v>0</v>
      </c>
      <c r="AS67" s="100">
        <v>0</v>
      </c>
      <c r="AT67" s="106">
        <v>0</v>
      </c>
      <c r="AU67" s="100">
        <v>0</v>
      </c>
      <c r="AV67" s="106">
        <v>0</v>
      </c>
      <c r="AW67" s="100">
        <v>0</v>
      </c>
      <c r="AX67" s="106">
        <v>0</v>
      </c>
      <c r="AY67" s="100">
        <v>0</v>
      </c>
      <c r="AZ67" s="106">
        <v>0</v>
      </c>
      <c r="BA67" s="100">
        <v>0</v>
      </c>
      <c r="BB67" s="106">
        <v>0</v>
      </c>
      <c r="BC67" s="67">
        <v>0</v>
      </c>
      <c r="BD67" s="106">
        <v>0</v>
      </c>
      <c r="BE67" s="67">
        <v>0</v>
      </c>
    </row>
    <row r="68" spans="1:57" ht="13.5" customHeight="1">
      <c r="A68" s="1" t="s">
        <v>102</v>
      </c>
      <c r="B68" s="103">
        <f>SUM(C68:D68)</f>
        <v>4</v>
      </c>
      <c r="C68" s="67">
        <f t="shared" si="3"/>
        <v>3</v>
      </c>
      <c r="D68" s="67">
        <f t="shared" si="3"/>
        <v>1</v>
      </c>
      <c r="E68" s="67"/>
      <c r="F68" s="106">
        <v>0</v>
      </c>
      <c r="G68" s="100">
        <v>0</v>
      </c>
      <c r="H68" s="106">
        <v>3</v>
      </c>
      <c r="I68" s="100">
        <v>1</v>
      </c>
      <c r="J68" s="106">
        <v>0</v>
      </c>
      <c r="K68" s="100">
        <v>0</v>
      </c>
      <c r="L68" s="106">
        <v>0</v>
      </c>
      <c r="M68" s="100">
        <v>0</v>
      </c>
      <c r="N68" s="106">
        <v>0</v>
      </c>
      <c r="O68" s="100">
        <v>0</v>
      </c>
      <c r="P68" s="106">
        <v>0</v>
      </c>
      <c r="Q68" s="100">
        <v>0</v>
      </c>
      <c r="R68" s="106">
        <v>0</v>
      </c>
      <c r="S68" s="100">
        <v>0</v>
      </c>
      <c r="T68" s="106">
        <v>0</v>
      </c>
      <c r="U68" s="100">
        <v>0</v>
      </c>
      <c r="V68" s="106">
        <v>0</v>
      </c>
      <c r="W68" s="100">
        <v>0</v>
      </c>
      <c r="X68" s="106">
        <v>0</v>
      </c>
      <c r="Y68" s="100">
        <v>0</v>
      </c>
      <c r="Z68" s="106">
        <v>0</v>
      </c>
      <c r="AA68" s="100">
        <v>0</v>
      </c>
      <c r="AB68" s="106">
        <v>0</v>
      </c>
      <c r="AC68" s="100">
        <v>0</v>
      </c>
      <c r="AD68" s="106">
        <v>0</v>
      </c>
      <c r="AE68" s="100">
        <v>0</v>
      </c>
      <c r="AF68" s="106">
        <v>0</v>
      </c>
      <c r="AG68" s="100">
        <v>0</v>
      </c>
      <c r="AH68" s="106">
        <v>0</v>
      </c>
      <c r="AI68" s="100">
        <v>0</v>
      </c>
      <c r="AJ68" s="106">
        <v>0</v>
      </c>
      <c r="AK68" s="100">
        <v>0</v>
      </c>
      <c r="AL68" s="106">
        <v>0</v>
      </c>
      <c r="AM68" s="100">
        <v>0</v>
      </c>
      <c r="AN68" s="106">
        <v>0</v>
      </c>
      <c r="AO68" s="100">
        <v>0</v>
      </c>
      <c r="AP68" s="106">
        <v>0</v>
      </c>
      <c r="AQ68" s="100">
        <v>0</v>
      </c>
      <c r="AR68" s="106">
        <v>0</v>
      </c>
      <c r="AS68" s="100">
        <v>0</v>
      </c>
      <c r="AT68" s="106">
        <v>0</v>
      </c>
      <c r="AU68" s="100">
        <v>0</v>
      </c>
      <c r="AV68" s="106">
        <v>0</v>
      </c>
      <c r="AW68" s="100">
        <v>0</v>
      </c>
      <c r="AX68" s="106">
        <v>0</v>
      </c>
      <c r="AY68" s="100">
        <v>0</v>
      </c>
      <c r="AZ68" s="106">
        <v>0</v>
      </c>
      <c r="BA68" s="100">
        <v>0</v>
      </c>
      <c r="BB68" s="106">
        <v>0</v>
      </c>
      <c r="BC68" s="67">
        <v>0</v>
      </c>
      <c r="BD68" s="106">
        <v>0</v>
      </c>
      <c r="BE68" s="67">
        <v>0</v>
      </c>
    </row>
    <row r="69" spans="1:57" ht="13.5" customHeight="1">
      <c r="A69" s="1" t="s">
        <v>198</v>
      </c>
      <c r="B69" s="103">
        <f t="shared" si="2"/>
        <v>130</v>
      </c>
      <c r="C69" s="67">
        <f t="shared" si="3"/>
        <v>123</v>
      </c>
      <c r="D69" s="67">
        <f t="shared" si="3"/>
        <v>7</v>
      </c>
      <c r="E69" s="67"/>
      <c r="F69" s="106">
        <v>3</v>
      </c>
      <c r="G69" s="100">
        <v>0</v>
      </c>
      <c r="H69" s="106">
        <v>15</v>
      </c>
      <c r="I69" s="100">
        <v>0</v>
      </c>
      <c r="J69" s="106">
        <v>0</v>
      </c>
      <c r="K69" s="100">
        <v>0</v>
      </c>
      <c r="L69" s="106">
        <v>15</v>
      </c>
      <c r="M69" s="100">
        <v>0</v>
      </c>
      <c r="N69" s="106">
        <v>0</v>
      </c>
      <c r="O69" s="100">
        <v>0</v>
      </c>
      <c r="P69" s="106">
        <v>19</v>
      </c>
      <c r="Q69" s="100">
        <v>1</v>
      </c>
      <c r="R69" s="106">
        <v>1</v>
      </c>
      <c r="S69" s="100">
        <v>0</v>
      </c>
      <c r="T69" s="106">
        <v>0</v>
      </c>
      <c r="U69" s="100">
        <v>0</v>
      </c>
      <c r="V69" s="106">
        <v>6</v>
      </c>
      <c r="W69" s="100">
        <v>1</v>
      </c>
      <c r="X69" s="106">
        <v>0</v>
      </c>
      <c r="Y69" s="100">
        <v>0</v>
      </c>
      <c r="Z69" s="106">
        <v>0</v>
      </c>
      <c r="AA69" s="100">
        <v>0</v>
      </c>
      <c r="AB69" s="106">
        <v>5</v>
      </c>
      <c r="AC69" s="100">
        <v>1</v>
      </c>
      <c r="AD69" s="106">
        <v>0</v>
      </c>
      <c r="AE69" s="100">
        <v>0</v>
      </c>
      <c r="AF69" s="106">
        <v>2</v>
      </c>
      <c r="AG69" s="100">
        <v>0</v>
      </c>
      <c r="AH69" s="106">
        <v>0</v>
      </c>
      <c r="AI69" s="100">
        <v>0</v>
      </c>
      <c r="AJ69" s="106">
        <v>2</v>
      </c>
      <c r="AK69" s="100">
        <v>0</v>
      </c>
      <c r="AL69" s="106">
        <v>8</v>
      </c>
      <c r="AM69" s="100">
        <v>0</v>
      </c>
      <c r="AN69" s="106">
        <v>7</v>
      </c>
      <c r="AO69" s="100">
        <v>1</v>
      </c>
      <c r="AP69" s="106">
        <v>0</v>
      </c>
      <c r="AQ69" s="100">
        <v>0</v>
      </c>
      <c r="AR69" s="106">
        <v>5</v>
      </c>
      <c r="AS69" s="100">
        <v>0</v>
      </c>
      <c r="AT69" s="106">
        <v>2</v>
      </c>
      <c r="AU69" s="100">
        <v>0</v>
      </c>
      <c r="AV69" s="106">
        <v>1</v>
      </c>
      <c r="AW69" s="100">
        <v>0</v>
      </c>
      <c r="AX69" s="106">
        <v>1</v>
      </c>
      <c r="AY69" s="100">
        <v>0</v>
      </c>
      <c r="AZ69" s="106">
        <v>6</v>
      </c>
      <c r="BA69" s="100">
        <v>0</v>
      </c>
      <c r="BB69" s="106">
        <v>4</v>
      </c>
      <c r="BC69" s="67">
        <v>0</v>
      </c>
      <c r="BD69" s="106">
        <v>21</v>
      </c>
      <c r="BE69" s="67">
        <v>3</v>
      </c>
    </row>
    <row r="70" spans="1:57" ht="13.5" customHeight="1">
      <c r="A70" s="1" t="s">
        <v>105</v>
      </c>
      <c r="B70" s="103">
        <f t="shared" si="2"/>
        <v>66</v>
      </c>
      <c r="C70" s="67">
        <f t="shared" si="3"/>
        <v>61</v>
      </c>
      <c r="D70" s="67">
        <f t="shared" si="3"/>
        <v>5</v>
      </c>
      <c r="E70" s="67"/>
      <c r="F70" s="106">
        <v>0</v>
      </c>
      <c r="G70" s="100">
        <v>0</v>
      </c>
      <c r="H70" s="106">
        <v>0</v>
      </c>
      <c r="I70" s="100">
        <v>0</v>
      </c>
      <c r="J70" s="106">
        <v>0</v>
      </c>
      <c r="K70" s="100">
        <v>0</v>
      </c>
      <c r="L70" s="106">
        <v>0</v>
      </c>
      <c r="M70" s="100">
        <v>0</v>
      </c>
      <c r="N70" s="106">
        <v>0</v>
      </c>
      <c r="O70" s="100">
        <v>0</v>
      </c>
      <c r="P70" s="106">
        <v>8</v>
      </c>
      <c r="Q70" s="100">
        <v>0</v>
      </c>
      <c r="R70" s="106">
        <v>0</v>
      </c>
      <c r="S70" s="100">
        <v>0</v>
      </c>
      <c r="T70" s="106">
        <v>0</v>
      </c>
      <c r="U70" s="100">
        <v>0</v>
      </c>
      <c r="V70" s="106">
        <v>9</v>
      </c>
      <c r="W70" s="100">
        <v>1</v>
      </c>
      <c r="X70" s="106">
        <v>0</v>
      </c>
      <c r="Y70" s="100">
        <v>0</v>
      </c>
      <c r="Z70" s="106">
        <v>11</v>
      </c>
      <c r="AA70" s="100">
        <v>1</v>
      </c>
      <c r="AB70" s="106">
        <v>7</v>
      </c>
      <c r="AC70" s="100">
        <v>2</v>
      </c>
      <c r="AD70" s="106">
        <v>0</v>
      </c>
      <c r="AE70" s="100">
        <v>0</v>
      </c>
      <c r="AF70" s="106">
        <v>1</v>
      </c>
      <c r="AG70" s="100">
        <v>0</v>
      </c>
      <c r="AH70" s="106">
        <v>0</v>
      </c>
      <c r="AI70" s="100">
        <v>0</v>
      </c>
      <c r="AJ70" s="106">
        <v>1</v>
      </c>
      <c r="AK70" s="100">
        <v>1</v>
      </c>
      <c r="AL70" s="106">
        <v>4</v>
      </c>
      <c r="AM70" s="100">
        <v>0</v>
      </c>
      <c r="AN70" s="106">
        <v>7</v>
      </c>
      <c r="AO70" s="100">
        <v>0</v>
      </c>
      <c r="AP70" s="106">
        <v>0</v>
      </c>
      <c r="AQ70" s="100">
        <v>0</v>
      </c>
      <c r="AR70" s="106">
        <v>4</v>
      </c>
      <c r="AS70" s="100">
        <v>0</v>
      </c>
      <c r="AT70" s="106">
        <v>0</v>
      </c>
      <c r="AU70" s="100">
        <v>0</v>
      </c>
      <c r="AV70" s="106">
        <v>0</v>
      </c>
      <c r="AW70" s="100">
        <v>0</v>
      </c>
      <c r="AX70" s="106">
        <v>0</v>
      </c>
      <c r="AY70" s="100">
        <v>0</v>
      </c>
      <c r="AZ70" s="106">
        <v>1</v>
      </c>
      <c r="BA70" s="100">
        <v>0</v>
      </c>
      <c r="BB70" s="106">
        <v>8</v>
      </c>
      <c r="BC70" s="67">
        <v>0</v>
      </c>
      <c r="BD70" s="106">
        <v>0</v>
      </c>
      <c r="BE70" s="67">
        <v>0</v>
      </c>
    </row>
    <row r="71" spans="1:57" ht="13.5" customHeight="1">
      <c r="A71" s="1" t="s">
        <v>106</v>
      </c>
      <c r="B71" s="103">
        <f t="shared" si="2"/>
        <v>12</v>
      </c>
      <c r="C71" s="67">
        <f t="shared" si="3"/>
        <v>12</v>
      </c>
      <c r="D71" s="67">
        <f t="shared" si="3"/>
        <v>0</v>
      </c>
      <c r="E71" s="67"/>
      <c r="F71" s="106">
        <v>0</v>
      </c>
      <c r="G71" s="100">
        <v>0</v>
      </c>
      <c r="H71" s="106">
        <v>0</v>
      </c>
      <c r="I71" s="100">
        <v>0</v>
      </c>
      <c r="J71" s="106">
        <v>0</v>
      </c>
      <c r="K71" s="100">
        <v>0</v>
      </c>
      <c r="L71" s="106">
        <v>0</v>
      </c>
      <c r="M71" s="100">
        <v>0</v>
      </c>
      <c r="N71" s="106">
        <v>0</v>
      </c>
      <c r="O71" s="100">
        <v>0</v>
      </c>
      <c r="P71" s="106">
        <v>0</v>
      </c>
      <c r="Q71" s="100">
        <v>0</v>
      </c>
      <c r="R71" s="106">
        <v>1</v>
      </c>
      <c r="S71" s="100">
        <v>0</v>
      </c>
      <c r="T71" s="106">
        <v>0</v>
      </c>
      <c r="U71" s="100">
        <v>0</v>
      </c>
      <c r="V71" s="106">
        <v>0</v>
      </c>
      <c r="W71" s="100">
        <v>0</v>
      </c>
      <c r="X71" s="106">
        <v>0</v>
      </c>
      <c r="Y71" s="100">
        <v>0</v>
      </c>
      <c r="Z71" s="106">
        <v>0</v>
      </c>
      <c r="AA71" s="100">
        <v>0</v>
      </c>
      <c r="AB71" s="106">
        <v>8</v>
      </c>
      <c r="AC71" s="100">
        <v>0</v>
      </c>
      <c r="AD71" s="106">
        <v>0</v>
      </c>
      <c r="AE71" s="100">
        <v>0</v>
      </c>
      <c r="AF71" s="106">
        <v>0</v>
      </c>
      <c r="AG71" s="100">
        <v>0</v>
      </c>
      <c r="AH71" s="106">
        <v>0</v>
      </c>
      <c r="AI71" s="100">
        <v>0</v>
      </c>
      <c r="AJ71" s="106">
        <v>0</v>
      </c>
      <c r="AK71" s="100">
        <v>0</v>
      </c>
      <c r="AL71" s="106">
        <v>2</v>
      </c>
      <c r="AM71" s="100">
        <v>0</v>
      </c>
      <c r="AN71" s="106">
        <v>0</v>
      </c>
      <c r="AO71" s="100">
        <v>0</v>
      </c>
      <c r="AP71" s="106">
        <v>0</v>
      </c>
      <c r="AQ71" s="100">
        <v>0</v>
      </c>
      <c r="AR71" s="106">
        <v>0</v>
      </c>
      <c r="AS71" s="100">
        <v>0</v>
      </c>
      <c r="AT71" s="106">
        <v>0</v>
      </c>
      <c r="AU71" s="100">
        <v>0</v>
      </c>
      <c r="AV71" s="106">
        <v>0</v>
      </c>
      <c r="AW71" s="100">
        <v>0</v>
      </c>
      <c r="AX71" s="106">
        <v>0</v>
      </c>
      <c r="AY71" s="100">
        <v>0</v>
      </c>
      <c r="AZ71" s="106">
        <v>0</v>
      </c>
      <c r="BA71" s="100">
        <v>0</v>
      </c>
      <c r="BB71" s="106">
        <v>1</v>
      </c>
      <c r="BC71" s="67">
        <v>0</v>
      </c>
      <c r="BD71" s="106">
        <v>0</v>
      </c>
      <c r="BE71" s="67">
        <v>0</v>
      </c>
    </row>
    <row r="72" spans="1:57" ht="13.5" customHeight="1">
      <c r="A72" s="1" t="s">
        <v>107</v>
      </c>
      <c r="B72" s="103">
        <f t="shared" si="2"/>
        <v>17</v>
      </c>
      <c r="C72" s="67">
        <f t="shared" si="3"/>
        <v>17</v>
      </c>
      <c r="D72" s="67">
        <f t="shared" si="3"/>
        <v>0</v>
      </c>
      <c r="E72" s="67"/>
      <c r="F72" s="106">
        <v>0</v>
      </c>
      <c r="G72" s="100">
        <v>0</v>
      </c>
      <c r="H72" s="106">
        <v>3</v>
      </c>
      <c r="I72" s="100">
        <v>0</v>
      </c>
      <c r="J72" s="106">
        <v>0</v>
      </c>
      <c r="K72" s="100">
        <v>0</v>
      </c>
      <c r="L72" s="106">
        <v>0</v>
      </c>
      <c r="M72" s="100">
        <v>0</v>
      </c>
      <c r="N72" s="106">
        <v>0</v>
      </c>
      <c r="O72" s="100">
        <v>0</v>
      </c>
      <c r="P72" s="106">
        <v>3</v>
      </c>
      <c r="Q72" s="100">
        <v>0</v>
      </c>
      <c r="R72" s="106">
        <v>0</v>
      </c>
      <c r="S72" s="100">
        <v>0</v>
      </c>
      <c r="T72" s="106">
        <v>0</v>
      </c>
      <c r="U72" s="100">
        <v>0</v>
      </c>
      <c r="V72" s="106">
        <v>5</v>
      </c>
      <c r="W72" s="100">
        <v>0</v>
      </c>
      <c r="X72" s="106">
        <v>0</v>
      </c>
      <c r="Y72" s="100">
        <v>0</v>
      </c>
      <c r="Z72" s="106">
        <v>1</v>
      </c>
      <c r="AA72" s="100">
        <v>0</v>
      </c>
      <c r="AB72" s="106">
        <v>1</v>
      </c>
      <c r="AC72" s="100">
        <v>0</v>
      </c>
      <c r="AD72" s="106">
        <v>0</v>
      </c>
      <c r="AE72" s="100">
        <v>0</v>
      </c>
      <c r="AF72" s="106">
        <v>0</v>
      </c>
      <c r="AG72" s="100">
        <v>0</v>
      </c>
      <c r="AH72" s="106">
        <v>0</v>
      </c>
      <c r="AI72" s="100">
        <v>0</v>
      </c>
      <c r="AJ72" s="106">
        <v>0</v>
      </c>
      <c r="AK72" s="100">
        <v>0</v>
      </c>
      <c r="AL72" s="106">
        <v>1</v>
      </c>
      <c r="AM72" s="100">
        <v>0</v>
      </c>
      <c r="AN72" s="106">
        <v>1</v>
      </c>
      <c r="AO72" s="100">
        <v>0</v>
      </c>
      <c r="AP72" s="106">
        <v>0</v>
      </c>
      <c r="AQ72" s="100">
        <v>0</v>
      </c>
      <c r="AR72" s="106">
        <v>2</v>
      </c>
      <c r="AS72" s="100">
        <v>0</v>
      </c>
      <c r="AT72" s="106">
        <v>0</v>
      </c>
      <c r="AU72" s="100">
        <v>0</v>
      </c>
      <c r="AV72" s="106">
        <v>0</v>
      </c>
      <c r="AW72" s="100">
        <v>0</v>
      </c>
      <c r="AX72" s="106">
        <v>0</v>
      </c>
      <c r="AY72" s="100">
        <v>0</v>
      </c>
      <c r="AZ72" s="106">
        <v>0</v>
      </c>
      <c r="BA72" s="100">
        <v>0</v>
      </c>
      <c r="BB72" s="106">
        <v>0</v>
      </c>
      <c r="BC72" s="67">
        <v>0</v>
      </c>
      <c r="BD72" s="106">
        <v>0</v>
      </c>
      <c r="BE72" s="67">
        <v>0</v>
      </c>
    </row>
    <row r="73" spans="1:57" ht="13.5" customHeight="1">
      <c r="A73" s="1" t="s">
        <v>392</v>
      </c>
      <c r="B73" s="103">
        <f t="shared" si="2"/>
        <v>6</v>
      </c>
      <c r="C73" s="67">
        <f t="shared" si="3"/>
        <v>5</v>
      </c>
      <c r="D73" s="67">
        <f t="shared" si="3"/>
        <v>1</v>
      </c>
      <c r="E73" s="67"/>
      <c r="F73" s="106">
        <v>0</v>
      </c>
      <c r="G73" s="100">
        <v>0</v>
      </c>
      <c r="H73" s="106">
        <v>1</v>
      </c>
      <c r="I73" s="100">
        <v>1</v>
      </c>
      <c r="J73" s="106">
        <v>0</v>
      </c>
      <c r="K73" s="100">
        <v>0</v>
      </c>
      <c r="L73" s="106">
        <v>0</v>
      </c>
      <c r="M73" s="100">
        <v>0</v>
      </c>
      <c r="N73" s="106">
        <v>0</v>
      </c>
      <c r="O73" s="100">
        <v>0</v>
      </c>
      <c r="P73" s="106">
        <v>0</v>
      </c>
      <c r="Q73" s="100">
        <v>0</v>
      </c>
      <c r="R73" s="106">
        <v>0</v>
      </c>
      <c r="S73" s="100">
        <v>0</v>
      </c>
      <c r="T73" s="106">
        <v>0</v>
      </c>
      <c r="U73" s="100">
        <v>0</v>
      </c>
      <c r="V73" s="106">
        <v>1</v>
      </c>
      <c r="W73" s="100">
        <v>0</v>
      </c>
      <c r="X73" s="106">
        <v>0</v>
      </c>
      <c r="Y73" s="100">
        <v>0</v>
      </c>
      <c r="Z73" s="106">
        <v>0</v>
      </c>
      <c r="AA73" s="100">
        <v>0</v>
      </c>
      <c r="AB73" s="106">
        <v>0</v>
      </c>
      <c r="AC73" s="100">
        <v>0</v>
      </c>
      <c r="AD73" s="106">
        <v>1</v>
      </c>
      <c r="AE73" s="100">
        <v>0</v>
      </c>
      <c r="AF73" s="106">
        <v>0</v>
      </c>
      <c r="AG73" s="100">
        <v>0</v>
      </c>
      <c r="AH73" s="106">
        <v>0</v>
      </c>
      <c r="AI73" s="100">
        <v>0</v>
      </c>
      <c r="AJ73" s="106">
        <v>1</v>
      </c>
      <c r="AK73" s="100">
        <v>0</v>
      </c>
      <c r="AL73" s="106">
        <v>0</v>
      </c>
      <c r="AM73" s="100">
        <v>0</v>
      </c>
      <c r="AN73" s="106">
        <v>0</v>
      </c>
      <c r="AO73" s="100">
        <v>0</v>
      </c>
      <c r="AP73" s="106">
        <v>0</v>
      </c>
      <c r="AQ73" s="100">
        <v>0</v>
      </c>
      <c r="AR73" s="106">
        <v>1</v>
      </c>
      <c r="AS73" s="100">
        <v>0</v>
      </c>
      <c r="AT73" s="106">
        <v>0</v>
      </c>
      <c r="AU73" s="100">
        <v>0</v>
      </c>
      <c r="AV73" s="106">
        <v>0</v>
      </c>
      <c r="AW73" s="100">
        <v>0</v>
      </c>
      <c r="AX73" s="106">
        <v>0</v>
      </c>
      <c r="AY73" s="100">
        <v>0</v>
      </c>
      <c r="AZ73" s="106">
        <v>0</v>
      </c>
      <c r="BA73" s="100">
        <v>0</v>
      </c>
      <c r="BB73" s="106">
        <v>0</v>
      </c>
      <c r="BC73" s="67">
        <v>0</v>
      </c>
      <c r="BD73" s="106">
        <v>0</v>
      </c>
      <c r="BE73" s="67">
        <v>0</v>
      </c>
    </row>
    <row r="74" spans="1:57" ht="13.5" customHeight="1">
      <c r="A74" s="1" t="s">
        <v>111</v>
      </c>
      <c r="B74" s="103">
        <f>SUM(C74:D74)</f>
        <v>0</v>
      </c>
      <c r="C74" s="67">
        <f t="shared" si="3"/>
        <v>0</v>
      </c>
      <c r="D74" s="67">
        <f t="shared" si="3"/>
        <v>0</v>
      </c>
      <c r="E74" s="67"/>
      <c r="F74" s="106">
        <v>0</v>
      </c>
      <c r="G74" s="100">
        <v>0</v>
      </c>
      <c r="H74" s="106">
        <v>0</v>
      </c>
      <c r="I74" s="100">
        <v>0</v>
      </c>
      <c r="J74" s="106">
        <v>0</v>
      </c>
      <c r="K74" s="100">
        <v>0</v>
      </c>
      <c r="L74" s="106">
        <v>0</v>
      </c>
      <c r="M74" s="100">
        <v>0</v>
      </c>
      <c r="N74" s="106">
        <v>0</v>
      </c>
      <c r="O74" s="100">
        <v>0</v>
      </c>
      <c r="P74" s="106">
        <v>0</v>
      </c>
      <c r="Q74" s="100">
        <v>0</v>
      </c>
      <c r="R74" s="106">
        <v>0</v>
      </c>
      <c r="S74" s="100">
        <v>0</v>
      </c>
      <c r="T74" s="106">
        <v>0</v>
      </c>
      <c r="U74" s="100">
        <v>0</v>
      </c>
      <c r="V74" s="106">
        <v>0</v>
      </c>
      <c r="W74" s="100">
        <v>0</v>
      </c>
      <c r="X74" s="106">
        <v>0</v>
      </c>
      <c r="Y74" s="100">
        <v>0</v>
      </c>
      <c r="Z74" s="106">
        <v>0</v>
      </c>
      <c r="AA74" s="100">
        <v>0</v>
      </c>
      <c r="AB74" s="106">
        <v>0</v>
      </c>
      <c r="AC74" s="100">
        <v>0</v>
      </c>
      <c r="AD74" s="106">
        <v>0</v>
      </c>
      <c r="AE74" s="100">
        <v>0</v>
      </c>
      <c r="AF74" s="106">
        <v>0</v>
      </c>
      <c r="AG74" s="100">
        <v>0</v>
      </c>
      <c r="AH74" s="106">
        <v>0</v>
      </c>
      <c r="AI74" s="100">
        <v>0</v>
      </c>
      <c r="AJ74" s="106">
        <v>0</v>
      </c>
      <c r="AK74" s="100">
        <v>0</v>
      </c>
      <c r="AL74" s="106">
        <v>0</v>
      </c>
      <c r="AM74" s="100">
        <v>0</v>
      </c>
      <c r="AN74" s="106">
        <v>0</v>
      </c>
      <c r="AO74" s="100">
        <v>0</v>
      </c>
      <c r="AP74" s="106">
        <v>0</v>
      </c>
      <c r="AQ74" s="100">
        <v>0</v>
      </c>
      <c r="AR74" s="106">
        <v>0</v>
      </c>
      <c r="AS74" s="100">
        <v>0</v>
      </c>
      <c r="AT74" s="106">
        <v>0</v>
      </c>
      <c r="AU74" s="100">
        <v>0</v>
      </c>
      <c r="AV74" s="106">
        <v>0</v>
      </c>
      <c r="AW74" s="100">
        <v>0</v>
      </c>
      <c r="AX74" s="106">
        <v>0</v>
      </c>
      <c r="AY74" s="100">
        <v>0</v>
      </c>
      <c r="AZ74" s="106">
        <v>0</v>
      </c>
      <c r="BA74" s="100">
        <v>0</v>
      </c>
      <c r="BB74" s="106">
        <v>0</v>
      </c>
      <c r="BC74" s="67">
        <v>0</v>
      </c>
      <c r="BD74" s="106">
        <v>0</v>
      </c>
      <c r="BE74" s="67">
        <v>0</v>
      </c>
    </row>
    <row r="75" spans="1:57" ht="13.5" customHeight="1">
      <c r="A75" s="1" t="s">
        <v>112</v>
      </c>
      <c r="B75" s="103">
        <f t="shared" si="2"/>
        <v>10</v>
      </c>
      <c r="C75" s="67">
        <f t="shared" si="3"/>
        <v>9</v>
      </c>
      <c r="D75" s="67">
        <f t="shared" si="3"/>
        <v>1</v>
      </c>
      <c r="E75" s="67"/>
      <c r="F75" s="106">
        <v>0</v>
      </c>
      <c r="G75" s="100">
        <v>0</v>
      </c>
      <c r="H75" s="106">
        <v>3</v>
      </c>
      <c r="I75" s="100">
        <v>0</v>
      </c>
      <c r="J75" s="106">
        <v>0</v>
      </c>
      <c r="K75" s="100">
        <v>0</v>
      </c>
      <c r="L75" s="106">
        <v>0</v>
      </c>
      <c r="M75" s="100">
        <v>0</v>
      </c>
      <c r="N75" s="106">
        <v>0</v>
      </c>
      <c r="O75" s="100">
        <v>0</v>
      </c>
      <c r="P75" s="106">
        <v>0</v>
      </c>
      <c r="Q75" s="100">
        <v>0</v>
      </c>
      <c r="R75" s="106">
        <v>0</v>
      </c>
      <c r="S75" s="100">
        <v>0</v>
      </c>
      <c r="T75" s="106">
        <v>0</v>
      </c>
      <c r="U75" s="100">
        <v>0</v>
      </c>
      <c r="V75" s="106">
        <v>2</v>
      </c>
      <c r="W75" s="100">
        <v>1</v>
      </c>
      <c r="X75" s="106">
        <v>0</v>
      </c>
      <c r="Y75" s="100">
        <v>0</v>
      </c>
      <c r="Z75" s="106">
        <v>0</v>
      </c>
      <c r="AA75" s="100">
        <v>0</v>
      </c>
      <c r="AB75" s="106">
        <v>0</v>
      </c>
      <c r="AC75" s="100">
        <v>0</v>
      </c>
      <c r="AD75" s="106">
        <v>0</v>
      </c>
      <c r="AE75" s="100">
        <v>0</v>
      </c>
      <c r="AF75" s="106">
        <v>2</v>
      </c>
      <c r="AG75" s="100">
        <v>0</v>
      </c>
      <c r="AH75" s="106">
        <v>0</v>
      </c>
      <c r="AI75" s="100">
        <v>0</v>
      </c>
      <c r="AJ75" s="106">
        <v>0</v>
      </c>
      <c r="AK75" s="100">
        <v>0</v>
      </c>
      <c r="AL75" s="106">
        <v>0</v>
      </c>
      <c r="AM75" s="100">
        <v>0</v>
      </c>
      <c r="AN75" s="106">
        <v>0</v>
      </c>
      <c r="AO75" s="100">
        <v>0</v>
      </c>
      <c r="AP75" s="106">
        <v>0</v>
      </c>
      <c r="AQ75" s="100">
        <v>0</v>
      </c>
      <c r="AR75" s="106">
        <v>0</v>
      </c>
      <c r="AS75" s="100">
        <v>0</v>
      </c>
      <c r="AT75" s="106">
        <v>1</v>
      </c>
      <c r="AU75" s="100">
        <v>0</v>
      </c>
      <c r="AV75" s="106">
        <v>0</v>
      </c>
      <c r="AW75" s="100">
        <v>0</v>
      </c>
      <c r="AX75" s="106">
        <v>0</v>
      </c>
      <c r="AY75" s="100">
        <v>0</v>
      </c>
      <c r="AZ75" s="106">
        <v>0</v>
      </c>
      <c r="BA75" s="100">
        <v>0</v>
      </c>
      <c r="BB75" s="106">
        <v>1</v>
      </c>
      <c r="BC75" s="67">
        <v>0</v>
      </c>
      <c r="BD75" s="106">
        <v>0</v>
      </c>
      <c r="BE75" s="67">
        <v>0</v>
      </c>
    </row>
    <row r="76" spans="1:57" ht="13.5" customHeight="1">
      <c r="A76" s="1" t="s">
        <v>114</v>
      </c>
      <c r="B76" s="103">
        <f t="shared" si="2"/>
        <v>23</v>
      </c>
      <c r="C76" s="67">
        <f t="shared" si="3"/>
        <v>23</v>
      </c>
      <c r="D76" s="67">
        <f t="shared" si="3"/>
        <v>0</v>
      </c>
      <c r="E76" s="67"/>
      <c r="F76" s="106">
        <v>0</v>
      </c>
      <c r="G76" s="100">
        <v>0</v>
      </c>
      <c r="H76" s="106">
        <v>3</v>
      </c>
      <c r="I76" s="100">
        <v>0</v>
      </c>
      <c r="J76" s="106">
        <v>1</v>
      </c>
      <c r="K76" s="100">
        <v>0</v>
      </c>
      <c r="L76" s="106">
        <v>1</v>
      </c>
      <c r="M76" s="100">
        <v>0</v>
      </c>
      <c r="N76" s="106">
        <v>0</v>
      </c>
      <c r="O76" s="100">
        <v>0</v>
      </c>
      <c r="P76" s="106">
        <v>1</v>
      </c>
      <c r="Q76" s="100">
        <v>0</v>
      </c>
      <c r="R76" s="106">
        <v>0</v>
      </c>
      <c r="S76" s="100">
        <v>0</v>
      </c>
      <c r="T76" s="106">
        <v>1</v>
      </c>
      <c r="U76" s="100">
        <v>0</v>
      </c>
      <c r="V76" s="106">
        <v>7</v>
      </c>
      <c r="W76" s="100">
        <v>0</v>
      </c>
      <c r="X76" s="106">
        <v>0</v>
      </c>
      <c r="Y76" s="100">
        <v>0</v>
      </c>
      <c r="Z76" s="106">
        <v>2</v>
      </c>
      <c r="AA76" s="100">
        <v>0</v>
      </c>
      <c r="AB76" s="106">
        <v>5</v>
      </c>
      <c r="AC76" s="100">
        <v>0</v>
      </c>
      <c r="AD76" s="106">
        <v>0</v>
      </c>
      <c r="AE76" s="100">
        <v>0</v>
      </c>
      <c r="AF76" s="106">
        <v>0</v>
      </c>
      <c r="AG76" s="100">
        <v>0</v>
      </c>
      <c r="AH76" s="106">
        <v>0</v>
      </c>
      <c r="AI76" s="100">
        <v>0</v>
      </c>
      <c r="AJ76" s="106">
        <v>0</v>
      </c>
      <c r="AK76" s="100">
        <v>0</v>
      </c>
      <c r="AL76" s="106">
        <v>0</v>
      </c>
      <c r="AM76" s="100">
        <v>0</v>
      </c>
      <c r="AN76" s="106">
        <v>0</v>
      </c>
      <c r="AO76" s="100">
        <v>0</v>
      </c>
      <c r="AP76" s="106">
        <v>0</v>
      </c>
      <c r="AQ76" s="100">
        <v>0</v>
      </c>
      <c r="AR76" s="106">
        <v>0</v>
      </c>
      <c r="AS76" s="100">
        <v>0</v>
      </c>
      <c r="AT76" s="106">
        <v>0</v>
      </c>
      <c r="AU76" s="100">
        <v>0</v>
      </c>
      <c r="AV76" s="106">
        <v>2</v>
      </c>
      <c r="AW76" s="100">
        <v>0</v>
      </c>
      <c r="AX76" s="106">
        <v>0</v>
      </c>
      <c r="AY76" s="100">
        <v>0</v>
      </c>
      <c r="AZ76" s="106">
        <v>0</v>
      </c>
      <c r="BA76" s="100">
        <v>0</v>
      </c>
      <c r="BB76" s="106">
        <v>0</v>
      </c>
      <c r="BC76" s="67">
        <v>0</v>
      </c>
      <c r="BD76" s="106">
        <v>0</v>
      </c>
      <c r="BE76" s="67">
        <v>0</v>
      </c>
    </row>
    <row r="77" spans="1:57" ht="13.5" customHeight="1">
      <c r="A77" s="1" t="s">
        <v>115</v>
      </c>
      <c r="B77" s="103">
        <f>SUM(C77:D77)</f>
        <v>3</v>
      </c>
      <c r="C77" s="67">
        <f t="shared" si="3"/>
        <v>3</v>
      </c>
      <c r="D77" s="67">
        <f t="shared" si="3"/>
        <v>0</v>
      </c>
      <c r="E77" s="67"/>
      <c r="F77" s="106">
        <v>0</v>
      </c>
      <c r="G77" s="100">
        <v>0</v>
      </c>
      <c r="H77" s="106">
        <v>1</v>
      </c>
      <c r="I77" s="100">
        <v>0</v>
      </c>
      <c r="J77" s="106">
        <v>1</v>
      </c>
      <c r="K77" s="100">
        <v>0</v>
      </c>
      <c r="L77" s="106">
        <v>0</v>
      </c>
      <c r="M77" s="100">
        <v>0</v>
      </c>
      <c r="N77" s="106">
        <v>0</v>
      </c>
      <c r="O77" s="100">
        <v>0</v>
      </c>
      <c r="P77" s="106">
        <v>0</v>
      </c>
      <c r="Q77" s="100">
        <v>0</v>
      </c>
      <c r="R77" s="106">
        <v>0</v>
      </c>
      <c r="S77" s="100">
        <v>0</v>
      </c>
      <c r="T77" s="106">
        <v>0</v>
      </c>
      <c r="U77" s="100">
        <v>0</v>
      </c>
      <c r="V77" s="106">
        <v>0</v>
      </c>
      <c r="W77" s="100">
        <v>0</v>
      </c>
      <c r="X77" s="106">
        <v>0</v>
      </c>
      <c r="Y77" s="100">
        <v>0</v>
      </c>
      <c r="Z77" s="106">
        <v>0</v>
      </c>
      <c r="AA77" s="100">
        <v>0</v>
      </c>
      <c r="AB77" s="106">
        <v>0</v>
      </c>
      <c r="AC77" s="100">
        <v>0</v>
      </c>
      <c r="AD77" s="106">
        <v>0</v>
      </c>
      <c r="AE77" s="100">
        <v>0</v>
      </c>
      <c r="AF77" s="106">
        <v>0</v>
      </c>
      <c r="AG77" s="100">
        <v>0</v>
      </c>
      <c r="AH77" s="106">
        <v>0</v>
      </c>
      <c r="AI77" s="100">
        <v>0</v>
      </c>
      <c r="AJ77" s="106">
        <v>1</v>
      </c>
      <c r="AK77" s="100">
        <v>0</v>
      </c>
      <c r="AL77" s="106">
        <v>0</v>
      </c>
      <c r="AM77" s="100">
        <v>0</v>
      </c>
      <c r="AN77" s="106">
        <v>0</v>
      </c>
      <c r="AO77" s="100">
        <v>0</v>
      </c>
      <c r="AP77" s="106">
        <v>0</v>
      </c>
      <c r="AQ77" s="100">
        <v>0</v>
      </c>
      <c r="AR77" s="106">
        <v>0</v>
      </c>
      <c r="AS77" s="100">
        <v>0</v>
      </c>
      <c r="AT77" s="106">
        <v>0</v>
      </c>
      <c r="AU77" s="100">
        <v>0</v>
      </c>
      <c r="AV77" s="106">
        <v>0</v>
      </c>
      <c r="AW77" s="100">
        <v>0</v>
      </c>
      <c r="AX77" s="106">
        <v>0</v>
      </c>
      <c r="AY77" s="100">
        <v>0</v>
      </c>
      <c r="AZ77" s="106">
        <v>0</v>
      </c>
      <c r="BA77" s="100">
        <v>0</v>
      </c>
      <c r="BB77" s="106">
        <v>0</v>
      </c>
      <c r="BC77" s="67">
        <v>0</v>
      </c>
      <c r="BD77" s="106">
        <v>0</v>
      </c>
      <c r="BE77" s="67">
        <v>0</v>
      </c>
    </row>
    <row r="78" spans="1:57" ht="13.5" customHeight="1">
      <c r="A78" s="1" t="s">
        <v>117</v>
      </c>
      <c r="B78" s="103">
        <f>SUM(C78:D78)</f>
        <v>10</v>
      </c>
      <c r="C78" s="67">
        <f t="shared" si="3"/>
        <v>10</v>
      </c>
      <c r="D78" s="67">
        <f t="shared" si="3"/>
        <v>0</v>
      </c>
      <c r="E78" s="67"/>
      <c r="F78" s="106">
        <v>0</v>
      </c>
      <c r="G78" s="100">
        <v>0</v>
      </c>
      <c r="H78" s="106">
        <v>0</v>
      </c>
      <c r="I78" s="100">
        <v>0</v>
      </c>
      <c r="J78" s="106">
        <v>0</v>
      </c>
      <c r="K78" s="100">
        <v>0</v>
      </c>
      <c r="L78" s="106">
        <v>0</v>
      </c>
      <c r="M78" s="100">
        <v>0</v>
      </c>
      <c r="N78" s="106">
        <v>0</v>
      </c>
      <c r="O78" s="100">
        <v>0</v>
      </c>
      <c r="P78" s="106">
        <v>0</v>
      </c>
      <c r="Q78" s="100">
        <v>0</v>
      </c>
      <c r="R78" s="106">
        <v>2</v>
      </c>
      <c r="S78" s="100">
        <v>0</v>
      </c>
      <c r="T78" s="106">
        <v>0</v>
      </c>
      <c r="U78" s="100">
        <v>0</v>
      </c>
      <c r="V78" s="106">
        <v>0</v>
      </c>
      <c r="W78" s="100">
        <v>0</v>
      </c>
      <c r="X78" s="106">
        <v>0</v>
      </c>
      <c r="Y78" s="100">
        <v>0</v>
      </c>
      <c r="Z78" s="106">
        <v>0</v>
      </c>
      <c r="AA78" s="100">
        <v>0</v>
      </c>
      <c r="AB78" s="106">
        <v>0</v>
      </c>
      <c r="AC78" s="100">
        <v>0</v>
      </c>
      <c r="AD78" s="106">
        <v>0</v>
      </c>
      <c r="AE78" s="100">
        <v>0</v>
      </c>
      <c r="AF78" s="106">
        <v>0</v>
      </c>
      <c r="AG78" s="100">
        <v>0</v>
      </c>
      <c r="AH78" s="106">
        <v>0</v>
      </c>
      <c r="AI78" s="100">
        <v>0</v>
      </c>
      <c r="AJ78" s="106">
        <v>1</v>
      </c>
      <c r="AK78" s="100">
        <v>0</v>
      </c>
      <c r="AL78" s="106">
        <v>7</v>
      </c>
      <c r="AM78" s="100">
        <v>0</v>
      </c>
      <c r="AN78" s="106">
        <v>0</v>
      </c>
      <c r="AO78" s="100">
        <v>0</v>
      </c>
      <c r="AP78" s="106">
        <v>0</v>
      </c>
      <c r="AQ78" s="100">
        <v>0</v>
      </c>
      <c r="AR78" s="106">
        <v>0</v>
      </c>
      <c r="AS78" s="100">
        <v>0</v>
      </c>
      <c r="AT78" s="106">
        <v>0</v>
      </c>
      <c r="AU78" s="100">
        <v>0</v>
      </c>
      <c r="AV78" s="106">
        <v>0</v>
      </c>
      <c r="AW78" s="100">
        <v>0</v>
      </c>
      <c r="AX78" s="106">
        <v>0</v>
      </c>
      <c r="AY78" s="100">
        <v>0</v>
      </c>
      <c r="AZ78" s="106">
        <v>0</v>
      </c>
      <c r="BA78" s="100">
        <v>0</v>
      </c>
      <c r="BB78" s="106">
        <v>0</v>
      </c>
      <c r="BC78" s="67">
        <v>0</v>
      </c>
      <c r="BD78" s="106">
        <v>0</v>
      </c>
      <c r="BE78" s="67">
        <v>0</v>
      </c>
    </row>
    <row r="79" spans="1:57" ht="13.5" customHeight="1">
      <c r="A79" s="1" t="s">
        <v>118</v>
      </c>
      <c r="B79" s="103">
        <f t="shared" si="2"/>
        <v>47</v>
      </c>
      <c r="C79" s="67">
        <f t="shared" si="3"/>
        <v>44</v>
      </c>
      <c r="D79" s="67">
        <f t="shared" si="3"/>
        <v>3</v>
      </c>
      <c r="E79" s="67"/>
      <c r="F79" s="106">
        <v>0</v>
      </c>
      <c r="G79" s="100">
        <v>0</v>
      </c>
      <c r="H79" s="106">
        <v>6</v>
      </c>
      <c r="I79" s="100">
        <v>0</v>
      </c>
      <c r="J79" s="106">
        <v>0</v>
      </c>
      <c r="K79" s="100">
        <v>0</v>
      </c>
      <c r="L79" s="106">
        <v>4</v>
      </c>
      <c r="M79" s="100">
        <v>0</v>
      </c>
      <c r="N79" s="106">
        <v>0</v>
      </c>
      <c r="O79" s="100">
        <v>0</v>
      </c>
      <c r="P79" s="106">
        <v>3</v>
      </c>
      <c r="Q79" s="100">
        <v>0</v>
      </c>
      <c r="R79" s="106">
        <v>0</v>
      </c>
      <c r="S79" s="100">
        <v>0</v>
      </c>
      <c r="T79" s="106">
        <v>2</v>
      </c>
      <c r="U79" s="100">
        <v>0</v>
      </c>
      <c r="V79" s="106">
        <v>7</v>
      </c>
      <c r="W79" s="100">
        <v>0</v>
      </c>
      <c r="X79" s="106">
        <v>1</v>
      </c>
      <c r="Y79" s="100">
        <v>0</v>
      </c>
      <c r="Z79" s="106">
        <v>1</v>
      </c>
      <c r="AA79" s="100">
        <v>0</v>
      </c>
      <c r="AB79" s="106">
        <v>5</v>
      </c>
      <c r="AC79" s="100">
        <v>2</v>
      </c>
      <c r="AD79" s="106">
        <v>0</v>
      </c>
      <c r="AE79" s="100">
        <v>0</v>
      </c>
      <c r="AF79" s="106">
        <v>0</v>
      </c>
      <c r="AG79" s="100">
        <v>0</v>
      </c>
      <c r="AH79" s="106">
        <v>0</v>
      </c>
      <c r="AI79" s="100">
        <v>0</v>
      </c>
      <c r="AJ79" s="106">
        <v>0</v>
      </c>
      <c r="AK79" s="100">
        <v>0</v>
      </c>
      <c r="AL79" s="106">
        <v>3</v>
      </c>
      <c r="AM79" s="100">
        <v>0</v>
      </c>
      <c r="AN79" s="106">
        <v>0</v>
      </c>
      <c r="AO79" s="100">
        <v>0</v>
      </c>
      <c r="AP79" s="106">
        <v>0</v>
      </c>
      <c r="AQ79" s="100">
        <v>0</v>
      </c>
      <c r="AR79" s="106">
        <v>2</v>
      </c>
      <c r="AS79" s="100">
        <v>0</v>
      </c>
      <c r="AT79" s="106">
        <v>1</v>
      </c>
      <c r="AU79" s="100">
        <v>0</v>
      </c>
      <c r="AV79" s="106">
        <v>0</v>
      </c>
      <c r="AW79" s="100">
        <v>0</v>
      </c>
      <c r="AX79" s="106">
        <v>0</v>
      </c>
      <c r="AY79" s="100">
        <v>0</v>
      </c>
      <c r="AZ79" s="106">
        <v>0</v>
      </c>
      <c r="BA79" s="100">
        <v>0</v>
      </c>
      <c r="BB79" s="106">
        <v>0</v>
      </c>
      <c r="BC79" s="67">
        <v>0</v>
      </c>
      <c r="BD79" s="106">
        <v>9</v>
      </c>
      <c r="BE79" s="67">
        <v>1</v>
      </c>
    </row>
    <row r="80" spans="1:57" ht="13.5" customHeight="1">
      <c r="A80" s="1" t="s">
        <v>393</v>
      </c>
      <c r="B80" s="103">
        <f t="shared" si="2"/>
        <v>23</v>
      </c>
      <c r="C80" s="67">
        <f t="shared" si="3"/>
        <v>23</v>
      </c>
      <c r="D80" s="67">
        <f t="shared" si="3"/>
        <v>0</v>
      </c>
      <c r="E80" s="67"/>
      <c r="F80" s="106">
        <v>1</v>
      </c>
      <c r="G80" s="100">
        <v>0</v>
      </c>
      <c r="H80" s="106">
        <v>4</v>
      </c>
      <c r="I80" s="100">
        <v>0</v>
      </c>
      <c r="J80" s="106">
        <v>0</v>
      </c>
      <c r="K80" s="100">
        <v>0</v>
      </c>
      <c r="L80" s="106">
        <v>3</v>
      </c>
      <c r="M80" s="100">
        <v>0</v>
      </c>
      <c r="N80" s="106">
        <v>0</v>
      </c>
      <c r="O80" s="100">
        <v>0</v>
      </c>
      <c r="P80" s="106">
        <v>5</v>
      </c>
      <c r="Q80" s="100">
        <v>0</v>
      </c>
      <c r="R80" s="106">
        <v>0</v>
      </c>
      <c r="S80" s="100">
        <v>0</v>
      </c>
      <c r="T80" s="106">
        <v>0</v>
      </c>
      <c r="U80" s="100">
        <v>0</v>
      </c>
      <c r="V80" s="106">
        <v>0</v>
      </c>
      <c r="W80" s="100">
        <v>0</v>
      </c>
      <c r="X80" s="106">
        <v>0</v>
      </c>
      <c r="Y80" s="100">
        <v>0</v>
      </c>
      <c r="Z80" s="106">
        <v>0</v>
      </c>
      <c r="AA80" s="100">
        <v>0</v>
      </c>
      <c r="AB80" s="106">
        <v>4</v>
      </c>
      <c r="AC80" s="100">
        <v>0</v>
      </c>
      <c r="AD80" s="106">
        <v>0</v>
      </c>
      <c r="AE80" s="100">
        <v>0</v>
      </c>
      <c r="AF80" s="106">
        <v>0</v>
      </c>
      <c r="AG80" s="100">
        <v>0</v>
      </c>
      <c r="AH80" s="106">
        <v>0</v>
      </c>
      <c r="AI80" s="100">
        <v>0</v>
      </c>
      <c r="AJ80" s="106">
        <v>0</v>
      </c>
      <c r="AK80" s="100">
        <v>0</v>
      </c>
      <c r="AL80" s="106">
        <v>0</v>
      </c>
      <c r="AM80" s="100">
        <v>0</v>
      </c>
      <c r="AN80" s="106">
        <v>0</v>
      </c>
      <c r="AO80" s="100">
        <v>0</v>
      </c>
      <c r="AP80" s="106">
        <v>0</v>
      </c>
      <c r="AQ80" s="100">
        <v>0</v>
      </c>
      <c r="AR80" s="106">
        <v>0</v>
      </c>
      <c r="AS80" s="100">
        <v>0</v>
      </c>
      <c r="AT80" s="106">
        <v>6</v>
      </c>
      <c r="AU80" s="100">
        <v>0</v>
      </c>
      <c r="AV80" s="106">
        <v>0</v>
      </c>
      <c r="AW80" s="100">
        <v>0</v>
      </c>
      <c r="AX80" s="106">
        <v>0</v>
      </c>
      <c r="AY80" s="100">
        <v>0</v>
      </c>
      <c r="AZ80" s="106">
        <v>0</v>
      </c>
      <c r="BA80" s="100">
        <v>0</v>
      </c>
      <c r="BB80" s="106">
        <v>0</v>
      </c>
      <c r="BC80" s="67">
        <v>0</v>
      </c>
      <c r="BD80" s="106">
        <v>0</v>
      </c>
      <c r="BE80" s="67">
        <v>0</v>
      </c>
    </row>
    <row r="81" spans="1:57" ht="13.5" customHeight="1">
      <c r="A81" s="1" t="s">
        <v>120</v>
      </c>
      <c r="B81" s="103">
        <f t="shared" si="2"/>
        <v>68</v>
      </c>
      <c r="C81" s="67">
        <f aca="true" t="shared" si="4" ref="C81:D110">+F81+H81+J81+L81+N81+P81+R81+T81+V81+X81+Z81+AB81+AD81+AF81+AH81+AJ81+AL81+AN81+AP81+AR81+AT81+AV81+AX81+AZ81+BB81+BD81</f>
        <v>67</v>
      </c>
      <c r="D81" s="67">
        <f t="shared" si="4"/>
        <v>1</v>
      </c>
      <c r="E81" s="67"/>
      <c r="F81" s="106">
        <v>0</v>
      </c>
      <c r="G81" s="100">
        <v>0</v>
      </c>
      <c r="H81" s="106">
        <v>4</v>
      </c>
      <c r="I81" s="100">
        <v>0</v>
      </c>
      <c r="J81" s="106">
        <v>1</v>
      </c>
      <c r="K81" s="100">
        <v>0</v>
      </c>
      <c r="L81" s="106">
        <v>10</v>
      </c>
      <c r="M81" s="100">
        <v>0</v>
      </c>
      <c r="N81" s="106">
        <v>0</v>
      </c>
      <c r="O81" s="100">
        <v>0</v>
      </c>
      <c r="P81" s="106">
        <v>0</v>
      </c>
      <c r="Q81" s="100">
        <v>0</v>
      </c>
      <c r="R81" s="106">
        <v>0</v>
      </c>
      <c r="S81" s="100">
        <v>0</v>
      </c>
      <c r="T81" s="106">
        <v>0</v>
      </c>
      <c r="U81" s="100">
        <v>0</v>
      </c>
      <c r="V81" s="106">
        <v>10</v>
      </c>
      <c r="W81" s="100">
        <v>0</v>
      </c>
      <c r="X81" s="106">
        <v>0</v>
      </c>
      <c r="Y81" s="100">
        <v>0</v>
      </c>
      <c r="Z81" s="106">
        <v>1</v>
      </c>
      <c r="AA81" s="100">
        <v>0</v>
      </c>
      <c r="AB81" s="106">
        <v>9</v>
      </c>
      <c r="AC81" s="100">
        <v>0</v>
      </c>
      <c r="AD81" s="106">
        <v>0</v>
      </c>
      <c r="AE81" s="100">
        <v>0</v>
      </c>
      <c r="AF81" s="106">
        <v>2</v>
      </c>
      <c r="AG81" s="100">
        <v>0</v>
      </c>
      <c r="AH81" s="106">
        <v>1</v>
      </c>
      <c r="AI81" s="100">
        <v>0</v>
      </c>
      <c r="AJ81" s="106">
        <v>7</v>
      </c>
      <c r="AK81" s="100">
        <v>0</v>
      </c>
      <c r="AL81" s="106">
        <v>7</v>
      </c>
      <c r="AM81" s="100">
        <v>0</v>
      </c>
      <c r="AN81" s="106">
        <v>4</v>
      </c>
      <c r="AO81" s="100">
        <v>0</v>
      </c>
      <c r="AP81" s="106">
        <v>0</v>
      </c>
      <c r="AQ81" s="100">
        <v>0</v>
      </c>
      <c r="AR81" s="106">
        <v>3</v>
      </c>
      <c r="AS81" s="100">
        <v>0</v>
      </c>
      <c r="AT81" s="106">
        <v>2</v>
      </c>
      <c r="AU81" s="100">
        <v>0</v>
      </c>
      <c r="AV81" s="106">
        <v>0</v>
      </c>
      <c r="AW81" s="100">
        <v>0</v>
      </c>
      <c r="AX81" s="106">
        <v>0</v>
      </c>
      <c r="AY81" s="100">
        <v>0</v>
      </c>
      <c r="AZ81" s="106">
        <v>0</v>
      </c>
      <c r="BA81" s="100">
        <v>0</v>
      </c>
      <c r="BB81" s="106">
        <v>3</v>
      </c>
      <c r="BC81" s="67">
        <v>0</v>
      </c>
      <c r="BD81" s="106">
        <v>3</v>
      </c>
      <c r="BE81" s="67">
        <v>1</v>
      </c>
    </row>
    <row r="82" spans="1:57" ht="13.5" customHeight="1">
      <c r="A82" s="1" t="s">
        <v>394</v>
      </c>
      <c r="B82" s="103">
        <f t="shared" si="2"/>
        <v>2892</v>
      </c>
      <c r="C82" s="67">
        <f t="shared" si="4"/>
        <v>2804</v>
      </c>
      <c r="D82" s="67">
        <f t="shared" si="4"/>
        <v>88</v>
      </c>
      <c r="E82" s="67"/>
      <c r="F82" s="106">
        <v>46</v>
      </c>
      <c r="G82" s="100">
        <v>0</v>
      </c>
      <c r="H82" s="106">
        <v>374</v>
      </c>
      <c r="I82" s="100">
        <v>4</v>
      </c>
      <c r="J82" s="106">
        <v>44</v>
      </c>
      <c r="K82" s="100">
        <v>2</v>
      </c>
      <c r="L82" s="106">
        <v>306</v>
      </c>
      <c r="M82" s="100">
        <v>1</v>
      </c>
      <c r="N82" s="106">
        <v>0</v>
      </c>
      <c r="O82" s="100">
        <v>0</v>
      </c>
      <c r="P82" s="106">
        <v>104</v>
      </c>
      <c r="Q82" s="100">
        <v>0</v>
      </c>
      <c r="R82" s="106">
        <v>8</v>
      </c>
      <c r="S82" s="100">
        <v>0</v>
      </c>
      <c r="T82" s="106">
        <v>10</v>
      </c>
      <c r="U82" s="100">
        <v>0</v>
      </c>
      <c r="V82" s="106">
        <v>459</v>
      </c>
      <c r="W82" s="100">
        <v>14</v>
      </c>
      <c r="X82" s="106">
        <v>63</v>
      </c>
      <c r="Y82" s="100">
        <v>2</v>
      </c>
      <c r="Z82" s="106">
        <v>77</v>
      </c>
      <c r="AA82" s="100">
        <v>6</v>
      </c>
      <c r="AB82" s="106">
        <v>209</v>
      </c>
      <c r="AC82" s="100">
        <v>4</v>
      </c>
      <c r="AD82" s="106">
        <v>2</v>
      </c>
      <c r="AE82" s="100">
        <v>0</v>
      </c>
      <c r="AF82" s="106">
        <v>52</v>
      </c>
      <c r="AG82" s="100">
        <v>2</v>
      </c>
      <c r="AH82" s="106">
        <v>18</v>
      </c>
      <c r="AI82" s="100">
        <v>1</v>
      </c>
      <c r="AJ82" s="106">
        <v>118</v>
      </c>
      <c r="AK82" s="100">
        <v>0</v>
      </c>
      <c r="AL82" s="106">
        <v>81</v>
      </c>
      <c r="AM82" s="100">
        <v>1</v>
      </c>
      <c r="AN82" s="106">
        <v>122</v>
      </c>
      <c r="AO82" s="100">
        <v>3</v>
      </c>
      <c r="AP82" s="106">
        <v>13</v>
      </c>
      <c r="AQ82" s="100">
        <v>0</v>
      </c>
      <c r="AR82" s="106">
        <v>100</v>
      </c>
      <c r="AS82" s="100">
        <v>3</v>
      </c>
      <c r="AT82" s="106">
        <v>90</v>
      </c>
      <c r="AU82" s="100">
        <v>1</v>
      </c>
      <c r="AV82" s="106">
        <v>7</v>
      </c>
      <c r="AW82" s="100">
        <v>0</v>
      </c>
      <c r="AX82" s="106">
        <v>9</v>
      </c>
      <c r="AY82" s="100">
        <v>0</v>
      </c>
      <c r="AZ82" s="106">
        <v>71</v>
      </c>
      <c r="BA82" s="100">
        <v>4</v>
      </c>
      <c r="BB82" s="106">
        <v>96</v>
      </c>
      <c r="BC82" s="67">
        <v>4</v>
      </c>
      <c r="BD82" s="106">
        <v>325</v>
      </c>
      <c r="BE82" s="67">
        <v>36</v>
      </c>
    </row>
    <row r="83" spans="1:57" ht="13.5" customHeight="1">
      <c r="A83" s="1" t="s">
        <v>124</v>
      </c>
      <c r="B83" s="103">
        <f t="shared" si="2"/>
        <v>26</v>
      </c>
      <c r="C83" s="67">
        <f t="shared" si="4"/>
        <v>25</v>
      </c>
      <c r="D83" s="67">
        <f t="shared" si="4"/>
        <v>1</v>
      </c>
      <c r="E83" s="67"/>
      <c r="F83" s="106">
        <v>2</v>
      </c>
      <c r="G83" s="100">
        <v>0</v>
      </c>
      <c r="H83" s="106">
        <v>2</v>
      </c>
      <c r="I83" s="100">
        <v>0</v>
      </c>
      <c r="J83" s="106">
        <v>0</v>
      </c>
      <c r="K83" s="100">
        <v>0</v>
      </c>
      <c r="L83" s="106">
        <v>0</v>
      </c>
      <c r="M83" s="100">
        <v>0</v>
      </c>
      <c r="N83" s="106">
        <v>0</v>
      </c>
      <c r="O83" s="100">
        <v>0</v>
      </c>
      <c r="P83" s="106">
        <v>1</v>
      </c>
      <c r="Q83" s="100">
        <v>0</v>
      </c>
      <c r="R83" s="106">
        <v>4</v>
      </c>
      <c r="S83" s="100">
        <v>0</v>
      </c>
      <c r="T83" s="106">
        <v>0</v>
      </c>
      <c r="U83" s="100">
        <v>0</v>
      </c>
      <c r="V83" s="106">
        <v>4</v>
      </c>
      <c r="W83" s="100">
        <v>0</v>
      </c>
      <c r="X83" s="106">
        <v>2</v>
      </c>
      <c r="Y83" s="100">
        <v>0</v>
      </c>
      <c r="Z83" s="106">
        <v>0</v>
      </c>
      <c r="AA83" s="100">
        <v>0</v>
      </c>
      <c r="AB83" s="106">
        <v>0</v>
      </c>
      <c r="AC83" s="100">
        <v>0</v>
      </c>
      <c r="AD83" s="106">
        <v>1</v>
      </c>
      <c r="AE83" s="100">
        <v>0</v>
      </c>
      <c r="AF83" s="106">
        <v>0</v>
      </c>
      <c r="AG83" s="100">
        <v>0</v>
      </c>
      <c r="AH83" s="106">
        <v>0</v>
      </c>
      <c r="AI83" s="100">
        <v>0</v>
      </c>
      <c r="AJ83" s="106">
        <v>0</v>
      </c>
      <c r="AK83" s="100">
        <v>0</v>
      </c>
      <c r="AL83" s="106">
        <v>2</v>
      </c>
      <c r="AM83" s="100">
        <v>0</v>
      </c>
      <c r="AN83" s="106">
        <v>0</v>
      </c>
      <c r="AO83" s="100">
        <v>0</v>
      </c>
      <c r="AP83" s="106">
        <v>0</v>
      </c>
      <c r="AQ83" s="100">
        <v>0</v>
      </c>
      <c r="AR83" s="106">
        <v>3</v>
      </c>
      <c r="AS83" s="100">
        <v>0</v>
      </c>
      <c r="AT83" s="106">
        <v>0</v>
      </c>
      <c r="AU83" s="100">
        <v>0</v>
      </c>
      <c r="AV83" s="106">
        <v>0</v>
      </c>
      <c r="AW83" s="100">
        <v>0</v>
      </c>
      <c r="AX83" s="106">
        <v>0</v>
      </c>
      <c r="AY83" s="100">
        <v>0</v>
      </c>
      <c r="AZ83" s="106">
        <v>0</v>
      </c>
      <c r="BA83" s="100">
        <v>0</v>
      </c>
      <c r="BB83" s="106">
        <v>0</v>
      </c>
      <c r="BC83" s="67">
        <v>0</v>
      </c>
      <c r="BD83" s="106">
        <v>4</v>
      </c>
      <c r="BE83" s="67">
        <v>1</v>
      </c>
    </row>
    <row r="84" spans="1:57" ht="13.5" customHeight="1">
      <c r="A84" s="44" t="s">
        <v>125</v>
      </c>
      <c r="B84" s="103">
        <f t="shared" si="2"/>
        <v>5</v>
      </c>
      <c r="C84" s="67">
        <f t="shared" si="4"/>
        <v>5</v>
      </c>
      <c r="D84" s="67">
        <f t="shared" si="4"/>
        <v>0</v>
      </c>
      <c r="E84" s="67"/>
      <c r="F84" s="106">
        <v>0</v>
      </c>
      <c r="G84" s="100">
        <v>0</v>
      </c>
      <c r="H84" s="106">
        <v>0</v>
      </c>
      <c r="I84" s="100">
        <v>0</v>
      </c>
      <c r="J84" s="106">
        <v>0</v>
      </c>
      <c r="K84" s="100">
        <v>0</v>
      </c>
      <c r="L84" s="106">
        <v>0</v>
      </c>
      <c r="M84" s="100">
        <v>0</v>
      </c>
      <c r="N84" s="106">
        <v>0</v>
      </c>
      <c r="O84" s="100">
        <v>0</v>
      </c>
      <c r="P84" s="106">
        <v>0</v>
      </c>
      <c r="Q84" s="100">
        <v>0</v>
      </c>
      <c r="R84" s="106">
        <v>0</v>
      </c>
      <c r="S84" s="100">
        <v>0</v>
      </c>
      <c r="T84" s="106">
        <v>0</v>
      </c>
      <c r="U84" s="100">
        <v>0</v>
      </c>
      <c r="V84" s="106">
        <v>0</v>
      </c>
      <c r="W84" s="100">
        <v>0</v>
      </c>
      <c r="X84" s="106">
        <v>0</v>
      </c>
      <c r="Y84" s="100">
        <v>0</v>
      </c>
      <c r="Z84" s="106">
        <v>0</v>
      </c>
      <c r="AA84" s="100">
        <v>0</v>
      </c>
      <c r="AB84" s="106">
        <v>4</v>
      </c>
      <c r="AC84" s="100">
        <v>0</v>
      </c>
      <c r="AD84" s="106">
        <v>0</v>
      </c>
      <c r="AE84" s="100">
        <v>0</v>
      </c>
      <c r="AF84" s="106">
        <v>0</v>
      </c>
      <c r="AG84" s="100">
        <v>0</v>
      </c>
      <c r="AH84" s="106">
        <v>0</v>
      </c>
      <c r="AI84" s="100">
        <v>0</v>
      </c>
      <c r="AJ84" s="106">
        <v>0</v>
      </c>
      <c r="AK84" s="100">
        <v>0</v>
      </c>
      <c r="AL84" s="106">
        <v>1</v>
      </c>
      <c r="AM84" s="100">
        <v>0</v>
      </c>
      <c r="AN84" s="106">
        <v>0</v>
      </c>
      <c r="AO84" s="100">
        <v>0</v>
      </c>
      <c r="AP84" s="106">
        <v>0</v>
      </c>
      <c r="AQ84" s="100">
        <v>0</v>
      </c>
      <c r="AR84" s="106">
        <v>0</v>
      </c>
      <c r="AS84" s="100">
        <v>0</v>
      </c>
      <c r="AT84" s="106">
        <v>0</v>
      </c>
      <c r="AU84" s="100">
        <v>0</v>
      </c>
      <c r="AV84" s="106">
        <v>0</v>
      </c>
      <c r="AW84" s="100">
        <v>0</v>
      </c>
      <c r="AX84" s="106">
        <v>0</v>
      </c>
      <c r="AY84" s="100">
        <v>0</v>
      </c>
      <c r="AZ84" s="106">
        <v>0</v>
      </c>
      <c r="BA84" s="100">
        <v>0</v>
      </c>
      <c r="BB84" s="106">
        <v>0</v>
      </c>
      <c r="BC84" s="67">
        <v>0</v>
      </c>
      <c r="BD84" s="106">
        <v>0</v>
      </c>
      <c r="BE84" s="67">
        <v>0</v>
      </c>
    </row>
    <row r="85" spans="1:57" ht="13.5" customHeight="1">
      <c r="A85" s="1" t="s">
        <v>127</v>
      </c>
      <c r="B85" s="103">
        <f aca="true" t="shared" si="5" ref="B85:B110">SUM(C85:D85)</f>
        <v>0</v>
      </c>
      <c r="C85" s="67">
        <f t="shared" si="4"/>
        <v>0</v>
      </c>
      <c r="D85" s="67">
        <f t="shared" si="4"/>
        <v>0</v>
      </c>
      <c r="E85" s="67"/>
      <c r="F85" s="106">
        <v>0</v>
      </c>
      <c r="G85" s="100">
        <v>0</v>
      </c>
      <c r="H85" s="106">
        <v>0</v>
      </c>
      <c r="I85" s="100">
        <v>0</v>
      </c>
      <c r="J85" s="106">
        <v>0</v>
      </c>
      <c r="K85" s="100">
        <v>0</v>
      </c>
      <c r="L85" s="106">
        <v>0</v>
      </c>
      <c r="M85" s="100">
        <v>0</v>
      </c>
      <c r="N85" s="106">
        <v>0</v>
      </c>
      <c r="O85" s="100">
        <v>0</v>
      </c>
      <c r="P85" s="106">
        <v>0</v>
      </c>
      <c r="Q85" s="100">
        <v>0</v>
      </c>
      <c r="R85" s="106">
        <v>0</v>
      </c>
      <c r="S85" s="100">
        <v>0</v>
      </c>
      <c r="T85" s="106">
        <v>0</v>
      </c>
      <c r="U85" s="100">
        <v>0</v>
      </c>
      <c r="V85" s="106">
        <v>0</v>
      </c>
      <c r="W85" s="100">
        <v>0</v>
      </c>
      <c r="X85" s="106">
        <v>0</v>
      </c>
      <c r="Y85" s="100">
        <v>0</v>
      </c>
      <c r="Z85" s="106">
        <v>0</v>
      </c>
      <c r="AA85" s="100">
        <v>0</v>
      </c>
      <c r="AB85" s="106">
        <v>0</v>
      </c>
      <c r="AC85" s="100">
        <v>0</v>
      </c>
      <c r="AD85" s="106">
        <v>0</v>
      </c>
      <c r="AE85" s="100">
        <v>0</v>
      </c>
      <c r="AF85" s="106">
        <v>0</v>
      </c>
      <c r="AG85" s="100">
        <v>0</v>
      </c>
      <c r="AH85" s="106">
        <v>0</v>
      </c>
      <c r="AI85" s="100">
        <v>0</v>
      </c>
      <c r="AJ85" s="106">
        <v>0</v>
      </c>
      <c r="AK85" s="100">
        <v>0</v>
      </c>
      <c r="AL85" s="106">
        <v>0</v>
      </c>
      <c r="AM85" s="100">
        <v>0</v>
      </c>
      <c r="AN85" s="106">
        <v>0</v>
      </c>
      <c r="AO85" s="100">
        <v>0</v>
      </c>
      <c r="AP85" s="106">
        <v>0</v>
      </c>
      <c r="AQ85" s="100">
        <v>0</v>
      </c>
      <c r="AR85" s="106">
        <v>0</v>
      </c>
      <c r="AS85" s="100">
        <v>0</v>
      </c>
      <c r="AT85" s="106">
        <v>0</v>
      </c>
      <c r="AU85" s="100">
        <v>0</v>
      </c>
      <c r="AV85" s="106">
        <v>0</v>
      </c>
      <c r="AW85" s="100">
        <v>0</v>
      </c>
      <c r="AX85" s="106">
        <v>0</v>
      </c>
      <c r="AY85" s="100">
        <v>0</v>
      </c>
      <c r="AZ85" s="106">
        <v>0</v>
      </c>
      <c r="BA85" s="100">
        <v>0</v>
      </c>
      <c r="BB85" s="106">
        <v>0</v>
      </c>
      <c r="BC85" s="67">
        <v>0</v>
      </c>
      <c r="BD85" s="106">
        <v>0</v>
      </c>
      <c r="BE85" s="67">
        <v>0</v>
      </c>
    </row>
    <row r="86" spans="1:57" ht="13.5" customHeight="1">
      <c r="A86" s="1" t="s">
        <v>128</v>
      </c>
      <c r="B86" s="103">
        <f t="shared" si="5"/>
        <v>16</v>
      </c>
      <c r="C86" s="67">
        <f t="shared" si="4"/>
        <v>15</v>
      </c>
      <c r="D86" s="67">
        <f t="shared" si="4"/>
        <v>1</v>
      </c>
      <c r="E86" s="67"/>
      <c r="F86" s="106">
        <v>0</v>
      </c>
      <c r="G86" s="100">
        <v>0</v>
      </c>
      <c r="H86" s="106">
        <v>0</v>
      </c>
      <c r="I86" s="100">
        <v>0</v>
      </c>
      <c r="J86" s="106">
        <v>0</v>
      </c>
      <c r="K86" s="100">
        <v>0</v>
      </c>
      <c r="L86" s="106">
        <v>0</v>
      </c>
      <c r="M86" s="100">
        <v>0</v>
      </c>
      <c r="N86" s="106">
        <v>0</v>
      </c>
      <c r="O86" s="100">
        <v>0</v>
      </c>
      <c r="P86" s="106">
        <v>1</v>
      </c>
      <c r="Q86" s="100">
        <v>0</v>
      </c>
      <c r="R86" s="106">
        <v>0</v>
      </c>
      <c r="S86" s="100">
        <v>0</v>
      </c>
      <c r="T86" s="106">
        <v>0</v>
      </c>
      <c r="U86" s="100">
        <v>0</v>
      </c>
      <c r="V86" s="106">
        <v>0</v>
      </c>
      <c r="W86" s="100">
        <v>0</v>
      </c>
      <c r="X86" s="106">
        <v>0</v>
      </c>
      <c r="Y86" s="100">
        <v>0</v>
      </c>
      <c r="Z86" s="106">
        <v>0</v>
      </c>
      <c r="AA86" s="100">
        <v>0</v>
      </c>
      <c r="AB86" s="106">
        <v>1</v>
      </c>
      <c r="AC86" s="100">
        <v>0</v>
      </c>
      <c r="AD86" s="106">
        <v>0</v>
      </c>
      <c r="AE86" s="100">
        <v>0</v>
      </c>
      <c r="AF86" s="106">
        <v>0</v>
      </c>
      <c r="AG86" s="100">
        <v>0</v>
      </c>
      <c r="AH86" s="106">
        <v>0</v>
      </c>
      <c r="AI86" s="100">
        <v>0</v>
      </c>
      <c r="AJ86" s="106">
        <v>1</v>
      </c>
      <c r="AK86" s="100">
        <v>0</v>
      </c>
      <c r="AL86" s="106">
        <v>0</v>
      </c>
      <c r="AM86" s="100">
        <v>0</v>
      </c>
      <c r="AN86" s="106">
        <v>0</v>
      </c>
      <c r="AO86" s="100">
        <v>0</v>
      </c>
      <c r="AP86" s="106">
        <v>0</v>
      </c>
      <c r="AQ86" s="100">
        <v>0</v>
      </c>
      <c r="AR86" s="106">
        <v>10</v>
      </c>
      <c r="AS86" s="100">
        <v>0</v>
      </c>
      <c r="AT86" s="106">
        <v>0</v>
      </c>
      <c r="AU86" s="100">
        <v>0</v>
      </c>
      <c r="AV86" s="106">
        <v>0</v>
      </c>
      <c r="AW86" s="100">
        <v>0</v>
      </c>
      <c r="AX86" s="106">
        <v>0</v>
      </c>
      <c r="AY86" s="100">
        <v>0</v>
      </c>
      <c r="AZ86" s="106">
        <v>1</v>
      </c>
      <c r="BA86" s="100">
        <v>0</v>
      </c>
      <c r="BB86" s="106">
        <v>1</v>
      </c>
      <c r="BC86" s="67">
        <v>1</v>
      </c>
      <c r="BD86" s="106">
        <v>0</v>
      </c>
      <c r="BE86" s="67">
        <v>0</v>
      </c>
    </row>
    <row r="87" spans="1:57" ht="13.5" customHeight="1">
      <c r="A87" s="44" t="s">
        <v>129</v>
      </c>
      <c r="B87" s="103">
        <f t="shared" si="5"/>
        <v>64</v>
      </c>
      <c r="C87" s="67">
        <f t="shared" si="4"/>
        <v>53</v>
      </c>
      <c r="D87" s="67">
        <f t="shared" si="4"/>
        <v>11</v>
      </c>
      <c r="E87" s="67"/>
      <c r="F87" s="106">
        <v>0</v>
      </c>
      <c r="G87" s="100">
        <v>0</v>
      </c>
      <c r="H87" s="106">
        <v>0</v>
      </c>
      <c r="I87" s="100">
        <v>1</v>
      </c>
      <c r="J87" s="106">
        <v>0</v>
      </c>
      <c r="K87" s="100">
        <v>0</v>
      </c>
      <c r="L87" s="106">
        <v>11</v>
      </c>
      <c r="M87" s="100">
        <v>0</v>
      </c>
      <c r="N87" s="106">
        <v>0</v>
      </c>
      <c r="O87" s="100">
        <v>0</v>
      </c>
      <c r="P87" s="106">
        <v>21</v>
      </c>
      <c r="Q87" s="100">
        <v>3</v>
      </c>
      <c r="R87" s="106">
        <v>0</v>
      </c>
      <c r="S87" s="100">
        <v>0</v>
      </c>
      <c r="T87" s="106">
        <v>0</v>
      </c>
      <c r="U87" s="100">
        <v>0</v>
      </c>
      <c r="V87" s="106">
        <v>1</v>
      </c>
      <c r="W87" s="100">
        <v>1</v>
      </c>
      <c r="X87" s="106">
        <v>2</v>
      </c>
      <c r="Y87" s="100">
        <v>0</v>
      </c>
      <c r="Z87" s="106">
        <v>0</v>
      </c>
      <c r="AA87" s="100">
        <v>0</v>
      </c>
      <c r="AB87" s="106">
        <v>5</v>
      </c>
      <c r="AC87" s="100">
        <v>1</v>
      </c>
      <c r="AD87" s="106">
        <v>0</v>
      </c>
      <c r="AE87" s="100">
        <v>0</v>
      </c>
      <c r="AF87" s="106">
        <v>0</v>
      </c>
      <c r="AG87" s="100">
        <v>0</v>
      </c>
      <c r="AH87" s="106">
        <v>3</v>
      </c>
      <c r="AI87" s="100">
        <v>0</v>
      </c>
      <c r="AJ87" s="106">
        <v>2</v>
      </c>
      <c r="AK87" s="100">
        <v>0</v>
      </c>
      <c r="AL87" s="106">
        <v>0</v>
      </c>
      <c r="AM87" s="100">
        <v>0</v>
      </c>
      <c r="AN87" s="106">
        <v>0</v>
      </c>
      <c r="AO87" s="100">
        <v>0</v>
      </c>
      <c r="AP87" s="106">
        <v>0</v>
      </c>
      <c r="AQ87" s="100">
        <v>0</v>
      </c>
      <c r="AR87" s="106">
        <v>2</v>
      </c>
      <c r="AS87" s="100">
        <v>3</v>
      </c>
      <c r="AT87" s="106">
        <v>2</v>
      </c>
      <c r="AU87" s="100">
        <v>0</v>
      </c>
      <c r="AV87" s="106">
        <v>0</v>
      </c>
      <c r="AW87" s="100">
        <v>0</v>
      </c>
      <c r="AX87" s="106">
        <v>0</v>
      </c>
      <c r="AY87" s="100">
        <v>0</v>
      </c>
      <c r="AZ87" s="106">
        <v>1</v>
      </c>
      <c r="BA87" s="100">
        <v>1</v>
      </c>
      <c r="BB87" s="106">
        <v>3</v>
      </c>
      <c r="BC87" s="67">
        <v>1</v>
      </c>
      <c r="BD87" s="106">
        <v>0</v>
      </c>
      <c r="BE87" s="67">
        <v>0</v>
      </c>
    </row>
    <row r="88" spans="1:57" ht="13.5" customHeight="1">
      <c r="A88" s="1" t="s">
        <v>130</v>
      </c>
      <c r="B88" s="103">
        <f t="shared" si="5"/>
        <v>14</v>
      </c>
      <c r="C88" s="67">
        <f t="shared" si="4"/>
        <v>12</v>
      </c>
      <c r="D88" s="67">
        <f t="shared" si="4"/>
        <v>2</v>
      </c>
      <c r="E88" s="67"/>
      <c r="F88" s="106">
        <v>0</v>
      </c>
      <c r="G88" s="100">
        <v>0</v>
      </c>
      <c r="H88" s="106">
        <v>0</v>
      </c>
      <c r="I88" s="100">
        <v>0</v>
      </c>
      <c r="J88" s="106">
        <v>0</v>
      </c>
      <c r="K88" s="100">
        <v>0</v>
      </c>
      <c r="L88" s="106">
        <v>0</v>
      </c>
      <c r="M88" s="100">
        <v>0</v>
      </c>
      <c r="N88" s="106">
        <v>0</v>
      </c>
      <c r="O88" s="100">
        <v>0</v>
      </c>
      <c r="P88" s="106">
        <v>6</v>
      </c>
      <c r="Q88" s="100">
        <v>1</v>
      </c>
      <c r="R88" s="106">
        <v>0</v>
      </c>
      <c r="S88" s="100">
        <v>0</v>
      </c>
      <c r="T88" s="106">
        <v>0</v>
      </c>
      <c r="U88" s="100">
        <v>0</v>
      </c>
      <c r="V88" s="106">
        <v>3</v>
      </c>
      <c r="W88" s="100">
        <v>0</v>
      </c>
      <c r="X88" s="106">
        <v>0</v>
      </c>
      <c r="Y88" s="100">
        <v>0</v>
      </c>
      <c r="Z88" s="106">
        <v>0</v>
      </c>
      <c r="AA88" s="100">
        <v>0</v>
      </c>
      <c r="AB88" s="106">
        <v>0</v>
      </c>
      <c r="AC88" s="100">
        <v>0</v>
      </c>
      <c r="AD88" s="106">
        <v>0</v>
      </c>
      <c r="AE88" s="100">
        <v>0</v>
      </c>
      <c r="AF88" s="106">
        <v>1</v>
      </c>
      <c r="AG88" s="100">
        <v>0</v>
      </c>
      <c r="AH88" s="106">
        <v>1</v>
      </c>
      <c r="AI88" s="100">
        <v>0</v>
      </c>
      <c r="AJ88" s="106">
        <v>1</v>
      </c>
      <c r="AK88" s="100">
        <v>1</v>
      </c>
      <c r="AL88" s="106">
        <v>0</v>
      </c>
      <c r="AM88" s="100">
        <v>0</v>
      </c>
      <c r="AN88" s="106">
        <v>0</v>
      </c>
      <c r="AO88" s="100">
        <v>0</v>
      </c>
      <c r="AP88" s="106">
        <v>0</v>
      </c>
      <c r="AQ88" s="100">
        <v>0</v>
      </c>
      <c r="AR88" s="106">
        <v>0</v>
      </c>
      <c r="AS88" s="100">
        <v>0</v>
      </c>
      <c r="AT88" s="106">
        <v>0</v>
      </c>
      <c r="AU88" s="100">
        <v>0</v>
      </c>
      <c r="AV88" s="106">
        <v>0</v>
      </c>
      <c r="AW88" s="100">
        <v>0</v>
      </c>
      <c r="AX88" s="106">
        <v>0</v>
      </c>
      <c r="AY88" s="100">
        <v>0</v>
      </c>
      <c r="AZ88" s="106">
        <v>0</v>
      </c>
      <c r="BA88" s="100">
        <v>0</v>
      </c>
      <c r="BB88" s="106">
        <v>0</v>
      </c>
      <c r="BC88" s="67">
        <v>0</v>
      </c>
      <c r="BD88" s="106">
        <v>0</v>
      </c>
      <c r="BE88" s="67">
        <v>0</v>
      </c>
    </row>
    <row r="89" spans="1:57" ht="13.5" customHeight="1">
      <c r="A89" s="1" t="s">
        <v>315</v>
      </c>
      <c r="B89" s="103">
        <f t="shared" si="5"/>
        <v>1</v>
      </c>
      <c r="C89" s="67">
        <f t="shared" si="4"/>
        <v>1</v>
      </c>
      <c r="D89" s="67">
        <f t="shared" si="4"/>
        <v>0</v>
      </c>
      <c r="E89" s="67"/>
      <c r="F89" s="106">
        <v>0</v>
      </c>
      <c r="G89" s="100">
        <v>0</v>
      </c>
      <c r="H89" s="106">
        <v>1</v>
      </c>
      <c r="I89" s="100">
        <v>0</v>
      </c>
      <c r="J89" s="106">
        <v>0</v>
      </c>
      <c r="K89" s="100">
        <v>0</v>
      </c>
      <c r="L89" s="106">
        <v>0</v>
      </c>
      <c r="M89" s="100">
        <v>0</v>
      </c>
      <c r="N89" s="106">
        <v>0</v>
      </c>
      <c r="O89" s="100">
        <v>0</v>
      </c>
      <c r="P89" s="106">
        <v>0</v>
      </c>
      <c r="Q89" s="100">
        <v>0</v>
      </c>
      <c r="R89" s="106">
        <v>0</v>
      </c>
      <c r="S89" s="100">
        <v>0</v>
      </c>
      <c r="T89" s="106">
        <v>0</v>
      </c>
      <c r="U89" s="100">
        <v>0</v>
      </c>
      <c r="V89" s="106">
        <v>0</v>
      </c>
      <c r="W89" s="100">
        <v>0</v>
      </c>
      <c r="X89" s="106">
        <v>0</v>
      </c>
      <c r="Y89" s="100">
        <v>0</v>
      </c>
      <c r="Z89" s="106">
        <v>0</v>
      </c>
      <c r="AA89" s="100">
        <v>0</v>
      </c>
      <c r="AB89" s="106">
        <v>0</v>
      </c>
      <c r="AC89" s="100">
        <v>0</v>
      </c>
      <c r="AD89" s="106">
        <v>0</v>
      </c>
      <c r="AE89" s="100">
        <v>0</v>
      </c>
      <c r="AF89" s="106">
        <v>0</v>
      </c>
      <c r="AG89" s="100">
        <v>0</v>
      </c>
      <c r="AH89" s="106">
        <v>0</v>
      </c>
      <c r="AI89" s="100">
        <v>0</v>
      </c>
      <c r="AJ89" s="106">
        <v>0</v>
      </c>
      <c r="AK89" s="100">
        <v>0</v>
      </c>
      <c r="AL89" s="106">
        <v>0</v>
      </c>
      <c r="AM89" s="100">
        <v>0</v>
      </c>
      <c r="AN89" s="106">
        <v>0</v>
      </c>
      <c r="AO89" s="100">
        <v>0</v>
      </c>
      <c r="AP89" s="106">
        <v>0</v>
      </c>
      <c r="AQ89" s="100">
        <v>0</v>
      </c>
      <c r="AR89" s="106">
        <v>0</v>
      </c>
      <c r="AS89" s="100">
        <v>0</v>
      </c>
      <c r="AT89" s="106">
        <v>0</v>
      </c>
      <c r="AU89" s="100">
        <v>0</v>
      </c>
      <c r="AV89" s="106">
        <v>0</v>
      </c>
      <c r="AW89" s="100">
        <v>0</v>
      </c>
      <c r="AX89" s="106">
        <v>0</v>
      </c>
      <c r="AY89" s="100">
        <v>0</v>
      </c>
      <c r="AZ89" s="106">
        <v>0</v>
      </c>
      <c r="BA89" s="100">
        <v>0</v>
      </c>
      <c r="BB89" s="106">
        <v>0</v>
      </c>
      <c r="BC89" s="67">
        <v>0</v>
      </c>
      <c r="BD89" s="106">
        <v>0</v>
      </c>
      <c r="BE89" s="67">
        <v>0</v>
      </c>
    </row>
    <row r="90" spans="1:57" ht="13.5" customHeight="1">
      <c r="A90" s="1" t="s">
        <v>316</v>
      </c>
      <c r="B90" s="103">
        <f t="shared" si="5"/>
        <v>0</v>
      </c>
      <c r="C90" s="67">
        <f t="shared" si="4"/>
        <v>0</v>
      </c>
      <c r="D90" s="67">
        <f t="shared" si="4"/>
        <v>0</v>
      </c>
      <c r="E90" s="67"/>
      <c r="F90" s="106">
        <v>0</v>
      </c>
      <c r="G90" s="100">
        <v>0</v>
      </c>
      <c r="H90" s="106">
        <v>0</v>
      </c>
      <c r="I90" s="100">
        <v>0</v>
      </c>
      <c r="J90" s="106">
        <v>0</v>
      </c>
      <c r="K90" s="100">
        <v>0</v>
      </c>
      <c r="L90" s="106">
        <v>0</v>
      </c>
      <c r="M90" s="100">
        <v>0</v>
      </c>
      <c r="N90" s="106">
        <v>0</v>
      </c>
      <c r="O90" s="100">
        <v>0</v>
      </c>
      <c r="P90" s="106">
        <v>0</v>
      </c>
      <c r="Q90" s="100">
        <v>0</v>
      </c>
      <c r="R90" s="106">
        <v>0</v>
      </c>
      <c r="S90" s="100">
        <v>0</v>
      </c>
      <c r="T90" s="106">
        <v>0</v>
      </c>
      <c r="U90" s="100">
        <v>0</v>
      </c>
      <c r="V90" s="106">
        <v>0</v>
      </c>
      <c r="W90" s="100">
        <v>0</v>
      </c>
      <c r="X90" s="106">
        <v>0</v>
      </c>
      <c r="Y90" s="100">
        <v>0</v>
      </c>
      <c r="Z90" s="106">
        <v>0</v>
      </c>
      <c r="AA90" s="100">
        <v>0</v>
      </c>
      <c r="AB90" s="106">
        <v>0</v>
      </c>
      <c r="AC90" s="100">
        <v>0</v>
      </c>
      <c r="AD90" s="106">
        <v>0</v>
      </c>
      <c r="AE90" s="100">
        <v>0</v>
      </c>
      <c r="AF90" s="106">
        <v>0</v>
      </c>
      <c r="AG90" s="100">
        <v>0</v>
      </c>
      <c r="AH90" s="106">
        <v>0</v>
      </c>
      <c r="AI90" s="100">
        <v>0</v>
      </c>
      <c r="AJ90" s="106">
        <v>0</v>
      </c>
      <c r="AK90" s="100">
        <v>0</v>
      </c>
      <c r="AL90" s="106">
        <v>0</v>
      </c>
      <c r="AM90" s="100">
        <v>0</v>
      </c>
      <c r="AN90" s="106">
        <v>0</v>
      </c>
      <c r="AO90" s="100">
        <v>0</v>
      </c>
      <c r="AP90" s="106">
        <v>0</v>
      </c>
      <c r="AQ90" s="100">
        <v>0</v>
      </c>
      <c r="AR90" s="106">
        <v>0</v>
      </c>
      <c r="AS90" s="100">
        <v>0</v>
      </c>
      <c r="AT90" s="106">
        <v>0</v>
      </c>
      <c r="AU90" s="100">
        <v>0</v>
      </c>
      <c r="AV90" s="106">
        <v>0</v>
      </c>
      <c r="AW90" s="100">
        <v>0</v>
      </c>
      <c r="AX90" s="106">
        <v>0</v>
      </c>
      <c r="AY90" s="100">
        <v>0</v>
      </c>
      <c r="AZ90" s="106">
        <v>0</v>
      </c>
      <c r="BA90" s="100">
        <v>0</v>
      </c>
      <c r="BB90" s="106">
        <v>0</v>
      </c>
      <c r="BC90" s="67">
        <v>0</v>
      </c>
      <c r="BD90" s="106">
        <v>0</v>
      </c>
      <c r="BE90" s="67">
        <v>0</v>
      </c>
    </row>
    <row r="91" spans="1:57" ht="13.5" customHeight="1">
      <c r="A91" s="1" t="s">
        <v>226</v>
      </c>
      <c r="B91" s="103">
        <f t="shared" si="5"/>
        <v>15</v>
      </c>
      <c r="C91" s="67">
        <f t="shared" si="4"/>
        <v>15</v>
      </c>
      <c r="D91" s="67">
        <f t="shared" si="4"/>
        <v>0</v>
      </c>
      <c r="E91" s="67"/>
      <c r="F91" s="106">
        <v>0</v>
      </c>
      <c r="G91" s="100">
        <v>0</v>
      </c>
      <c r="H91" s="106">
        <v>5</v>
      </c>
      <c r="I91" s="100">
        <v>0</v>
      </c>
      <c r="J91" s="106">
        <v>0</v>
      </c>
      <c r="K91" s="100">
        <v>0</v>
      </c>
      <c r="L91" s="106">
        <v>1</v>
      </c>
      <c r="M91" s="100">
        <v>0</v>
      </c>
      <c r="N91" s="106">
        <v>0</v>
      </c>
      <c r="O91" s="100">
        <v>0</v>
      </c>
      <c r="P91" s="106">
        <v>0</v>
      </c>
      <c r="Q91" s="100">
        <v>0</v>
      </c>
      <c r="R91" s="106">
        <v>0</v>
      </c>
      <c r="S91" s="100">
        <v>0</v>
      </c>
      <c r="T91" s="106">
        <v>0</v>
      </c>
      <c r="U91" s="100">
        <v>0</v>
      </c>
      <c r="V91" s="106">
        <v>1</v>
      </c>
      <c r="W91" s="100">
        <v>0</v>
      </c>
      <c r="X91" s="106">
        <v>0</v>
      </c>
      <c r="Y91" s="100">
        <v>0</v>
      </c>
      <c r="Z91" s="106">
        <v>1</v>
      </c>
      <c r="AA91" s="100">
        <v>0</v>
      </c>
      <c r="AB91" s="106">
        <v>0</v>
      </c>
      <c r="AC91" s="100">
        <v>0</v>
      </c>
      <c r="AD91" s="106">
        <v>0</v>
      </c>
      <c r="AE91" s="100">
        <v>0</v>
      </c>
      <c r="AF91" s="106">
        <v>0</v>
      </c>
      <c r="AG91" s="100">
        <v>0</v>
      </c>
      <c r="AH91" s="106">
        <v>0</v>
      </c>
      <c r="AI91" s="100">
        <v>0</v>
      </c>
      <c r="AJ91" s="106">
        <v>3</v>
      </c>
      <c r="AK91" s="100">
        <v>0</v>
      </c>
      <c r="AL91" s="106">
        <v>1</v>
      </c>
      <c r="AM91" s="100">
        <v>0</v>
      </c>
      <c r="AN91" s="106">
        <v>0</v>
      </c>
      <c r="AO91" s="100">
        <v>0</v>
      </c>
      <c r="AP91" s="106">
        <v>0</v>
      </c>
      <c r="AQ91" s="100">
        <v>0</v>
      </c>
      <c r="AR91" s="106">
        <v>0</v>
      </c>
      <c r="AS91" s="100">
        <v>0</v>
      </c>
      <c r="AT91" s="106">
        <v>3</v>
      </c>
      <c r="AU91" s="100">
        <v>0</v>
      </c>
      <c r="AV91" s="106">
        <v>0</v>
      </c>
      <c r="AW91" s="100">
        <v>0</v>
      </c>
      <c r="AX91" s="106">
        <v>0</v>
      </c>
      <c r="AY91" s="100">
        <v>0</v>
      </c>
      <c r="AZ91" s="106">
        <v>0</v>
      </c>
      <c r="BA91" s="100">
        <v>0</v>
      </c>
      <c r="BB91" s="106">
        <v>0</v>
      </c>
      <c r="BC91" s="67">
        <v>0</v>
      </c>
      <c r="BD91" s="106">
        <v>0</v>
      </c>
      <c r="BE91" s="67">
        <v>0</v>
      </c>
    </row>
    <row r="92" spans="1:57" ht="13.5" customHeight="1">
      <c r="A92" s="44" t="s">
        <v>134</v>
      </c>
      <c r="B92" s="103">
        <f t="shared" si="5"/>
        <v>78</v>
      </c>
      <c r="C92" s="67">
        <f t="shared" si="4"/>
        <v>76</v>
      </c>
      <c r="D92" s="67">
        <f t="shared" si="4"/>
        <v>2</v>
      </c>
      <c r="E92" s="67"/>
      <c r="F92" s="106">
        <v>1</v>
      </c>
      <c r="G92" s="100">
        <v>0</v>
      </c>
      <c r="H92" s="106">
        <v>7</v>
      </c>
      <c r="I92" s="100">
        <v>0</v>
      </c>
      <c r="J92" s="106">
        <v>2</v>
      </c>
      <c r="K92" s="100">
        <v>0</v>
      </c>
      <c r="L92" s="106">
        <v>6</v>
      </c>
      <c r="M92" s="100">
        <v>0</v>
      </c>
      <c r="N92" s="106">
        <v>0</v>
      </c>
      <c r="O92" s="100">
        <v>0</v>
      </c>
      <c r="P92" s="106">
        <v>4</v>
      </c>
      <c r="Q92" s="100">
        <v>1</v>
      </c>
      <c r="R92" s="106">
        <v>0</v>
      </c>
      <c r="S92" s="100">
        <v>0</v>
      </c>
      <c r="T92" s="106">
        <v>1</v>
      </c>
      <c r="U92" s="100">
        <v>0</v>
      </c>
      <c r="V92" s="106">
        <v>7</v>
      </c>
      <c r="W92" s="100">
        <v>0</v>
      </c>
      <c r="X92" s="106">
        <v>4</v>
      </c>
      <c r="Y92" s="100">
        <v>0</v>
      </c>
      <c r="Z92" s="106">
        <v>2</v>
      </c>
      <c r="AA92" s="100">
        <v>0</v>
      </c>
      <c r="AB92" s="106">
        <v>9</v>
      </c>
      <c r="AC92" s="100">
        <v>0</v>
      </c>
      <c r="AD92" s="106">
        <v>0</v>
      </c>
      <c r="AE92" s="100">
        <v>0</v>
      </c>
      <c r="AF92" s="106">
        <v>3</v>
      </c>
      <c r="AG92" s="100">
        <v>0</v>
      </c>
      <c r="AH92" s="106">
        <v>0</v>
      </c>
      <c r="AI92" s="100">
        <v>0</v>
      </c>
      <c r="AJ92" s="106">
        <v>3</v>
      </c>
      <c r="AK92" s="100">
        <v>0</v>
      </c>
      <c r="AL92" s="106">
        <v>7</v>
      </c>
      <c r="AM92" s="100">
        <v>0</v>
      </c>
      <c r="AN92" s="106">
        <v>10</v>
      </c>
      <c r="AO92" s="100">
        <v>1</v>
      </c>
      <c r="AP92" s="106">
        <v>1</v>
      </c>
      <c r="AQ92" s="100">
        <v>0</v>
      </c>
      <c r="AR92" s="106">
        <v>5</v>
      </c>
      <c r="AS92" s="100">
        <v>0</v>
      </c>
      <c r="AT92" s="106">
        <v>1</v>
      </c>
      <c r="AU92" s="100">
        <v>0</v>
      </c>
      <c r="AV92" s="106">
        <v>0</v>
      </c>
      <c r="AW92" s="100">
        <v>0</v>
      </c>
      <c r="AX92" s="106">
        <v>0</v>
      </c>
      <c r="AY92" s="100">
        <v>0</v>
      </c>
      <c r="AZ92" s="106">
        <v>1</v>
      </c>
      <c r="BA92" s="100">
        <v>0</v>
      </c>
      <c r="BB92" s="106">
        <v>2</v>
      </c>
      <c r="BC92" s="67">
        <v>0</v>
      </c>
      <c r="BD92" s="106">
        <v>0</v>
      </c>
      <c r="BE92" s="67">
        <v>0</v>
      </c>
    </row>
    <row r="93" spans="1:57" ht="13.5" customHeight="1">
      <c r="A93" s="1" t="s">
        <v>135</v>
      </c>
      <c r="B93" s="103">
        <f t="shared" si="5"/>
        <v>9</v>
      </c>
      <c r="C93" s="67">
        <f t="shared" si="4"/>
        <v>8</v>
      </c>
      <c r="D93" s="67">
        <f t="shared" si="4"/>
        <v>1</v>
      </c>
      <c r="E93" s="67"/>
      <c r="F93" s="106">
        <v>0</v>
      </c>
      <c r="G93" s="100">
        <v>0</v>
      </c>
      <c r="H93" s="106">
        <v>0</v>
      </c>
      <c r="I93" s="100">
        <v>0</v>
      </c>
      <c r="J93" s="106">
        <v>0</v>
      </c>
      <c r="K93" s="100">
        <v>0</v>
      </c>
      <c r="L93" s="106">
        <v>0</v>
      </c>
      <c r="M93" s="100">
        <v>0</v>
      </c>
      <c r="N93" s="106">
        <v>1</v>
      </c>
      <c r="O93" s="100">
        <v>0</v>
      </c>
      <c r="P93" s="106">
        <v>2</v>
      </c>
      <c r="Q93" s="100">
        <v>0</v>
      </c>
      <c r="R93" s="106">
        <v>0</v>
      </c>
      <c r="S93" s="100">
        <v>0</v>
      </c>
      <c r="T93" s="106">
        <v>0</v>
      </c>
      <c r="U93" s="100">
        <v>0</v>
      </c>
      <c r="V93" s="106">
        <v>4</v>
      </c>
      <c r="W93" s="100">
        <v>1</v>
      </c>
      <c r="X93" s="106">
        <v>0</v>
      </c>
      <c r="Y93" s="100">
        <v>0</v>
      </c>
      <c r="Z93" s="106">
        <v>0</v>
      </c>
      <c r="AA93" s="100">
        <v>0</v>
      </c>
      <c r="AB93" s="106">
        <v>0</v>
      </c>
      <c r="AC93" s="100">
        <v>0</v>
      </c>
      <c r="AD93" s="106">
        <v>0</v>
      </c>
      <c r="AE93" s="100">
        <v>0</v>
      </c>
      <c r="AF93" s="106">
        <v>0</v>
      </c>
      <c r="AG93" s="100">
        <v>0</v>
      </c>
      <c r="AH93" s="106">
        <v>0</v>
      </c>
      <c r="AI93" s="100">
        <v>0</v>
      </c>
      <c r="AJ93" s="106">
        <v>0</v>
      </c>
      <c r="AK93" s="100">
        <v>0</v>
      </c>
      <c r="AL93" s="106">
        <v>1</v>
      </c>
      <c r="AM93" s="100">
        <v>0</v>
      </c>
      <c r="AN93" s="106">
        <v>0</v>
      </c>
      <c r="AO93" s="100">
        <v>0</v>
      </c>
      <c r="AP93" s="106">
        <v>0</v>
      </c>
      <c r="AQ93" s="100">
        <v>0</v>
      </c>
      <c r="AR93" s="106">
        <v>0</v>
      </c>
      <c r="AS93" s="100">
        <v>0</v>
      </c>
      <c r="AT93" s="106">
        <v>0</v>
      </c>
      <c r="AU93" s="100">
        <v>0</v>
      </c>
      <c r="AV93" s="106">
        <v>0</v>
      </c>
      <c r="AW93" s="100">
        <v>0</v>
      </c>
      <c r="AX93" s="106">
        <v>0</v>
      </c>
      <c r="AY93" s="100">
        <v>0</v>
      </c>
      <c r="AZ93" s="106">
        <v>0</v>
      </c>
      <c r="BA93" s="100">
        <v>0</v>
      </c>
      <c r="BB93" s="106">
        <v>0</v>
      </c>
      <c r="BC93" s="67">
        <v>0</v>
      </c>
      <c r="BD93" s="106">
        <v>0</v>
      </c>
      <c r="BE93" s="67">
        <v>0</v>
      </c>
    </row>
    <row r="94" spans="1:57" ht="13.5" customHeight="1">
      <c r="A94" s="1" t="s">
        <v>136</v>
      </c>
      <c r="B94" s="103">
        <f t="shared" si="5"/>
        <v>1</v>
      </c>
      <c r="C94" s="67">
        <f t="shared" si="4"/>
        <v>1</v>
      </c>
      <c r="D94" s="67">
        <f t="shared" si="4"/>
        <v>0</v>
      </c>
      <c r="E94" s="67"/>
      <c r="F94" s="106">
        <v>0</v>
      </c>
      <c r="G94" s="100">
        <v>0</v>
      </c>
      <c r="H94" s="106">
        <v>0</v>
      </c>
      <c r="I94" s="100">
        <v>0</v>
      </c>
      <c r="J94" s="106">
        <v>0</v>
      </c>
      <c r="K94" s="100">
        <v>0</v>
      </c>
      <c r="L94" s="106">
        <v>0</v>
      </c>
      <c r="M94" s="100">
        <v>0</v>
      </c>
      <c r="N94" s="106">
        <v>0</v>
      </c>
      <c r="O94" s="100">
        <v>0</v>
      </c>
      <c r="P94" s="106">
        <v>0</v>
      </c>
      <c r="Q94" s="100">
        <v>0</v>
      </c>
      <c r="R94" s="106">
        <v>0</v>
      </c>
      <c r="S94" s="100">
        <v>0</v>
      </c>
      <c r="T94" s="106">
        <v>0</v>
      </c>
      <c r="U94" s="100">
        <v>0</v>
      </c>
      <c r="V94" s="106">
        <v>0</v>
      </c>
      <c r="W94" s="100">
        <v>0</v>
      </c>
      <c r="X94" s="106">
        <v>0</v>
      </c>
      <c r="Y94" s="100">
        <v>0</v>
      </c>
      <c r="Z94" s="106">
        <v>0</v>
      </c>
      <c r="AA94" s="100">
        <v>0</v>
      </c>
      <c r="AB94" s="106">
        <v>0</v>
      </c>
      <c r="AC94" s="100">
        <v>0</v>
      </c>
      <c r="AD94" s="106">
        <v>0</v>
      </c>
      <c r="AE94" s="100">
        <v>0</v>
      </c>
      <c r="AF94" s="106">
        <v>1</v>
      </c>
      <c r="AG94" s="100">
        <v>0</v>
      </c>
      <c r="AH94" s="106">
        <v>0</v>
      </c>
      <c r="AI94" s="100">
        <v>0</v>
      </c>
      <c r="AJ94" s="106">
        <v>0</v>
      </c>
      <c r="AK94" s="100">
        <v>0</v>
      </c>
      <c r="AL94" s="106">
        <v>0</v>
      </c>
      <c r="AM94" s="100">
        <v>0</v>
      </c>
      <c r="AN94" s="106">
        <v>0</v>
      </c>
      <c r="AO94" s="100">
        <v>0</v>
      </c>
      <c r="AP94" s="106">
        <v>0</v>
      </c>
      <c r="AQ94" s="100">
        <v>0</v>
      </c>
      <c r="AR94" s="106">
        <v>0</v>
      </c>
      <c r="AS94" s="100">
        <v>0</v>
      </c>
      <c r="AT94" s="106">
        <v>0</v>
      </c>
      <c r="AU94" s="100">
        <v>0</v>
      </c>
      <c r="AV94" s="106">
        <v>0</v>
      </c>
      <c r="AW94" s="100">
        <v>0</v>
      </c>
      <c r="AX94" s="106">
        <v>0</v>
      </c>
      <c r="AY94" s="100">
        <v>0</v>
      </c>
      <c r="AZ94" s="106">
        <v>0</v>
      </c>
      <c r="BA94" s="100">
        <v>0</v>
      </c>
      <c r="BB94" s="106">
        <v>0</v>
      </c>
      <c r="BC94" s="67">
        <v>0</v>
      </c>
      <c r="BD94" s="106">
        <v>0</v>
      </c>
      <c r="BE94" s="67">
        <v>0</v>
      </c>
    </row>
    <row r="95" spans="1:57" ht="13.5" customHeight="1">
      <c r="A95" s="1" t="s">
        <v>317</v>
      </c>
      <c r="B95" s="103">
        <f t="shared" si="5"/>
        <v>124</v>
      </c>
      <c r="C95" s="67">
        <f t="shared" si="4"/>
        <v>116</v>
      </c>
      <c r="D95" s="67">
        <f t="shared" si="4"/>
        <v>8</v>
      </c>
      <c r="E95" s="67"/>
      <c r="F95" s="106">
        <v>1</v>
      </c>
      <c r="G95" s="100">
        <v>0</v>
      </c>
      <c r="H95" s="106">
        <v>20</v>
      </c>
      <c r="I95" s="100">
        <v>0</v>
      </c>
      <c r="J95" s="106">
        <v>0</v>
      </c>
      <c r="K95" s="100">
        <v>0</v>
      </c>
      <c r="L95" s="106">
        <v>19</v>
      </c>
      <c r="M95" s="100">
        <v>2</v>
      </c>
      <c r="N95" s="106">
        <v>0</v>
      </c>
      <c r="O95" s="100">
        <v>0</v>
      </c>
      <c r="P95" s="106">
        <v>0</v>
      </c>
      <c r="Q95" s="100">
        <v>0</v>
      </c>
      <c r="R95" s="106">
        <v>0</v>
      </c>
      <c r="S95" s="100">
        <v>0</v>
      </c>
      <c r="T95" s="106">
        <v>0</v>
      </c>
      <c r="U95" s="100">
        <v>0</v>
      </c>
      <c r="V95" s="106">
        <v>24</v>
      </c>
      <c r="W95" s="100">
        <v>3</v>
      </c>
      <c r="X95" s="106">
        <v>4</v>
      </c>
      <c r="Y95" s="100">
        <v>0</v>
      </c>
      <c r="Z95" s="106">
        <v>2</v>
      </c>
      <c r="AA95" s="100">
        <v>0</v>
      </c>
      <c r="AB95" s="106">
        <v>7</v>
      </c>
      <c r="AC95" s="100">
        <v>0</v>
      </c>
      <c r="AD95" s="106">
        <v>0</v>
      </c>
      <c r="AE95" s="100">
        <v>0</v>
      </c>
      <c r="AF95" s="106">
        <v>1</v>
      </c>
      <c r="AG95" s="100">
        <v>1</v>
      </c>
      <c r="AH95" s="106">
        <v>0</v>
      </c>
      <c r="AI95" s="100">
        <v>0</v>
      </c>
      <c r="AJ95" s="106">
        <v>2</v>
      </c>
      <c r="AK95" s="100">
        <v>0</v>
      </c>
      <c r="AL95" s="106">
        <v>3</v>
      </c>
      <c r="AM95" s="100">
        <v>0</v>
      </c>
      <c r="AN95" s="106">
        <v>5</v>
      </c>
      <c r="AO95" s="100">
        <v>1</v>
      </c>
      <c r="AP95" s="106">
        <v>0</v>
      </c>
      <c r="AQ95" s="100">
        <v>0</v>
      </c>
      <c r="AR95" s="106">
        <v>4</v>
      </c>
      <c r="AS95" s="100">
        <v>0</v>
      </c>
      <c r="AT95" s="106">
        <v>11</v>
      </c>
      <c r="AU95" s="100">
        <v>0</v>
      </c>
      <c r="AV95" s="106">
        <v>2</v>
      </c>
      <c r="AW95" s="100">
        <v>0</v>
      </c>
      <c r="AX95" s="106">
        <v>0</v>
      </c>
      <c r="AY95" s="100">
        <v>0</v>
      </c>
      <c r="AZ95" s="106">
        <v>5</v>
      </c>
      <c r="BA95" s="100">
        <v>1</v>
      </c>
      <c r="BB95" s="106">
        <v>6</v>
      </c>
      <c r="BC95" s="67">
        <v>0</v>
      </c>
      <c r="BD95" s="106">
        <v>0</v>
      </c>
      <c r="BE95" s="67">
        <v>0</v>
      </c>
    </row>
    <row r="96" spans="1:57" ht="13.5" customHeight="1">
      <c r="A96" s="1" t="s">
        <v>318</v>
      </c>
      <c r="B96" s="103">
        <f t="shared" si="5"/>
        <v>1</v>
      </c>
      <c r="C96" s="67">
        <f t="shared" si="4"/>
        <v>1</v>
      </c>
      <c r="D96" s="67">
        <f t="shared" si="4"/>
        <v>0</v>
      </c>
      <c r="E96" s="67"/>
      <c r="F96" s="106">
        <v>0</v>
      </c>
      <c r="G96" s="100">
        <v>0</v>
      </c>
      <c r="H96" s="106">
        <v>0</v>
      </c>
      <c r="I96" s="100">
        <v>0</v>
      </c>
      <c r="J96" s="106">
        <v>0</v>
      </c>
      <c r="K96" s="100">
        <v>0</v>
      </c>
      <c r="L96" s="106">
        <v>0</v>
      </c>
      <c r="M96" s="100">
        <v>0</v>
      </c>
      <c r="N96" s="106">
        <v>0</v>
      </c>
      <c r="O96" s="100">
        <v>0</v>
      </c>
      <c r="P96" s="106">
        <v>0</v>
      </c>
      <c r="Q96" s="100">
        <v>0</v>
      </c>
      <c r="R96" s="106">
        <v>0</v>
      </c>
      <c r="S96" s="100">
        <v>0</v>
      </c>
      <c r="T96" s="106">
        <v>0</v>
      </c>
      <c r="U96" s="100">
        <v>0</v>
      </c>
      <c r="V96" s="106">
        <v>0</v>
      </c>
      <c r="W96" s="100">
        <v>0</v>
      </c>
      <c r="X96" s="106">
        <v>0</v>
      </c>
      <c r="Y96" s="100">
        <v>0</v>
      </c>
      <c r="Z96" s="106">
        <v>0</v>
      </c>
      <c r="AA96" s="100">
        <v>0</v>
      </c>
      <c r="AB96" s="106">
        <v>0</v>
      </c>
      <c r="AC96" s="100">
        <v>0</v>
      </c>
      <c r="AD96" s="106">
        <v>0</v>
      </c>
      <c r="AE96" s="100">
        <v>0</v>
      </c>
      <c r="AF96" s="106">
        <v>0</v>
      </c>
      <c r="AG96" s="100">
        <v>0</v>
      </c>
      <c r="AH96" s="106">
        <v>0</v>
      </c>
      <c r="AI96" s="100">
        <v>0</v>
      </c>
      <c r="AJ96" s="106">
        <v>1</v>
      </c>
      <c r="AK96" s="100">
        <v>0</v>
      </c>
      <c r="AL96" s="106">
        <v>0</v>
      </c>
      <c r="AM96" s="100">
        <v>0</v>
      </c>
      <c r="AN96" s="106">
        <v>0</v>
      </c>
      <c r="AO96" s="100">
        <v>0</v>
      </c>
      <c r="AP96" s="106">
        <v>0</v>
      </c>
      <c r="AQ96" s="100">
        <v>0</v>
      </c>
      <c r="AR96" s="106">
        <v>0</v>
      </c>
      <c r="AS96" s="100">
        <v>0</v>
      </c>
      <c r="AT96" s="106">
        <v>0</v>
      </c>
      <c r="AU96" s="100">
        <v>0</v>
      </c>
      <c r="AV96" s="106">
        <v>0</v>
      </c>
      <c r="AW96" s="100">
        <v>0</v>
      </c>
      <c r="AX96" s="106">
        <v>0</v>
      </c>
      <c r="AY96" s="100">
        <v>0</v>
      </c>
      <c r="AZ96" s="106">
        <v>0</v>
      </c>
      <c r="BA96" s="100">
        <v>0</v>
      </c>
      <c r="BB96" s="106">
        <v>0</v>
      </c>
      <c r="BC96" s="67">
        <v>0</v>
      </c>
      <c r="BD96" s="106">
        <v>0</v>
      </c>
      <c r="BE96" s="67">
        <v>0</v>
      </c>
    </row>
    <row r="97" spans="1:57" ht="13.5" customHeight="1">
      <c r="A97" s="1" t="s">
        <v>139</v>
      </c>
      <c r="B97" s="103">
        <f t="shared" si="5"/>
        <v>7</v>
      </c>
      <c r="C97" s="67">
        <f t="shared" si="4"/>
        <v>7</v>
      </c>
      <c r="D97" s="67">
        <f t="shared" si="4"/>
        <v>0</v>
      </c>
      <c r="E97" s="67"/>
      <c r="F97" s="106">
        <v>0</v>
      </c>
      <c r="G97" s="100">
        <v>0</v>
      </c>
      <c r="H97" s="106">
        <v>2</v>
      </c>
      <c r="I97" s="100">
        <v>0</v>
      </c>
      <c r="J97" s="106">
        <v>0</v>
      </c>
      <c r="K97" s="100">
        <v>0</v>
      </c>
      <c r="L97" s="106">
        <v>0</v>
      </c>
      <c r="M97" s="100">
        <v>0</v>
      </c>
      <c r="N97" s="106">
        <v>0</v>
      </c>
      <c r="O97" s="100">
        <v>0</v>
      </c>
      <c r="P97" s="106">
        <v>0</v>
      </c>
      <c r="Q97" s="100">
        <v>0</v>
      </c>
      <c r="R97" s="106">
        <v>0</v>
      </c>
      <c r="S97" s="100">
        <v>0</v>
      </c>
      <c r="T97" s="106">
        <v>0</v>
      </c>
      <c r="U97" s="100">
        <v>0</v>
      </c>
      <c r="V97" s="106">
        <v>0</v>
      </c>
      <c r="W97" s="100">
        <v>0</v>
      </c>
      <c r="X97" s="106">
        <v>0</v>
      </c>
      <c r="Y97" s="100">
        <v>0</v>
      </c>
      <c r="Z97" s="106">
        <v>1</v>
      </c>
      <c r="AA97" s="100">
        <v>0</v>
      </c>
      <c r="AB97" s="106">
        <v>1</v>
      </c>
      <c r="AC97" s="100">
        <v>0</v>
      </c>
      <c r="AD97" s="106">
        <v>0</v>
      </c>
      <c r="AE97" s="100">
        <v>0</v>
      </c>
      <c r="AF97" s="106">
        <v>0</v>
      </c>
      <c r="AG97" s="100">
        <v>0</v>
      </c>
      <c r="AH97" s="106">
        <v>0</v>
      </c>
      <c r="AI97" s="100">
        <v>0</v>
      </c>
      <c r="AJ97" s="106">
        <v>0</v>
      </c>
      <c r="AK97" s="100">
        <v>0</v>
      </c>
      <c r="AL97" s="106">
        <v>0</v>
      </c>
      <c r="AM97" s="100">
        <v>0</v>
      </c>
      <c r="AN97" s="106">
        <v>3</v>
      </c>
      <c r="AO97" s="100">
        <v>0</v>
      </c>
      <c r="AP97" s="106">
        <v>0</v>
      </c>
      <c r="AQ97" s="100">
        <v>0</v>
      </c>
      <c r="AR97" s="106">
        <v>0</v>
      </c>
      <c r="AS97" s="100">
        <v>0</v>
      </c>
      <c r="AT97" s="106">
        <v>0</v>
      </c>
      <c r="AU97" s="100">
        <v>0</v>
      </c>
      <c r="AV97" s="106">
        <v>0</v>
      </c>
      <c r="AW97" s="100">
        <v>0</v>
      </c>
      <c r="AX97" s="106">
        <v>0</v>
      </c>
      <c r="AY97" s="100">
        <v>0</v>
      </c>
      <c r="AZ97" s="106">
        <v>0</v>
      </c>
      <c r="BA97" s="100">
        <v>0</v>
      </c>
      <c r="BB97" s="106">
        <v>0</v>
      </c>
      <c r="BC97" s="67">
        <v>0</v>
      </c>
      <c r="BD97" s="106">
        <v>0</v>
      </c>
      <c r="BE97" s="67">
        <v>0</v>
      </c>
    </row>
    <row r="98" spans="1:57" ht="13.5" customHeight="1">
      <c r="A98" s="1" t="s">
        <v>140</v>
      </c>
      <c r="B98" s="103">
        <f t="shared" si="5"/>
        <v>27</v>
      </c>
      <c r="C98" s="67">
        <f t="shared" si="4"/>
        <v>27</v>
      </c>
      <c r="D98" s="67">
        <f t="shared" si="4"/>
        <v>0</v>
      </c>
      <c r="E98" s="67"/>
      <c r="F98" s="106">
        <v>1</v>
      </c>
      <c r="G98" s="100">
        <v>0</v>
      </c>
      <c r="H98" s="106">
        <v>4</v>
      </c>
      <c r="I98" s="100">
        <v>0</v>
      </c>
      <c r="J98" s="106">
        <v>0</v>
      </c>
      <c r="K98" s="100">
        <v>0</v>
      </c>
      <c r="L98" s="106">
        <v>0</v>
      </c>
      <c r="M98" s="100">
        <v>0</v>
      </c>
      <c r="N98" s="106">
        <v>0</v>
      </c>
      <c r="O98" s="100">
        <v>0</v>
      </c>
      <c r="P98" s="106">
        <v>1</v>
      </c>
      <c r="Q98" s="100">
        <v>0</v>
      </c>
      <c r="R98" s="106">
        <v>0</v>
      </c>
      <c r="S98" s="100">
        <v>0</v>
      </c>
      <c r="T98" s="106">
        <v>0</v>
      </c>
      <c r="U98" s="100">
        <v>0</v>
      </c>
      <c r="V98" s="106">
        <v>0</v>
      </c>
      <c r="W98" s="100">
        <v>0</v>
      </c>
      <c r="X98" s="106">
        <v>1</v>
      </c>
      <c r="Y98" s="100">
        <v>0</v>
      </c>
      <c r="Z98" s="106">
        <v>0</v>
      </c>
      <c r="AA98" s="100">
        <v>0</v>
      </c>
      <c r="AB98" s="106">
        <v>4</v>
      </c>
      <c r="AC98" s="100">
        <v>0</v>
      </c>
      <c r="AD98" s="106">
        <v>0</v>
      </c>
      <c r="AE98" s="100">
        <v>0</v>
      </c>
      <c r="AF98" s="106">
        <v>2</v>
      </c>
      <c r="AG98" s="100">
        <v>0</v>
      </c>
      <c r="AH98" s="106">
        <v>0</v>
      </c>
      <c r="AI98" s="100">
        <v>0</v>
      </c>
      <c r="AJ98" s="106">
        <v>1</v>
      </c>
      <c r="AK98" s="100">
        <v>0</v>
      </c>
      <c r="AL98" s="106">
        <v>6</v>
      </c>
      <c r="AM98" s="100">
        <v>0</v>
      </c>
      <c r="AN98" s="106">
        <v>1</v>
      </c>
      <c r="AO98" s="100">
        <v>0</v>
      </c>
      <c r="AP98" s="106">
        <v>1</v>
      </c>
      <c r="AQ98" s="100">
        <v>0</v>
      </c>
      <c r="AR98" s="106">
        <v>0</v>
      </c>
      <c r="AS98" s="100">
        <v>0</v>
      </c>
      <c r="AT98" s="106">
        <v>2</v>
      </c>
      <c r="AU98" s="100">
        <v>0</v>
      </c>
      <c r="AV98" s="106">
        <v>1</v>
      </c>
      <c r="AW98" s="100">
        <v>0</v>
      </c>
      <c r="AX98" s="106">
        <v>0</v>
      </c>
      <c r="AY98" s="100">
        <v>0</v>
      </c>
      <c r="AZ98" s="106">
        <v>0</v>
      </c>
      <c r="BA98" s="100">
        <v>0</v>
      </c>
      <c r="BB98" s="106">
        <v>2</v>
      </c>
      <c r="BC98" s="67">
        <v>0</v>
      </c>
      <c r="BD98" s="106">
        <v>0</v>
      </c>
      <c r="BE98" s="67">
        <v>0</v>
      </c>
    </row>
    <row r="99" spans="1:57" ht="13.5" customHeight="1">
      <c r="A99" s="1" t="s">
        <v>142</v>
      </c>
      <c r="B99" s="103">
        <f t="shared" si="5"/>
        <v>257</v>
      </c>
      <c r="C99" s="67">
        <f t="shared" si="4"/>
        <v>203</v>
      </c>
      <c r="D99" s="67">
        <f t="shared" si="4"/>
        <v>54</v>
      </c>
      <c r="E99" s="67"/>
      <c r="F99" s="106">
        <v>0</v>
      </c>
      <c r="G99" s="100">
        <v>0</v>
      </c>
      <c r="H99" s="106">
        <v>63</v>
      </c>
      <c r="I99" s="100">
        <v>31</v>
      </c>
      <c r="J99" s="106">
        <v>0</v>
      </c>
      <c r="K99" s="100">
        <v>0</v>
      </c>
      <c r="L99" s="106">
        <v>29</v>
      </c>
      <c r="M99" s="100">
        <v>2</v>
      </c>
      <c r="N99" s="106">
        <v>0</v>
      </c>
      <c r="O99" s="100">
        <v>0</v>
      </c>
      <c r="P99" s="106">
        <v>46</v>
      </c>
      <c r="Q99" s="100">
        <v>3</v>
      </c>
      <c r="R99" s="106">
        <v>0</v>
      </c>
      <c r="S99" s="100">
        <v>0</v>
      </c>
      <c r="T99" s="106">
        <v>0</v>
      </c>
      <c r="U99" s="100">
        <v>0</v>
      </c>
      <c r="V99" s="106">
        <v>17</v>
      </c>
      <c r="W99" s="100">
        <v>4</v>
      </c>
      <c r="X99" s="106">
        <v>1</v>
      </c>
      <c r="Y99" s="100">
        <v>0</v>
      </c>
      <c r="Z99" s="106">
        <v>2</v>
      </c>
      <c r="AA99" s="100">
        <v>0</v>
      </c>
      <c r="AB99" s="106">
        <v>8</v>
      </c>
      <c r="AC99" s="100">
        <v>3</v>
      </c>
      <c r="AD99" s="106">
        <v>0</v>
      </c>
      <c r="AE99" s="100">
        <v>0</v>
      </c>
      <c r="AF99" s="106">
        <v>7</v>
      </c>
      <c r="AG99" s="100">
        <v>2</v>
      </c>
      <c r="AH99" s="106">
        <v>3</v>
      </c>
      <c r="AI99" s="100">
        <v>0</v>
      </c>
      <c r="AJ99" s="106">
        <v>6</v>
      </c>
      <c r="AK99" s="100">
        <v>1</v>
      </c>
      <c r="AL99" s="106">
        <v>6</v>
      </c>
      <c r="AM99" s="100">
        <v>0</v>
      </c>
      <c r="AN99" s="106">
        <v>0</v>
      </c>
      <c r="AO99" s="100">
        <v>0</v>
      </c>
      <c r="AP99" s="106">
        <v>0</v>
      </c>
      <c r="AQ99" s="100">
        <v>0</v>
      </c>
      <c r="AR99" s="106">
        <v>15</v>
      </c>
      <c r="AS99" s="100">
        <v>7</v>
      </c>
      <c r="AT99" s="106">
        <v>0</v>
      </c>
      <c r="AU99" s="100">
        <v>1</v>
      </c>
      <c r="AV99" s="106">
        <v>0</v>
      </c>
      <c r="AW99" s="100">
        <v>0</v>
      </c>
      <c r="AX99" s="106">
        <v>0</v>
      </c>
      <c r="AY99" s="100">
        <v>0</v>
      </c>
      <c r="AZ99" s="106">
        <v>0</v>
      </c>
      <c r="BA99" s="100">
        <v>0</v>
      </c>
      <c r="BB99" s="106">
        <v>0</v>
      </c>
      <c r="BC99" s="67">
        <v>0</v>
      </c>
      <c r="BD99" s="106">
        <v>0</v>
      </c>
      <c r="BE99" s="67">
        <v>0</v>
      </c>
    </row>
    <row r="100" spans="1:57" ht="13.5" customHeight="1">
      <c r="A100" s="1" t="s">
        <v>143</v>
      </c>
      <c r="B100" s="103">
        <f t="shared" si="5"/>
        <v>5</v>
      </c>
      <c r="C100" s="67">
        <f t="shared" si="4"/>
        <v>4</v>
      </c>
      <c r="D100" s="67">
        <f t="shared" si="4"/>
        <v>1</v>
      </c>
      <c r="E100" s="67"/>
      <c r="F100" s="106">
        <v>0</v>
      </c>
      <c r="G100" s="100">
        <v>0</v>
      </c>
      <c r="H100" s="106">
        <v>0</v>
      </c>
      <c r="I100" s="100">
        <v>0</v>
      </c>
      <c r="J100" s="106">
        <v>0</v>
      </c>
      <c r="K100" s="100">
        <v>0</v>
      </c>
      <c r="L100" s="106">
        <v>0</v>
      </c>
      <c r="M100" s="100">
        <v>0</v>
      </c>
      <c r="N100" s="106">
        <v>0</v>
      </c>
      <c r="O100" s="100">
        <v>0</v>
      </c>
      <c r="P100" s="106">
        <v>2</v>
      </c>
      <c r="Q100" s="100">
        <v>0</v>
      </c>
      <c r="R100" s="106">
        <v>0</v>
      </c>
      <c r="S100" s="100">
        <v>0</v>
      </c>
      <c r="T100" s="106">
        <v>0</v>
      </c>
      <c r="U100" s="100">
        <v>0</v>
      </c>
      <c r="V100" s="106">
        <v>0</v>
      </c>
      <c r="W100" s="100">
        <v>0</v>
      </c>
      <c r="X100" s="106">
        <v>0</v>
      </c>
      <c r="Y100" s="100">
        <v>0</v>
      </c>
      <c r="Z100" s="106">
        <v>0</v>
      </c>
      <c r="AA100" s="100">
        <v>0</v>
      </c>
      <c r="AB100" s="106">
        <v>0</v>
      </c>
      <c r="AC100" s="100">
        <v>0</v>
      </c>
      <c r="AD100" s="106">
        <v>0</v>
      </c>
      <c r="AE100" s="100">
        <v>0</v>
      </c>
      <c r="AF100" s="106">
        <v>0</v>
      </c>
      <c r="AG100" s="100">
        <v>0</v>
      </c>
      <c r="AH100" s="106">
        <v>1</v>
      </c>
      <c r="AI100" s="100">
        <v>0</v>
      </c>
      <c r="AJ100" s="106">
        <v>0</v>
      </c>
      <c r="AK100" s="100">
        <v>0</v>
      </c>
      <c r="AL100" s="106">
        <v>0</v>
      </c>
      <c r="AM100" s="100">
        <v>0</v>
      </c>
      <c r="AN100" s="106">
        <v>0</v>
      </c>
      <c r="AO100" s="100">
        <v>0</v>
      </c>
      <c r="AP100" s="106">
        <v>0</v>
      </c>
      <c r="AQ100" s="100">
        <v>0</v>
      </c>
      <c r="AR100" s="106">
        <v>1</v>
      </c>
      <c r="AS100" s="100">
        <v>1</v>
      </c>
      <c r="AT100" s="106">
        <v>0</v>
      </c>
      <c r="AU100" s="100">
        <v>0</v>
      </c>
      <c r="AV100" s="106">
        <v>0</v>
      </c>
      <c r="AW100" s="100">
        <v>0</v>
      </c>
      <c r="AX100" s="106">
        <v>0</v>
      </c>
      <c r="AY100" s="100">
        <v>0</v>
      </c>
      <c r="AZ100" s="106">
        <v>0</v>
      </c>
      <c r="BA100" s="100">
        <v>0</v>
      </c>
      <c r="BB100" s="106">
        <v>0</v>
      </c>
      <c r="BC100" s="67">
        <v>0</v>
      </c>
      <c r="BD100" s="106">
        <v>0</v>
      </c>
      <c r="BE100" s="67">
        <v>0</v>
      </c>
    </row>
    <row r="101" spans="1:57" ht="13.5" customHeight="1">
      <c r="A101" s="1" t="s">
        <v>145</v>
      </c>
      <c r="B101" s="103">
        <f t="shared" si="5"/>
        <v>179</v>
      </c>
      <c r="C101" s="67">
        <f t="shared" si="4"/>
        <v>144</v>
      </c>
      <c r="D101" s="67">
        <f t="shared" si="4"/>
        <v>35</v>
      </c>
      <c r="E101" s="67"/>
      <c r="F101" s="106">
        <v>0</v>
      </c>
      <c r="G101" s="100">
        <v>1</v>
      </c>
      <c r="H101" s="106">
        <v>94</v>
      </c>
      <c r="I101" s="100">
        <v>29</v>
      </c>
      <c r="J101" s="106">
        <v>0</v>
      </c>
      <c r="K101" s="100">
        <v>0</v>
      </c>
      <c r="L101" s="106">
        <v>2</v>
      </c>
      <c r="M101" s="100">
        <v>0</v>
      </c>
      <c r="N101" s="106">
        <v>0</v>
      </c>
      <c r="O101" s="100">
        <v>0</v>
      </c>
      <c r="P101" s="106">
        <v>0</v>
      </c>
      <c r="Q101" s="100">
        <v>0</v>
      </c>
      <c r="R101" s="106">
        <v>0</v>
      </c>
      <c r="S101" s="100">
        <v>0</v>
      </c>
      <c r="T101" s="106">
        <v>0</v>
      </c>
      <c r="U101" s="100">
        <v>0</v>
      </c>
      <c r="V101" s="106">
        <v>2</v>
      </c>
      <c r="W101" s="100">
        <v>0</v>
      </c>
      <c r="X101" s="106">
        <v>0</v>
      </c>
      <c r="Y101" s="100">
        <v>0</v>
      </c>
      <c r="Z101" s="106">
        <v>31</v>
      </c>
      <c r="AA101" s="100">
        <v>4</v>
      </c>
      <c r="AB101" s="106">
        <v>5</v>
      </c>
      <c r="AC101" s="100">
        <v>0</v>
      </c>
      <c r="AD101" s="106">
        <v>0</v>
      </c>
      <c r="AE101" s="100">
        <v>0</v>
      </c>
      <c r="AF101" s="106">
        <v>0</v>
      </c>
      <c r="AG101" s="100">
        <v>0</v>
      </c>
      <c r="AH101" s="106">
        <v>1</v>
      </c>
      <c r="AI101" s="100">
        <v>0</v>
      </c>
      <c r="AJ101" s="106">
        <v>0</v>
      </c>
      <c r="AK101" s="100">
        <v>0</v>
      </c>
      <c r="AL101" s="106">
        <v>5</v>
      </c>
      <c r="AM101" s="100">
        <v>0</v>
      </c>
      <c r="AN101" s="106">
        <v>0</v>
      </c>
      <c r="AO101" s="100">
        <v>0</v>
      </c>
      <c r="AP101" s="106">
        <v>0</v>
      </c>
      <c r="AQ101" s="100">
        <v>0</v>
      </c>
      <c r="AR101" s="106">
        <v>1</v>
      </c>
      <c r="AS101" s="100">
        <v>0</v>
      </c>
      <c r="AT101" s="106">
        <v>0</v>
      </c>
      <c r="AU101" s="100">
        <v>0</v>
      </c>
      <c r="AV101" s="106">
        <v>3</v>
      </c>
      <c r="AW101" s="100">
        <v>1</v>
      </c>
      <c r="AX101" s="106">
        <v>0</v>
      </c>
      <c r="AY101" s="100">
        <v>0</v>
      </c>
      <c r="AZ101" s="106">
        <v>0</v>
      </c>
      <c r="BA101" s="100">
        <v>0</v>
      </c>
      <c r="BB101" s="106">
        <v>0</v>
      </c>
      <c r="BC101" s="67">
        <v>0</v>
      </c>
      <c r="BD101" s="106">
        <v>0</v>
      </c>
      <c r="BE101" s="67">
        <v>0</v>
      </c>
    </row>
    <row r="102" spans="1:57" ht="13.5" customHeight="1">
      <c r="A102" s="1" t="s">
        <v>229</v>
      </c>
      <c r="B102" s="103">
        <f t="shared" si="5"/>
        <v>18</v>
      </c>
      <c r="C102" s="67">
        <f t="shared" si="4"/>
        <v>18</v>
      </c>
      <c r="D102" s="67">
        <f t="shared" si="4"/>
        <v>0</v>
      </c>
      <c r="E102" s="67"/>
      <c r="F102" s="106">
        <v>0</v>
      </c>
      <c r="G102" s="100">
        <v>0</v>
      </c>
      <c r="H102" s="106">
        <v>0</v>
      </c>
      <c r="I102" s="100">
        <v>0</v>
      </c>
      <c r="J102" s="106">
        <v>0</v>
      </c>
      <c r="K102" s="100">
        <v>0</v>
      </c>
      <c r="L102" s="106">
        <v>0</v>
      </c>
      <c r="M102" s="100">
        <v>0</v>
      </c>
      <c r="N102" s="106">
        <v>0</v>
      </c>
      <c r="O102" s="100">
        <v>0</v>
      </c>
      <c r="P102" s="106">
        <v>2</v>
      </c>
      <c r="Q102" s="100">
        <v>0</v>
      </c>
      <c r="R102" s="106">
        <v>0</v>
      </c>
      <c r="S102" s="100">
        <v>0</v>
      </c>
      <c r="T102" s="106">
        <v>0</v>
      </c>
      <c r="U102" s="100">
        <v>0</v>
      </c>
      <c r="V102" s="106">
        <v>1</v>
      </c>
      <c r="W102" s="100">
        <v>0</v>
      </c>
      <c r="X102" s="106">
        <v>0</v>
      </c>
      <c r="Y102" s="100">
        <v>0</v>
      </c>
      <c r="Z102" s="106">
        <v>2</v>
      </c>
      <c r="AA102" s="100">
        <v>0</v>
      </c>
      <c r="AB102" s="106">
        <v>0</v>
      </c>
      <c r="AC102" s="100">
        <v>0</v>
      </c>
      <c r="AD102" s="106">
        <v>1</v>
      </c>
      <c r="AE102" s="100">
        <v>0</v>
      </c>
      <c r="AF102" s="106">
        <v>1</v>
      </c>
      <c r="AG102" s="100">
        <v>0</v>
      </c>
      <c r="AH102" s="106">
        <v>1</v>
      </c>
      <c r="AI102" s="100">
        <v>0</v>
      </c>
      <c r="AJ102" s="106">
        <v>0</v>
      </c>
      <c r="AK102" s="100">
        <v>0</v>
      </c>
      <c r="AL102" s="106">
        <v>0</v>
      </c>
      <c r="AM102" s="100">
        <v>0</v>
      </c>
      <c r="AN102" s="106">
        <v>7</v>
      </c>
      <c r="AO102" s="100">
        <v>0</v>
      </c>
      <c r="AP102" s="106">
        <v>0</v>
      </c>
      <c r="AQ102" s="100">
        <v>0</v>
      </c>
      <c r="AR102" s="106">
        <v>3</v>
      </c>
      <c r="AS102" s="100">
        <v>0</v>
      </c>
      <c r="AT102" s="106">
        <v>0</v>
      </c>
      <c r="AU102" s="100">
        <v>0</v>
      </c>
      <c r="AV102" s="106">
        <v>0</v>
      </c>
      <c r="AW102" s="100">
        <v>0</v>
      </c>
      <c r="AX102" s="106">
        <v>0</v>
      </c>
      <c r="AY102" s="100">
        <v>0</v>
      </c>
      <c r="AZ102" s="106">
        <v>0</v>
      </c>
      <c r="BA102" s="100">
        <v>0</v>
      </c>
      <c r="BB102" s="106">
        <v>0</v>
      </c>
      <c r="BC102" s="67">
        <v>0</v>
      </c>
      <c r="BD102" s="106">
        <v>0</v>
      </c>
      <c r="BE102" s="67">
        <v>0</v>
      </c>
    </row>
    <row r="103" spans="1:57" ht="13.5" customHeight="1">
      <c r="A103" s="1" t="s">
        <v>148</v>
      </c>
      <c r="B103" s="103">
        <f t="shared" si="5"/>
        <v>7</v>
      </c>
      <c r="C103" s="67">
        <f t="shared" si="4"/>
        <v>6</v>
      </c>
      <c r="D103" s="67">
        <f t="shared" si="4"/>
        <v>1</v>
      </c>
      <c r="E103" s="67"/>
      <c r="F103" s="106">
        <v>0</v>
      </c>
      <c r="G103" s="100">
        <v>0</v>
      </c>
      <c r="H103" s="106">
        <v>0</v>
      </c>
      <c r="I103" s="100">
        <v>0</v>
      </c>
      <c r="J103" s="106">
        <v>0</v>
      </c>
      <c r="K103" s="100">
        <v>0</v>
      </c>
      <c r="L103" s="106">
        <v>0</v>
      </c>
      <c r="M103" s="100">
        <v>0</v>
      </c>
      <c r="N103" s="106">
        <v>0</v>
      </c>
      <c r="O103" s="100">
        <v>0</v>
      </c>
      <c r="P103" s="106">
        <v>0</v>
      </c>
      <c r="Q103" s="100">
        <v>0</v>
      </c>
      <c r="R103" s="106">
        <v>6</v>
      </c>
      <c r="S103" s="100">
        <v>1</v>
      </c>
      <c r="T103" s="106">
        <v>0</v>
      </c>
      <c r="U103" s="100">
        <v>0</v>
      </c>
      <c r="V103" s="106">
        <v>0</v>
      </c>
      <c r="W103" s="100">
        <v>0</v>
      </c>
      <c r="X103" s="106">
        <v>0</v>
      </c>
      <c r="Y103" s="100">
        <v>0</v>
      </c>
      <c r="Z103" s="106">
        <v>0</v>
      </c>
      <c r="AA103" s="100">
        <v>0</v>
      </c>
      <c r="AB103" s="106">
        <v>0</v>
      </c>
      <c r="AC103" s="100">
        <v>0</v>
      </c>
      <c r="AD103" s="106">
        <v>0</v>
      </c>
      <c r="AE103" s="100">
        <v>0</v>
      </c>
      <c r="AF103" s="106">
        <v>0</v>
      </c>
      <c r="AG103" s="100">
        <v>0</v>
      </c>
      <c r="AH103" s="106">
        <v>0</v>
      </c>
      <c r="AI103" s="100">
        <v>0</v>
      </c>
      <c r="AJ103" s="106">
        <v>0</v>
      </c>
      <c r="AK103" s="100">
        <v>0</v>
      </c>
      <c r="AL103" s="106">
        <v>0</v>
      </c>
      <c r="AM103" s="100">
        <v>0</v>
      </c>
      <c r="AN103" s="106">
        <v>0</v>
      </c>
      <c r="AO103" s="100">
        <v>0</v>
      </c>
      <c r="AP103" s="106">
        <v>0</v>
      </c>
      <c r="AQ103" s="100">
        <v>0</v>
      </c>
      <c r="AR103" s="106">
        <v>0</v>
      </c>
      <c r="AS103" s="100">
        <v>0</v>
      </c>
      <c r="AT103" s="106">
        <v>0</v>
      </c>
      <c r="AU103" s="100">
        <v>0</v>
      </c>
      <c r="AV103" s="106">
        <v>0</v>
      </c>
      <c r="AW103" s="100">
        <v>0</v>
      </c>
      <c r="AX103" s="106">
        <v>0</v>
      </c>
      <c r="AY103" s="100">
        <v>0</v>
      </c>
      <c r="AZ103" s="106">
        <v>0</v>
      </c>
      <c r="BA103" s="100">
        <v>0</v>
      </c>
      <c r="BB103" s="106">
        <v>0</v>
      </c>
      <c r="BC103" s="67">
        <v>0</v>
      </c>
      <c r="BD103" s="106">
        <v>0</v>
      </c>
      <c r="BE103" s="67">
        <v>0</v>
      </c>
    </row>
    <row r="104" spans="1:57" ht="13.5" customHeight="1">
      <c r="A104" s="1" t="s">
        <v>150</v>
      </c>
      <c r="B104" s="103">
        <f t="shared" si="5"/>
        <v>220</v>
      </c>
      <c r="C104" s="67">
        <f t="shared" si="4"/>
        <v>165</v>
      </c>
      <c r="D104" s="67">
        <f t="shared" si="4"/>
        <v>55</v>
      </c>
      <c r="E104" s="67"/>
      <c r="F104" s="106">
        <v>0</v>
      </c>
      <c r="G104" s="100">
        <v>0</v>
      </c>
      <c r="H104" s="106">
        <v>0</v>
      </c>
      <c r="I104" s="100">
        <v>0</v>
      </c>
      <c r="J104" s="106">
        <v>0</v>
      </c>
      <c r="K104" s="100">
        <v>0</v>
      </c>
      <c r="L104" s="106">
        <v>0</v>
      </c>
      <c r="M104" s="100">
        <v>0</v>
      </c>
      <c r="N104" s="106">
        <v>0</v>
      </c>
      <c r="O104" s="100">
        <v>0</v>
      </c>
      <c r="P104" s="106">
        <v>8</v>
      </c>
      <c r="Q104" s="100">
        <v>2</v>
      </c>
      <c r="R104" s="106">
        <v>0</v>
      </c>
      <c r="S104" s="100">
        <v>0</v>
      </c>
      <c r="T104" s="106">
        <v>2</v>
      </c>
      <c r="U104" s="100">
        <v>3</v>
      </c>
      <c r="V104" s="106">
        <v>16</v>
      </c>
      <c r="W104" s="100">
        <v>5</v>
      </c>
      <c r="X104" s="106">
        <v>32</v>
      </c>
      <c r="Y104" s="100">
        <v>8</v>
      </c>
      <c r="Z104" s="106">
        <v>0</v>
      </c>
      <c r="AA104" s="100">
        <v>0</v>
      </c>
      <c r="AB104" s="106">
        <v>17</v>
      </c>
      <c r="AC104" s="100">
        <v>7</v>
      </c>
      <c r="AD104" s="106">
        <v>0</v>
      </c>
      <c r="AE104" s="100">
        <v>0</v>
      </c>
      <c r="AF104" s="106">
        <v>1</v>
      </c>
      <c r="AG104" s="100">
        <v>0</v>
      </c>
      <c r="AH104" s="106">
        <v>0</v>
      </c>
      <c r="AI104" s="100">
        <v>0</v>
      </c>
      <c r="AJ104" s="106">
        <v>20</v>
      </c>
      <c r="AK104" s="100">
        <v>5</v>
      </c>
      <c r="AL104" s="106">
        <v>42</v>
      </c>
      <c r="AM104" s="100">
        <v>20</v>
      </c>
      <c r="AN104" s="106">
        <v>0</v>
      </c>
      <c r="AO104" s="100">
        <v>0</v>
      </c>
      <c r="AP104" s="106">
        <v>0</v>
      </c>
      <c r="AQ104" s="100">
        <v>1</v>
      </c>
      <c r="AR104" s="106">
        <v>0</v>
      </c>
      <c r="AS104" s="100">
        <v>0</v>
      </c>
      <c r="AT104" s="106">
        <v>7</v>
      </c>
      <c r="AU104" s="100">
        <v>2</v>
      </c>
      <c r="AV104" s="106">
        <v>14</v>
      </c>
      <c r="AW104" s="100">
        <v>2</v>
      </c>
      <c r="AX104" s="106">
        <v>1</v>
      </c>
      <c r="AY104" s="100">
        <v>0</v>
      </c>
      <c r="AZ104" s="106">
        <v>0</v>
      </c>
      <c r="BA104" s="100">
        <v>0</v>
      </c>
      <c r="BB104" s="106">
        <v>5</v>
      </c>
      <c r="BC104" s="67">
        <v>0</v>
      </c>
      <c r="BD104" s="106">
        <v>0</v>
      </c>
      <c r="BE104" s="67">
        <v>0</v>
      </c>
    </row>
    <row r="105" spans="1:57" ht="13.5" customHeight="1">
      <c r="A105" s="1" t="s">
        <v>207</v>
      </c>
      <c r="B105" s="103">
        <f t="shared" si="5"/>
        <v>454</v>
      </c>
      <c r="C105" s="67">
        <f t="shared" si="4"/>
        <v>450</v>
      </c>
      <c r="D105" s="67">
        <f t="shared" si="4"/>
        <v>4</v>
      </c>
      <c r="E105" s="67"/>
      <c r="F105" s="106">
        <v>9</v>
      </c>
      <c r="G105" s="100">
        <v>0</v>
      </c>
      <c r="H105" s="106">
        <v>28</v>
      </c>
      <c r="I105" s="100">
        <v>0</v>
      </c>
      <c r="J105" s="106">
        <v>8</v>
      </c>
      <c r="K105" s="100">
        <v>0</v>
      </c>
      <c r="L105" s="106">
        <v>31</v>
      </c>
      <c r="M105" s="100">
        <v>0</v>
      </c>
      <c r="N105" s="106">
        <v>4</v>
      </c>
      <c r="O105" s="100">
        <v>0</v>
      </c>
      <c r="P105" s="106">
        <v>35</v>
      </c>
      <c r="Q105" s="100">
        <v>0</v>
      </c>
      <c r="R105" s="106">
        <v>2</v>
      </c>
      <c r="S105" s="100">
        <v>0</v>
      </c>
      <c r="T105" s="106">
        <v>2</v>
      </c>
      <c r="U105" s="100">
        <v>0</v>
      </c>
      <c r="V105" s="106">
        <v>38</v>
      </c>
      <c r="W105" s="100">
        <v>2</v>
      </c>
      <c r="X105" s="106">
        <v>7</v>
      </c>
      <c r="Y105" s="100">
        <v>1</v>
      </c>
      <c r="Z105" s="106">
        <v>11</v>
      </c>
      <c r="AA105" s="100">
        <v>0</v>
      </c>
      <c r="AB105" s="106">
        <v>38</v>
      </c>
      <c r="AC105" s="100">
        <v>0</v>
      </c>
      <c r="AD105" s="106">
        <v>0</v>
      </c>
      <c r="AE105" s="100">
        <v>0</v>
      </c>
      <c r="AF105" s="106">
        <v>10</v>
      </c>
      <c r="AG105" s="100">
        <v>0</v>
      </c>
      <c r="AH105" s="106">
        <v>2</v>
      </c>
      <c r="AI105" s="100">
        <v>0</v>
      </c>
      <c r="AJ105" s="106">
        <v>45</v>
      </c>
      <c r="AK105" s="100">
        <v>0</v>
      </c>
      <c r="AL105" s="106">
        <v>20</v>
      </c>
      <c r="AM105" s="100">
        <v>0</v>
      </c>
      <c r="AN105" s="106">
        <v>33</v>
      </c>
      <c r="AO105" s="100">
        <v>0</v>
      </c>
      <c r="AP105" s="106">
        <v>1</v>
      </c>
      <c r="AQ105" s="100">
        <v>0</v>
      </c>
      <c r="AR105" s="106">
        <v>33</v>
      </c>
      <c r="AS105" s="100">
        <v>1</v>
      </c>
      <c r="AT105" s="106">
        <v>14</v>
      </c>
      <c r="AU105" s="100">
        <v>0</v>
      </c>
      <c r="AV105" s="106">
        <v>2</v>
      </c>
      <c r="AW105" s="100">
        <v>0</v>
      </c>
      <c r="AX105" s="106">
        <v>2</v>
      </c>
      <c r="AY105" s="100">
        <v>0</v>
      </c>
      <c r="AZ105" s="106">
        <v>7</v>
      </c>
      <c r="BA105" s="100">
        <v>0</v>
      </c>
      <c r="BB105" s="106">
        <v>27</v>
      </c>
      <c r="BC105" s="67">
        <v>0</v>
      </c>
      <c r="BD105" s="106">
        <v>41</v>
      </c>
      <c r="BE105" s="67">
        <v>0</v>
      </c>
    </row>
    <row r="106" spans="1:57" ht="13.5" customHeight="1">
      <c r="A106" s="1" t="s">
        <v>153</v>
      </c>
      <c r="B106" s="103">
        <f t="shared" si="5"/>
        <v>55</v>
      </c>
      <c r="C106" s="67">
        <f t="shared" si="4"/>
        <v>48</v>
      </c>
      <c r="D106" s="67">
        <f t="shared" si="4"/>
        <v>7</v>
      </c>
      <c r="E106" s="67"/>
      <c r="F106" s="106">
        <v>1</v>
      </c>
      <c r="G106" s="100">
        <v>0</v>
      </c>
      <c r="H106" s="106">
        <v>5</v>
      </c>
      <c r="I106" s="100">
        <v>0</v>
      </c>
      <c r="J106" s="106">
        <v>0</v>
      </c>
      <c r="K106" s="100">
        <v>0</v>
      </c>
      <c r="L106" s="106">
        <v>4</v>
      </c>
      <c r="M106" s="100">
        <v>0</v>
      </c>
      <c r="N106" s="106">
        <v>0</v>
      </c>
      <c r="O106" s="100">
        <v>0</v>
      </c>
      <c r="P106" s="106">
        <v>1</v>
      </c>
      <c r="Q106" s="100">
        <v>5</v>
      </c>
      <c r="R106" s="106">
        <v>0</v>
      </c>
      <c r="S106" s="100">
        <v>0</v>
      </c>
      <c r="T106" s="106">
        <v>0</v>
      </c>
      <c r="U106" s="100">
        <v>0</v>
      </c>
      <c r="V106" s="106">
        <v>8</v>
      </c>
      <c r="W106" s="100">
        <v>2</v>
      </c>
      <c r="X106" s="106">
        <v>0</v>
      </c>
      <c r="Y106" s="100">
        <v>0</v>
      </c>
      <c r="Z106" s="106">
        <v>2</v>
      </c>
      <c r="AA106" s="100">
        <v>0</v>
      </c>
      <c r="AB106" s="106">
        <v>1</v>
      </c>
      <c r="AC106" s="100">
        <v>0</v>
      </c>
      <c r="AD106" s="106">
        <v>0</v>
      </c>
      <c r="AE106" s="100">
        <v>0</v>
      </c>
      <c r="AF106" s="106">
        <v>0</v>
      </c>
      <c r="AG106" s="100">
        <v>0</v>
      </c>
      <c r="AH106" s="106">
        <v>0</v>
      </c>
      <c r="AI106" s="100">
        <v>0</v>
      </c>
      <c r="AJ106" s="106">
        <v>8</v>
      </c>
      <c r="AK106" s="100">
        <v>0</v>
      </c>
      <c r="AL106" s="106">
        <v>3</v>
      </c>
      <c r="AM106" s="100">
        <v>0</v>
      </c>
      <c r="AN106" s="106">
        <v>2</v>
      </c>
      <c r="AO106" s="100">
        <v>0</v>
      </c>
      <c r="AP106" s="106">
        <v>0</v>
      </c>
      <c r="AQ106" s="100">
        <v>0</v>
      </c>
      <c r="AR106" s="106">
        <v>7</v>
      </c>
      <c r="AS106" s="100">
        <v>0</v>
      </c>
      <c r="AT106" s="106">
        <v>1</v>
      </c>
      <c r="AU106" s="100">
        <v>0</v>
      </c>
      <c r="AV106" s="106">
        <v>2</v>
      </c>
      <c r="AW106" s="100">
        <v>0</v>
      </c>
      <c r="AX106" s="106">
        <v>0</v>
      </c>
      <c r="AY106" s="100">
        <v>0</v>
      </c>
      <c r="AZ106" s="106">
        <v>2</v>
      </c>
      <c r="BA106" s="100">
        <v>0</v>
      </c>
      <c r="BB106" s="106">
        <v>0</v>
      </c>
      <c r="BC106" s="67">
        <v>0</v>
      </c>
      <c r="BD106" s="106">
        <v>1</v>
      </c>
      <c r="BE106" s="67">
        <v>0</v>
      </c>
    </row>
    <row r="107" spans="1:57" ht="13.5" customHeight="1">
      <c r="A107" s="1" t="s">
        <v>322</v>
      </c>
      <c r="B107" s="103">
        <f t="shared" si="5"/>
        <v>10</v>
      </c>
      <c r="C107" s="67">
        <f t="shared" si="4"/>
        <v>10</v>
      </c>
      <c r="D107" s="67">
        <f t="shared" si="4"/>
        <v>0</v>
      </c>
      <c r="E107" s="67"/>
      <c r="F107" s="106">
        <v>0</v>
      </c>
      <c r="G107" s="100">
        <v>0</v>
      </c>
      <c r="H107" s="106">
        <v>1</v>
      </c>
      <c r="I107" s="100">
        <v>0</v>
      </c>
      <c r="J107" s="106">
        <v>0</v>
      </c>
      <c r="K107" s="100">
        <v>0</v>
      </c>
      <c r="L107" s="106">
        <v>0</v>
      </c>
      <c r="M107" s="100">
        <v>0</v>
      </c>
      <c r="N107" s="106">
        <v>0</v>
      </c>
      <c r="O107" s="100">
        <v>0</v>
      </c>
      <c r="P107" s="106">
        <v>0</v>
      </c>
      <c r="Q107" s="100">
        <v>0</v>
      </c>
      <c r="R107" s="106">
        <v>0</v>
      </c>
      <c r="S107" s="100">
        <v>0</v>
      </c>
      <c r="T107" s="106">
        <v>0</v>
      </c>
      <c r="U107" s="100">
        <v>0</v>
      </c>
      <c r="V107" s="106">
        <v>0</v>
      </c>
      <c r="W107" s="100">
        <v>0</v>
      </c>
      <c r="X107" s="106">
        <v>0</v>
      </c>
      <c r="Y107" s="100">
        <v>0</v>
      </c>
      <c r="Z107" s="106">
        <v>0</v>
      </c>
      <c r="AA107" s="100">
        <v>0</v>
      </c>
      <c r="AB107" s="106">
        <v>6</v>
      </c>
      <c r="AC107" s="100">
        <v>0</v>
      </c>
      <c r="AD107" s="106">
        <v>0</v>
      </c>
      <c r="AE107" s="100">
        <v>0</v>
      </c>
      <c r="AF107" s="106">
        <v>0</v>
      </c>
      <c r="AG107" s="100">
        <v>0</v>
      </c>
      <c r="AH107" s="106">
        <v>0</v>
      </c>
      <c r="AI107" s="100">
        <v>0</v>
      </c>
      <c r="AJ107" s="106">
        <v>0</v>
      </c>
      <c r="AK107" s="100">
        <v>0</v>
      </c>
      <c r="AL107" s="106">
        <v>0</v>
      </c>
      <c r="AM107" s="100">
        <v>0</v>
      </c>
      <c r="AN107" s="106">
        <v>0</v>
      </c>
      <c r="AO107" s="100">
        <v>0</v>
      </c>
      <c r="AP107" s="106">
        <v>0</v>
      </c>
      <c r="AQ107" s="100">
        <v>0</v>
      </c>
      <c r="AR107" s="106">
        <v>0</v>
      </c>
      <c r="AS107" s="100">
        <v>0</v>
      </c>
      <c r="AT107" s="106">
        <v>1</v>
      </c>
      <c r="AU107" s="100">
        <v>0</v>
      </c>
      <c r="AV107" s="106">
        <v>0</v>
      </c>
      <c r="AW107" s="100">
        <v>0</v>
      </c>
      <c r="AX107" s="106">
        <v>0</v>
      </c>
      <c r="AY107" s="100">
        <v>0</v>
      </c>
      <c r="AZ107" s="106">
        <v>0</v>
      </c>
      <c r="BA107" s="100">
        <v>0</v>
      </c>
      <c r="BB107" s="106">
        <v>0</v>
      </c>
      <c r="BC107" s="67">
        <v>0</v>
      </c>
      <c r="BD107" s="106">
        <v>2</v>
      </c>
      <c r="BE107" s="67">
        <v>0</v>
      </c>
    </row>
    <row r="108" spans="1:57" ht="13.5" customHeight="1">
      <c r="A108" s="1" t="s">
        <v>265</v>
      </c>
      <c r="B108" s="103">
        <f t="shared" si="5"/>
        <v>298</v>
      </c>
      <c r="C108" s="67">
        <f t="shared" si="4"/>
        <v>266</v>
      </c>
      <c r="D108" s="67">
        <f t="shared" si="4"/>
        <v>32</v>
      </c>
      <c r="E108" s="67"/>
      <c r="F108" s="106">
        <v>0</v>
      </c>
      <c r="G108" s="100">
        <v>0</v>
      </c>
      <c r="H108" s="106">
        <v>0</v>
      </c>
      <c r="I108" s="100">
        <v>0</v>
      </c>
      <c r="J108" s="106">
        <v>0</v>
      </c>
      <c r="K108" s="100">
        <v>0</v>
      </c>
      <c r="L108" s="106">
        <v>6</v>
      </c>
      <c r="M108" s="100">
        <v>1</v>
      </c>
      <c r="N108" s="106">
        <v>0</v>
      </c>
      <c r="O108" s="100">
        <v>0</v>
      </c>
      <c r="P108" s="106">
        <v>1</v>
      </c>
      <c r="Q108" s="100">
        <v>0</v>
      </c>
      <c r="R108" s="106">
        <v>0</v>
      </c>
      <c r="S108" s="100">
        <v>0</v>
      </c>
      <c r="T108" s="106">
        <v>0</v>
      </c>
      <c r="U108" s="100">
        <v>0</v>
      </c>
      <c r="V108" s="106">
        <v>30</v>
      </c>
      <c r="W108" s="100">
        <v>0</v>
      </c>
      <c r="X108" s="106">
        <v>0</v>
      </c>
      <c r="Y108" s="100">
        <v>0</v>
      </c>
      <c r="Z108" s="106">
        <v>29</v>
      </c>
      <c r="AA108" s="100">
        <v>1</v>
      </c>
      <c r="AB108" s="106">
        <v>0</v>
      </c>
      <c r="AC108" s="100">
        <v>0</v>
      </c>
      <c r="AD108" s="106">
        <v>1</v>
      </c>
      <c r="AE108" s="100">
        <v>0</v>
      </c>
      <c r="AF108" s="106">
        <v>0</v>
      </c>
      <c r="AG108" s="100">
        <v>0</v>
      </c>
      <c r="AH108" s="106">
        <v>15</v>
      </c>
      <c r="AI108" s="100">
        <v>0</v>
      </c>
      <c r="AJ108" s="106">
        <v>19</v>
      </c>
      <c r="AK108" s="100">
        <v>2</v>
      </c>
      <c r="AL108" s="106">
        <v>1</v>
      </c>
      <c r="AM108" s="100">
        <v>0</v>
      </c>
      <c r="AN108" s="106">
        <v>46</v>
      </c>
      <c r="AO108" s="100">
        <v>1</v>
      </c>
      <c r="AP108" s="106">
        <v>3</v>
      </c>
      <c r="AQ108" s="100">
        <v>0</v>
      </c>
      <c r="AR108" s="106">
        <v>3</v>
      </c>
      <c r="AS108" s="100">
        <v>0</v>
      </c>
      <c r="AT108" s="106">
        <v>0</v>
      </c>
      <c r="AU108" s="100">
        <v>0</v>
      </c>
      <c r="AV108" s="106">
        <v>0</v>
      </c>
      <c r="AW108" s="100">
        <v>0</v>
      </c>
      <c r="AX108" s="106">
        <v>0</v>
      </c>
      <c r="AY108" s="100">
        <v>0</v>
      </c>
      <c r="AZ108" s="106">
        <v>0</v>
      </c>
      <c r="BA108" s="100">
        <v>0</v>
      </c>
      <c r="BB108" s="106">
        <v>6</v>
      </c>
      <c r="BC108" s="67">
        <v>1</v>
      </c>
      <c r="BD108" s="106">
        <v>106</v>
      </c>
      <c r="BE108" s="67">
        <v>26</v>
      </c>
    </row>
    <row r="109" spans="1:57" ht="13.5" customHeight="1">
      <c r="A109" s="1" t="s">
        <v>155</v>
      </c>
      <c r="B109" s="103">
        <f t="shared" si="5"/>
        <v>13</v>
      </c>
      <c r="C109" s="67">
        <f t="shared" si="4"/>
        <v>13</v>
      </c>
      <c r="D109" s="67">
        <f t="shared" si="4"/>
        <v>0</v>
      </c>
      <c r="E109" s="67"/>
      <c r="F109" s="106">
        <v>0</v>
      </c>
      <c r="G109" s="100">
        <v>0</v>
      </c>
      <c r="H109" s="106">
        <v>0</v>
      </c>
      <c r="I109" s="100">
        <v>0</v>
      </c>
      <c r="J109" s="106">
        <v>0</v>
      </c>
      <c r="K109" s="100">
        <v>0</v>
      </c>
      <c r="L109" s="106">
        <v>0</v>
      </c>
      <c r="M109" s="100">
        <v>0</v>
      </c>
      <c r="N109" s="106">
        <v>0</v>
      </c>
      <c r="O109" s="100">
        <v>0</v>
      </c>
      <c r="P109" s="106">
        <v>0</v>
      </c>
      <c r="Q109" s="100">
        <v>0</v>
      </c>
      <c r="R109" s="106">
        <v>0</v>
      </c>
      <c r="S109" s="100">
        <v>0</v>
      </c>
      <c r="T109" s="106">
        <v>0</v>
      </c>
      <c r="U109" s="100">
        <v>0</v>
      </c>
      <c r="V109" s="106">
        <v>0</v>
      </c>
      <c r="W109" s="100">
        <v>0</v>
      </c>
      <c r="X109" s="106">
        <v>0</v>
      </c>
      <c r="Y109" s="100">
        <v>0</v>
      </c>
      <c r="Z109" s="106">
        <v>0</v>
      </c>
      <c r="AA109" s="100">
        <v>0</v>
      </c>
      <c r="AB109" s="106">
        <v>11</v>
      </c>
      <c r="AC109" s="100">
        <v>0</v>
      </c>
      <c r="AD109" s="106">
        <v>0</v>
      </c>
      <c r="AE109" s="100">
        <v>0</v>
      </c>
      <c r="AF109" s="106">
        <v>0</v>
      </c>
      <c r="AG109" s="100">
        <v>0</v>
      </c>
      <c r="AH109" s="106">
        <v>0</v>
      </c>
      <c r="AI109" s="100">
        <v>0</v>
      </c>
      <c r="AJ109" s="106">
        <v>1</v>
      </c>
      <c r="AK109" s="100">
        <v>0</v>
      </c>
      <c r="AL109" s="106">
        <v>0</v>
      </c>
      <c r="AM109" s="100">
        <v>0</v>
      </c>
      <c r="AN109" s="106">
        <v>1</v>
      </c>
      <c r="AO109" s="100">
        <v>0</v>
      </c>
      <c r="AP109" s="106">
        <v>0</v>
      </c>
      <c r="AQ109" s="100">
        <v>0</v>
      </c>
      <c r="AR109" s="106">
        <v>0</v>
      </c>
      <c r="AS109" s="100">
        <v>0</v>
      </c>
      <c r="AT109" s="106">
        <v>0</v>
      </c>
      <c r="AU109" s="100">
        <v>0</v>
      </c>
      <c r="AV109" s="106">
        <v>0</v>
      </c>
      <c r="AW109" s="100">
        <v>0</v>
      </c>
      <c r="AX109" s="106">
        <v>0</v>
      </c>
      <c r="AY109" s="100">
        <v>0</v>
      </c>
      <c r="AZ109" s="106">
        <v>0</v>
      </c>
      <c r="BA109" s="100">
        <v>0</v>
      </c>
      <c r="BB109" s="106">
        <v>0</v>
      </c>
      <c r="BC109" s="67">
        <v>0</v>
      </c>
      <c r="BD109" s="106">
        <v>0</v>
      </c>
      <c r="BE109" s="67">
        <v>0</v>
      </c>
    </row>
    <row r="110" spans="1:57" ht="13.5" customHeight="1" thickBot="1">
      <c r="A110" s="17" t="s">
        <v>395</v>
      </c>
      <c r="B110" s="104">
        <f t="shared" si="5"/>
        <v>654</v>
      </c>
      <c r="C110" s="77">
        <f t="shared" si="4"/>
        <v>622</v>
      </c>
      <c r="D110" s="75">
        <f t="shared" si="4"/>
        <v>32</v>
      </c>
      <c r="E110" s="67"/>
      <c r="F110" s="106">
        <v>21</v>
      </c>
      <c r="G110" s="100">
        <v>0</v>
      </c>
      <c r="H110" s="106">
        <v>30</v>
      </c>
      <c r="I110" s="100">
        <v>0</v>
      </c>
      <c r="J110" s="106">
        <v>2</v>
      </c>
      <c r="K110" s="100">
        <v>1</v>
      </c>
      <c r="L110" s="106">
        <v>10</v>
      </c>
      <c r="M110" s="100">
        <v>0</v>
      </c>
      <c r="N110" s="106">
        <v>0</v>
      </c>
      <c r="O110" s="100">
        <v>0</v>
      </c>
      <c r="P110" s="106">
        <v>17</v>
      </c>
      <c r="Q110" s="100">
        <v>1</v>
      </c>
      <c r="R110" s="106">
        <v>0</v>
      </c>
      <c r="S110" s="100">
        <v>0</v>
      </c>
      <c r="T110" s="106">
        <v>3</v>
      </c>
      <c r="U110" s="100">
        <v>0</v>
      </c>
      <c r="V110" s="106">
        <v>71</v>
      </c>
      <c r="W110" s="100">
        <v>0</v>
      </c>
      <c r="X110" s="106">
        <v>7</v>
      </c>
      <c r="Y110" s="100">
        <v>0</v>
      </c>
      <c r="Z110" s="106">
        <v>0</v>
      </c>
      <c r="AA110" s="100">
        <v>0</v>
      </c>
      <c r="AB110" s="106">
        <v>154</v>
      </c>
      <c r="AC110" s="100">
        <v>5</v>
      </c>
      <c r="AD110" s="106">
        <v>0</v>
      </c>
      <c r="AE110" s="100">
        <v>0</v>
      </c>
      <c r="AF110" s="106">
        <v>40</v>
      </c>
      <c r="AG110" s="100">
        <v>3</v>
      </c>
      <c r="AH110" s="106">
        <v>9</v>
      </c>
      <c r="AI110" s="100">
        <v>0</v>
      </c>
      <c r="AJ110" s="106">
        <v>15</v>
      </c>
      <c r="AK110" s="100">
        <v>2</v>
      </c>
      <c r="AL110" s="106">
        <v>4</v>
      </c>
      <c r="AM110" s="100">
        <v>0</v>
      </c>
      <c r="AN110" s="106">
        <v>20</v>
      </c>
      <c r="AO110" s="100">
        <v>2</v>
      </c>
      <c r="AP110" s="106">
        <v>9</v>
      </c>
      <c r="AQ110" s="100">
        <v>0</v>
      </c>
      <c r="AR110" s="106">
        <v>0</v>
      </c>
      <c r="AS110" s="100">
        <v>0</v>
      </c>
      <c r="AT110" s="106">
        <v>24</v>
      </c>
      <c r="AU110" s="100">
        <v>0</v>
      </c>
      <c r="AV110" s="106">
        <v>8</v>
      </c>
      <c r="AW110" s="100">
        <v>0</v>
      </c>
      <c r="AX110" s="106">
        <v>7</v>
      </c>
      <c r="AY110" s="100">
        <v>0</v>
      </c>
      <c r="AZ110" s="106">
        <v>13</v>
      </c>
      <c r="BA110" s="100">
        <v>0</v>
      </c>
      <c r="BB110" s="106">
        <v>1</v>
      </c>
      <c r="BC110" s="67">
        <v>0</v>
      </c>
      <c r="BD110" s="106">
        <v>157</v>
      </c>
      <c r="BE110" s="67">
        <v>18</v>
      </c>
    </row>
    <row r="111" spans="1:53" ht="13.5" customHeight="1">
      <c r="A111" s="1" t="s">
        <v>396</v>
      </c>
      <c r="G111" s="44"/>
      <c r="I111" s="44"/>
      <c r="K111" s="44"/>
      <c r="M111" s="44"/>
      <c r="O111" s="44"/>
      <c r="Q111" s="44"/>
      <c r="S111" s="44"/>
      <c r="U111" s="44"/>
      <c r="W111" s="44"/>
      <c r="Y111" s="44"/>
      <c r="AA111" s="44"/>
      <c r="AC111" s="44"/>
      <c r="AE111" s="44"/>
      <c r="AG111" s="44"/>
      <c r="AI111" s="44"/>
      <c r="AK111" s="44"/>
      <c r="AM111" s="44"/>
      <c r="AO111" s="44"/>
      <c r="AQ111" s="44"/>
      <c r="AS111" s="44"/>
      <c r="AU111" s="44"/>
      <c r="AW111" s="44"/>
      <c r="AY111" s="44"/>
      <c r="BA111" s="44"/>
    </row>
    <row r="112" spans="1:53" ht="13.5" customHeight="1">
      <c r="A112" s="1" t="s">
        <v>397</v>
      </c>
      <c r="G112" s="44"/>
      <c r="I112" s="44"/>
      <c r="K112" s="44"/>
      <c r="M112" s="44"/>
      <c r="O112" s="44"/>
      <c r="Q112" s="44"/>
      <c r="S112" s="44"/>
      <c r="U112" s="44"/>
      <c r="W112" s="44"/>
      <c r="Y112" s="44"/>
      <c r="AA112" s="44"/>
      <c r="AC112" s="44"/>
      <c r="AE112" s="44"/>
      <c r="AG112" s="44"/>
      <c r="AI112" s="44"/>
      <c r="AK112" s="44"/>
      <c r="AM112" s="44"/>
      <c r="AO112" s="44"/>
      <c r="AQ112" s="44"/>
      <c r="AS112" s="44"/>
      <c r="AU112" s="44"/>
      <c r="AW112" s="44"/>
      <c r="AY112" s="44"/>
      <c r="BA112" s="44"/>
    </row>
    <row r="113" ht="13.5" customHeight="1">
      <c r="A113" s="1" t="s">
        <v>398</v>
      </c>
    </row>
    <row r="114" ht="12">
      <c r="A114" s="1" t="s">
        <v>676</v>
      </c>
    </row>
  </sheetData>
  <mergeCells count="84">
    <mergeCell ref="BD60:BE60"/>
    <mergeCell ref="AV60:AW60"/>
    <mergeCell ref="AX60:AY60"/>
    <mergeCell ref="AZ60:BA60"/>
    <mergeCell ref="BB60:BC60"/>
    <mergeCell ref="AN60:AO60"/>
    <mergeCell ref="AP60:AQ60"/>
    <mergeCell ref="AR60:AS60"/>
    <mergeCell ref="AT60:AU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P60:Q60"/>
    <mergeCell ref="R60:S60"/>
    <mergeCell ref="T60:U60"/>
    <mergeCell ref="V60:W60"/>
    <mergeCell ref="H60:I60"/>
    <mergeCell ref="J60:K60"/>
    <mergeCell ref="L60:M60"/>
    <mergeCell ref="N60:O60"/>
    <mergeCell ref="B59:B60"/>
    <mergeCell ref="C59:D59"/>
    <mergeCell ref="F59:G59"/>
    <mergeCell ref="F60:G60"/>
    <mergeCell ref="AZ8:BA8"/>
    <mergeCell ref="AR8:AS8"/>
    <mergeCell ref="AT8:AU8"/>
    <mergeCell ref="AV8:AW8"/>
    <mergeCell ref="AX8:AY8"/>
    <mergeCell ref="AJ8:AK8"/>
    <mergeCell ref="AL8:AM8"/>
    <mergeCell ref="AN8:AO8"/>
    <mergeCell ref="AP8:AQ8"/>
    <mergeCell ref="AB8:AC8"/>
    <mergeCell ref="AD8:AE8"/>
    <mergeCell ref="AF8:AG8"/>
    <mergeCell ref="AH8:AI8"/>
    <mergeCell ref="T8:U8"/>
    <mergeCell ref="V8:W8"/>
    <mergeCell ref="X8:Y8"/>
    <mergeCell ref="Z8:AA8"/>
    <mergeCell ref="AZ7:BA7"/>
    <mergeCell ref="BB7:BC7"/>
    <mergeCell ref="BD7:BE7"/>
    <mergeCell ref="F8:G8"/>
    <mergeCell ref="H8:I8"/>
    <mergeCell ref="J8:K8"/>
    <mergeCell ref="L8:M8"/>
    <mergeCell ref="N8:O8"/>
    <mergeCell ref="P8:Q8"/>
    <mergeCell ref="R8:S8"/>
    <mergeCell ref="AR7:AS7"/>
    <mergeCell ref="AT7:AU7"/>
    <mergeCell ref="AV7:AW7"/>
    <mergeCell ref="AX7:AY7"/>
    <mergeCell ref="AJ7:AK7"/>
    <mergeCell ref="AL7:AM7"/>
    <mergeCell ref="AN7:AO7"/>
    <mergeCell ref="AP7:AQ7"/>
    <mergeCell ref="AB7:AC7"/>
    <mergeCell ref="AD7:AE7"/>
    <mergeCell ref="AF7:AG7"/>
    <mergeCell ref="AH7:AI7"/>
    <mergeCell ref="T7:U7"/>
    <mergeCell ref="V7:W7"/>
    <mergeCell ref="X7:Y7"/>
    <mergeCell ref="Z7:AA7"/>
    <mergeCell ref="L7:M7"/>
    <mergeCell ref="N7:O7"/>
    <mergeCell ref="P7:Q7"/>
    <mergeCell ref="R7:S7"/>
    <mergeCell ref="F6:G6"/>
    <mergeCell ref="F7:G7"/>
    <mergeCell ref="H7:I7"/>
    <mergeCell ref="J7:K7"/>
    <mergeCell ref="A3:D3"/>
    <mergeCell ref="A4:D4"/>
    <mergeCell ref="B6:B7"/>
    <mergeCell ref="C6:D6"/>
  </mergeCells>
  <printOptions horizontalCentered="1"/>
  <pageMargins left="0.75" right="0.75" top="0.3937007874015748" bottom="0.3937007874015748" header="0" footer="0"/>
  <pageSetup horizontalDpi="600" verticalDpi="600" orientation="portrait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9"/>
  <sheetViews>
    <sheetView workbookViewId="0" topLeftCell="C1">
      <selection activeCell="C231" sqref="C231"/>
    </sheetView>
  </sheetViews>
  <sheetFormatPr defaultColWidth="11.00390625" defaultRowHeight="12.75"/>
  <cols>
    <col min="1" max="1" width="11.00390625" style="1" hidden="1" customWidth="1"/>
    <col min="2" max="2" width="49.28125" style="1" hidden="1" customWidth="1"/>
    <col min="3" max="3" width="43.140625" style="1" customWidth="1"/>
    <col min="4" max="4" width="9.7109375" style="67" customWidth="1"/>
    <col min="5" max="5" width="7.421875" style="31" customWidth="1"/>
    <col min="6" max="6" width="8.28125" style="1" customWidth="1"/>
    <col min="7" max="9" width="6.140625" style="1" customWidth="1"/>
    <col min="10" max="10" width="7.57421875" style="1" customWidth="1"/>
    <col min="11" max="11" width="6.140625" style="1" customWidth="1"/>
    <col min="12" max="12" width="9.00390625" style="1" customWidth="1"/>
    <col min="13" max="13" width="7.140625" style="1" customWidth="1"/>
    <col min="14" max="14" width="7.710937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6.28125" style="1" customWidth="1"/>
    <col min="19" max="19" width="6.140625" style="1" customWidth="1"/>
    <col min="20" max="20" width="6.140625" style="123" customWidth="1"/>
    <col min="21" max="21" width="6.421875" style="1" customWidth="1"/>
    <col min="22" max="23" width="7.421875" style="1" customWidth="1"/>
    <col min="24" max="24" width="6.7109375" style="1" customWidth="1"/>
    <col min="25" max="25" width="4.8515625" style="1" customWidth="1"/>
    <col min="26" max="26" width="6.00390625" style="1" customWidth="1"/>
    <col min="27" max="27" width="5.140625" style="1" customWidth="1"/>
    <col min="28" max="30" width="6.57421875" style="1" customWidth="1"/>
    <col min="31" max="31" width="13.8515625" style="1" customWidth="1"/>
    <col min="32" max="16384" width="11.00390625" style="1" customWidth="1"/>
  </cols>
  <sheetData>
    <row r="1" spans="3:31" ht="12" customHeight="1">
      <c r="C1" s="2" t="s">
        <v>677</v>
      </c>
      <c r="H1" s="3"/>
      <c r="AB1" s="3"/>
      <c r="AC1" s="3"/>
      <c r="AD1" s="3"/>
      <c r="AE1" s="3"/>
    </row>
    <row r="2" ht="12" customHeight="1"/>
    <row r="3" spans="3:31" ht="12" customHeight="1">
      <c r="C3" s="385" t="s">
        <v>627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</row>
    <row r="4" spans="3:31" ht="12" customHeight="1">
      <c r="C4" s="385" t="s">
        <v>658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</row>
    <row r="5" spans="3:24" ht="12" customHeight="1" thickBot="1">
      <c r="C5" s="5"/>
      <c r="D5" s="66"/>
      <c r="E5" s="13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56"/>
      <c r="U5" s="5"/>
      <c r="V5" s="5"/>
      <c r="W5" s="5"/>
      <c r="X5" s="5"/>
    </row>
    <row r="6" spans="3:31" ht="12" customHeight="1">
      <c r="C6" s="6"/>
      <c r="D6" s="147"/>
      <c r="E6" s="403" t="s">
        <v>180</v>
      </c>
      <c r="F6" s="404"/>
      <c r="G6" s="404"/>
      <c r="H6" s="404"/>
      <c r="I6" s="404"/>
      <c r="J6" s="404"/>
      <c r="K6" s="404"/>
      <c r="L6" s="404"/>
      <c r="M6" s="404"/>
      <c r="N6" s="404"/>
      <c r="O6" s="405"/>
      <c r="P6" s="403" t="s">
        <v>181</v>
      </c>
      <c r="Q6" s="404"/>
      <c r="R6" s="404"/>
      <c r="S6" s="404"/>
      <c r="T6" s="404"/>
      <c r="U6" s="404"/>
      <c r="V6" s="405"/>
      <c r="W6" s="409" t="s">
        <v>182</v>
      </c>
      <c r="X6" s="410"/>
      <c r="Y6" s="410"/>
      <c r="Z6" s="410"/>
      <c r="AA6" s="410"/>
      <c r="AB6" s="410"/>
      <c r="AC6" s="410"/>
      <c r="AD6" s="411"/>
      <c r="AE6" s="9"/>
    </row>
    <row r="7" spans="4:31" ht="12" customHeight="1" thickBot="1">
      <c r="D7" s="10" t="s">
        <v>0</v>
      </c>
      <c r="E7" s="406"/>
      <c r="F7" s="407"/>
      <c r="G7" s="407"/>
      <c r="H7" s="407"/>
      <c r="I7" s="407"/>
      <c r="J7" s="407"/>
      <c r="K7" s="407"/>
      <c r="L7" s="407"/>
      <c r="M7" s="407"/>
      <c r="N7" s="407"/>
      <c r="O7" s="408"/>
      <c r="P7" s="406"/>
      <c r="Q7" s="407"/>
      <c r="R7" s="407"/>
      <c r="S7" s="407"/>
      <c r="T7" s="407"/>
      <c r="U7" s="407"/>
      <c r="V7" s="408"/>
      <c r="W7" s="382"/>
      <c r="X7" s="383"/>
      <c r="Y7" s="383"/>
      <c r="Z7" s="383"/>
      <c r="AA7" s="383"/>
      <c r="AB7" s="383"/>
      <c r="AC7" s="383"/>
      <c r="AD7" s="384"/>
      <c r="AE7" s="13" t="s">
        <v>183</v>
      </c>
    </row>
    <row r="8" spans="3:31" ht="12" customHeight="1">
      <c r="C8" s="4" t="s">
        <v>184</v>
      </c>
      <c r="D8" s="10" t="s">
        <v>185</v>
      </c>
      <c r="E8" s="135"/>
      <c r="F8" s="5"/>
      <c r="G8" s="5"/>
      <c r="H8" s="5"/>
      <c r="I8" s="5"/>
      <c r="J8" s="5"/>
      <c r="K8" s="5"/>
      <c r="L8" s="5"/>
      <c r="M8" s="5"/>
      <c r="N8" s="5"/>
      <c r="O8" s="5"/>
      <c r="P8" s="14"/>
      <c r="Q8" s="5"/>
      <c r="R8" s="5"/>
      <c r="S8" s="5"/>
      <c r="T8" s="256"/>
      <c r="U8" s="5"/>
      <c r="V8" s="5"/>
      <c r="W8" s="14"/>
      <c r="X8" s="5"/>
      <c r="AE8" s="13" t="s">
        <v>186</v>
      </c>
    </row>
    <row r="9" spans="4:31" ht="12" customHeight="1">
      <c r="D9" s="10" t="s">
        <v>0</v>
      </c>
      <c r="E9" s="136" t="s">
        <v>1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7</v>
      </c>
      <c r="L9" s="4" t="s">
        <v>8</v>
      </c>
      <c r="M9" s="4" t="s">
        <v>1</v>
      </c>
      <c r="N9" s="4" t="s">
        <v>431</v>
      </c>
      <c r="O9" s="4" t="s">
        <v>9</v>
      </c>
      <c r="P9" s="15" t="s">
        <v>1</v>
      </c>
      <c r="Q9" s="4" t="s">
        <v>10</v>
      </c>
      <c r="R9" s="4" t="s">
        <v>11</v>
      </c>
      <c r="S9" s="4" t="s">
        <v>12</v>
      </c>
      <c r="T9" s="150" t="s">
        <v>13</v>
      </c>
      <c r="U9" s="4" t="s">
        <v>14</v>
      </c>
      <c r="V9" s="4" t="s">
        <v>15</v>
      </c>
      <c r="W9" s="15" t="s">
        <v>16</v>
      </c>
      <c r="X9" s="4" t="s">
        <v>17</v>
      </c>
      <c r="Y9" s="16" t="s">
        <v>18</v>
      </c>
      <c r="Z9" s="16" t="s">
        <v>19</v>
      </c>
      <c r="AA9" s="16" t="s">
        <v>20</v>
      </c>
      <c r="AB9" s="16" t="s">
        <v>188</v>
      </c>
      <c r="AC9" s="4" t="s">
        <v>432</v>
      </c>
      <c r="AD9" s="16" t="s">
        <v>435</v>
      </c>
      <c r="AE9" s="13" t="s">
        <v>189</v>
      </c>
    </row>
    <row r="10" spans="3:31" ht="12" customHeight="1" thickBot="1">
      <c r="C10" s="17"/>
      <c r="D10" s="104"/>
      <c r="E10" s="137" t="s">
        <v>21</v>
      </c>
      <c r="F10" s="19" t="s">
        <v>22</v>
      </c>
      <c r="G10" s="19" t="s">
        <v>23</v>
      </c>
      <c r="H10" s="19" t="s">
        <v>24</v>
      </c>
      <c r="I10" s="19" t="s">
        <v>25</v>
      </c>
      <c r="J10" s="19" t="s">
        <v>26</v>
      </c>
      <c r="K10" s="20"/>
      <c r="L10" s="19" t="s">
        <v>27</v>
      </c>
      <c r="M10" s="19" t="s">
        <v>28</v>
      </c>
      <c r="N10" s="19" t="s">
        <v>190</v>
      </c>
      <c r="O10" s="20" t="s">
        <v>29</v>
      </c>
      <c r="P10" s="21" t="s">
        <v>30</v>
      </c>
      <c r="Q10" s="19" t="s">
        <v>31</v>
      </c>
      <c r="R10" s="19" t="s">
        <v>32</v>
      </c>
      <c r="S10" s="20" t="s">
        <v>33</v>
      </c>
      <c r="T10" s="275"/>
      <c r="U10" s="20" t="s">
        <v>34</v>
      </c>
      <c r="V10" s="19" t="s">
        <v>35</v>
      </c>
      <c r="W10" s="22" t="s">
        <v>36</v>
      </c>
      <c r="X10" s="20" t="s">
        <v>37</v>
      </c>
      <c r="Y10" s="20" t="s">
        <v>38</v>
      </c>
      <c r="Z10" s="20" t="s">
        <v>39</v>
      </c>
      <c r="AA10" s="20"/>
      <c r="AB10" s="20" t="s">
        <v>191</v>
      </c>
      <c r="AC10" s="20" t="s">
        <v>281</v>
      </c>
      <c r="AD10" s="20" t="s">
        <v>282</v>
      </c>
      <c r="AE10" s="24"/>
    </row>
    <row r="11" spans="3:31" ht="12" customHeight="1">
      <c r="C11" s="44"/>
      <c r="D11" s="147"/>
      <c r="E11" s="138"/>
      <c r="F11" s="56"/>
      <c r="G11" s="56"/>
      <c r="H11" s="56"/>
      <c r="I11" s="56"/>
      <c r="J11" s="56"/>
      <c r="K11" s="57"/>
      <c r="L11" s="56"/>
      <c r="M11" s="56"/>
      <c r="N11" s="56"/>
      <c r="O11" s="57"/>
      <c r="P11" s="285"/>
      <c r="Q11" s="286"/>
      <c r="R11" s="286"/>
      <c r="S11" s="178"/>
      <c r="T11" s="327"/>
      <c r="U11" s="178"/>
      <c r="V11" s="287"/>
      <c r="W11" s="57"/>
      <c r="X11" s="57"/>
      <c r="Y11" s="57"/>
      <c r="Z11" s="57"/>
      <c r="AA11" s="57"/>
      <c r="AB11" s="57"/>
      <c r="AC11" s="57"/>
      <c r="AD11" s="57"/>
      <c r="AE11" s="9"/>
    </row>
    <row r="12" spans="3:31" ht="12" customHeight="1">
      <c r="C12" s="57" t="s">
        <v>185</v>
      </c>
      <c r="D12" s="364">
        <f aca="true" t="shared" si="0" ref="D12:AE12">(D14+D32+D36+D55+D64+D70+D90+D119+D125+D131+D142+D152+D174+D186+D190+D206+D227+D241+D243)</f>
        <v>50100</v>
      </c>
      <c r="E12" s="365">
        <f t="shared" si="0"/>
        <v>18434</v>
      </c>
      <c r="F12" s="365">
        <f t="shared" si="0"/>
        <v>2947</v>
      </c>
      <c r="G12" s="365">
        <f t="shared" si="0"/>
        <v>2882</v>
      </c>
      <c r="H12" s="365">
        <f t="shared" si="0"/>
        <v>3133</v>
      </c>
      <c r="I12" s="365">
        <f t="shared" si="0"/>
        <v>1582</v>
      </c>
      <c r="J12" s="365">
        <f t="shared" si="0"/>
        <v>1996</v>
      </c>
      <c r="K12" s="365">
        <f t="shared" si="0"/>
        <v>2181</v>
      </c>
      <c r="L12" s="365">
        <f t="shared" si="0"/>
        <v>1758</v>
      </c>
      <c r="M12" s="365">
        <f t="shared" si="0"/>
        <v>1726</v>
      </c>
      <c r="N12" s="365">
        <f t="shared" si="0"/>
        <v>887</v>
      </c>
      <c r="O12" s="365">
        <f t="shared" si="0"/>
        <v>1225</v>
      </c>
      <c r="P12" s="366">
        <f t="shared" si="0"/>
        <v>1379</v>
      </c>
      <c r="Q12" s="365">
        <f t="shared" si="0"/>
        <v>1003</v>
      </c>
      <c r="R12" s="365">
        <f t="shared" si="0"/>
        <v>1075</v>
      </c>
      <c r="S12" s="365">
        <f t="shared" si="0"/>
        <v>1039</v>
      </c>
      <c r="T12" s="214">
        <f t="shared" si="0"/>
        <v>1469</v>
      </c>
      <c r="U12" s="365">
        <f t="shared" si="0"/>
        <v>960</v>
      </c>
      <c r="V12" s="367">
        <f t="shared" si="0"/>
        <v>1018</v>
      </c>
      <c r="W12" s="365">
        <f t="shared" si="0"/>
        <v>389</v>
      </c>
      <c r="X12" s="365">
        <f t="shared" si="0"/>
        <v>389</v>
      </c>
      <c r="Y12" s="365">
        <f t="shared" si="0"/>
        <v>557</v>
      </c>
      <c r="Z12" s="365">
        <f t="shared" si="0"/>
        <v>467</v>
      </c>
      <c r="AA12" s="365">
        <f t="shared" si="0"/>
        <v>423</v>
      </c>
      <c r="AB12" s="365">
        <f t="shared" si="0"/>
        <v>236</v>
      </c>
      <c r="AC12" s="365">
        <f t="shared" si="0"/>
        <v>533</v>
      </c>
      <c r="AD12" s="365">
        <f t="shared" si="0"/>
        <v>142</v>
      </c>
      <c r="AE12" s="366">
        <f t="shared" si="0"/>
        <v>270</v>
      </c>
    </row>
    <row r="13" spans="3:31" ht="12" customHeight="1">
      <c r="C13" s="44"/>
      <c r="D13" s="82"/>
      <c r="E13" s="138"/>
      <c r="F13" s="56"/>
      <c r="G13" s="56"/>
      <c r="H13" s="56"/>
      <c r="I13" s="56"/>
      <c r="J13" s="56"/>
      <c r="K13" s="57"/>
      <c r="L13" s="56"/>
      <c r="M13" s="56"/>
      <c r="N13" s="56"/>
      <c r="O13" s="57"/>
      <c r="P13" s="15"/>
      <c r="Q13" s="56"/>
      <c r="R13" s="56"/>
      <c r="S13" s="57"/>
      <c r="T13" s="211"/>
      <c r="U13" s="57"/>
      <c r="V13" s="328"/>
      <c r="W13" s="57"/>
      <c r="X13" s="57"/>
      <c r="Y13" s="57"/>
      <c r="Z13" s="57"/>
      <c r="AA13" s="57"/>
      <c r="AB13" s="57"/>
      <c r="AC13" s="57"/>
      <c r="AD13" s="57"/>
      <c r="AE13" s="43"/>
    </row>
    <row r="14" spans="3:31" ht="12" customHeight="1">
      <c r="C14" s="30" t="s">
        <v>192</v>
      </c>
      <c r="D14" s="116">
        <f>SUM(E14:AE14)</f>
        <v>3804</v>
      </c>
      <c r="E14" s="59">
        <f aca="true" t="shared" si="1" ref="E14:AE14">SUM(E16:E30)</f>
        <v>1196</v>
      </c>
      <c r="F14" s="59">
        <f t="shared" si="1"/>
        <v>176</v>
      </c>
      <c r="G14" s="59">
        <f t="shared" si="1"/>
        <v>219</v>
      </c>
      <c r="H14" s="59">
        <f t="shared" si="1"/>
        <v>181</v>
      </c>
      <c r="I14" s="59">
        <f t="shared" si="1"/>
        <v>152</v>
      </c>
      <c r="J14" s="59">
        <f t="shared" si="1"/>
        <v>165</v>
      </c>
      <c r="K14" s="59">
        <f t="shared" si="1"/>
        <v>209</v>
      </c>
      <c r="L14" s="59">
        <f t="shared" si="1"/>
        <v>139</v>
      </c>
      <c r="M14" s="59">
        <f t="shared" si="1"/>
        <v>81</v>
      </c>
      <c r="N14" s="59">
        <f t="shared" si="1"/>
        <v>80</v>
      </c>
      <c r="O14" s="59">
        <f t="shared" si="1"/>
        <v>129</v>
      </c>
      <c r="P14" s="46">
        <f t="shared" si="1"/>
        <v>174</v>
      </c>
      <c r="Q14" s="47">
        <f t="shared" si="1"/>
        <v>119</v>
      </c>
      <c r="R14" s="47">
        <f t="shared" si="1"/>
        <v>94</v>
      </c>
      <c r="S14" s="47">
        <f t="shared" si="1"/>
        <v>129</v>
      </c>
      <c r="T14" s="227">
        <f t="shared" si="1"/>
        <v>118</v>
      </c>
      <c r="U14" s="47">
        <f t="shared" si="1"/>
        <v>73</v>
      </c>
      <c r="V14" s="117">
        <f t="shared" si="1"/>
        <v>116</v>
      </c>
      <c r="W14" s="47">
        <f t="shared" si="1"/>
        <v>18</v>
      </c>
      <c r="X14" s="59">
        <f t="shared" si="1"/>
        <v>36</v>
      </c>
      <c r="Y14" s="59">
        <f t="shared" si="1"/>
        <v>20</v>
      </c>
      <c r="Z14" s="59">
        <f t="shared" si="1"/>
        <v>22</v>
      </c>
      <c r="AA14" s="47">
        <f t="shared" si="1"/>
        <v>22</v>
      </c>
      <c r="AB14" s="47">
        <f t="shared" si="1"/>
        <v>9</v>
      </c>
      <c r="AC14" s="59">
        <f t="shared" si="1"/>
        <v>15</v>
      </c>
      <c r="AD14" s="47">
        <f t="shared" si="1"/>
        <v>5</v>
      </c>
      <c r="AE14" s="46">
        <f t="shared" si="1"/>
        <v>107</v>
      </c>
    </row>
    <row r="15" spans="3:31" ht="12" customHeight="1">
      <c r="C15" s="30"/>
      <c r="D15" s="103"/>
      <c r="E15" s="53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3"/>
      <c r="Q15" s="144"/>
      <c r="R15" s="144"/>
      <c r="S15" s="144"/>
      <c r="T15" s="163"/>
      <c r="U15" s="144"/>
      <c r="V15" s="329"/>
      <c r="W15" s="144"/>
      <c r="X15" s="66"/>
      <c r="Y15" s="67"/>
      <c r="Z15" s="67"/>
      <c r="AA15" s="67"/>
      <c r="AB15" s="100"/>
      <c r="AC15" s="144"/>
      <c r="AD15" s="100"/>
      <c r="AE15" s="121"/>
    </row>
    <row r="16" spans="1:31" ht="12" customHeight="1">
      <c r="A16" s="1" t="s">
        <v>193</v>
      </c>
      <c r="B16" s="1" t="s">
        <v>194</v>
      </c>
      <c r="C16" s="35" t="s">
        <v>40</v>
      </c>
      <c r="D16" s="82">
        <f aca="true" t="shared" si="2" ref="D16:D30">SUM(E16:AE16)</f>
        <v>15</v>
      </c>
      <c r="E16" s="36">
        <v>5</v>
      </c>
      <c r="F16" s="36">
        <v>0</v>
      </c>
      <c r="G16" s="36">
        <v>0</v>
      </c>
      <c r="H16" s="37">
        <v>0</v>
      </c>
      <c r="I16" s="36">
        <v>0</v>
      </c>
      <c r="J16" s="36">
        <v>0</v>
      </c>
      <c r="K16" s="36">
        <v>2</v>
      </c>
      <c r="L16" s="36">
        <v>3</v>
      </c>
      <c r="M16" s="36">
        <v>1</v>
      </c>
      <c r="N16" s="36">
        <v>0</v>
      </c>
      <c r="O16" s="36">
        <v>0</v>
      </c>
      <c r="P16" s="38">
        <v>1</v>
      </c>
      <c r="Q16" s="36">
        <v>1</v>
      </c>
      <c r="R16" s="36">
        <v>0</v>
      </c>
      <c r="S16" s="36">
        <v>0</v>
      </c>
      <c r="T16" s="276">
        <v>1</v>
      </c>
      <c r="U16" s="36">
        <v>0</v>
      </c>
      <c r="V16" s="40">
        <v>0</v>
      </c>
      <c r="W16" s="41">
        <v>1</v>
      </c>
      <c r="X16" s="37">
        <v>0</v>
      </c>
      <c r="Y16" s="37">
        <v>0</v>
      </c>
      <c r="Z16" s="37">
        <v>0</v>
      </c>
      <c r="AA16" s="37">
        <v>0</v>
      </c>
      <c r="AB16" s="41">
        <v>0</v>
      </c>
      <c r="AC16" s="36">
        <v>0</v>
      </c>
      <c r="AD16" s="41">
        <v>0</v>
      </c>
      <c r="AE16" s="39">
        <v>0</v>
      </c>
    </row>
    <row r="17" spans="3:31" ht="12" customHeight="1">
      <c r="C17" s="35" t="s">
        <v>41</v>
      </c>
      <c r="D17" s="82">
        <f t="shared" si="2"/>
        <v>22</v>
      </c>
      <c r="E17" s="36">
        <v>10</v>
      </c>
      <c r="F17" s="36">
        <v>0</v>
      </c>
      <c r="G17" s="36">
        <v>2</v>
      </c>
      <c r="H17" s="37">
        <v>0</v>
      </c>
      <c r="I17" s="36">
        <v>1</v>
      </c>
      <c r="J17" s="36">
        <v>4</v>
      </c>
      <c r="K17" s="36">
        <v>0</v>
      </c>
      <c r="L17" s="36">
        <v>2</v>
      </c>
      <c r="M17" s="36">
        <v>0</v>
      </c>
      <c r="N17" s="36">
        <v>1</v>
      </c>
      <c r="O17" s="36">
        <v>0</v>
      </c>
      <c r="P17" s="38">
        <v>0</v>
      </c>
      <c r="Q17" s="36">
        <v>0</v>
      </c>
      <c r="R17" s="36">
        <v>1</v>
      </c>
      <c r="S17" s="36">
        <v>1</v>
      </c>
      <c r="T17" s="276">
        <v>0</v>
      </c>
      <c r="U17" s="36">
        <v>0</v>
      </c>
      <c r="V17" s="40">
        <v>0</v>
      </c>
      <c r="W17" s="41">
        <v>0</v>
      </c>
      <c r="X17" s="37">
        <v>0</v>
      </c>
      <c r="Y17" s="37">
        <v>0</v>
      </c>
      <c r="Z17" s="37">
        <v>0</v>
      </c>
      <c r="AA17" s="37">
        <v>0</v>
      </c>
      <c r="AB17" s="41">
        <v>0</v>
      </c>
      <c r="AC17" s="36">
        <v>0</v>
      </c>
      <c r="AD17" s="41">
        <v>0</v>
      </c>
      <c r="AE17" s="39">
        <v>0</v>
      </c>
    </row>
    <row r="18" spans="3:31" ht="12" customHeight="1">
      <c r="C18" s="35" t="s">
        <v>47</v>
      </c>
      <c r="D18" s="82">
        <f t="shared" si="2"/>
        <v>1062</v>
      </c>
      <c r="E18" s="36">
        <v>317</v>
      </c>
      <c r="F18" s="36">
        <v>54</v>
      </c>
      <c r="G18" s="36">
        <v>39</v>
      </c>
      <c r="H18" s="37">
        <v>54</v>
      </c>
      <c r="I18" s="36">
        <v>27</v>
      </c>
      <c r="J18" s="36">
        <v>56</v>
      </c>
      <c r="K18" s="36">
        <v>74</v>
      </c>
      <c r="L18" s="36">
        <v>51</v>
      </c>
      <c r="M18" s="36">
        <v>12</v>
      </c>
      <c r="N18" s="36">
        <v>19</v>
      </c>
      <c r="O18" s="36">
        <v>37</v>
      </c>
      <c r="P18" s="38">
        <v>41</v>
      </c>
      <c r="Q18" s="36">
        <v>45</v>
      </c>
      <c r="R18" s="36">
        <v>31</v>
      </c>
      <c r="S18" s="36">
        <v>20</v>
      </c>
      <c r="T18" s="276">
        <v>52</v>
      </c>
      <c r="U18" s="36">
        <v>34</v>
      </c>
      <c r="V18" s="40">
        <v>58</v>
      </c>
      <c r="W18" s="41">
        <v>4</v>
      </c>
      <c r="X18" s="37">
        <v>7</v>
      </c>
      <c r="Y18" s="37">
        <v>3</v>
      </c>
      <c r="Z18" s="37">
        <v>8</v>
      </c>
      <c r="AA18" s="37">
        <v>7</v>
      </c>
      <c r="AB18" s="41">
        <v>1</v>
      </c>
      <c r="AC18" s="36">
        <v>7</v>
      </c>
      <c r="AD18" s="41">
        <v>4</v>
      </c>
      <c r="AE18" s="39">
        <v>0</v>
      </c>
    </row>
    <row r="19" spans="3:31" ht="12" customHeight="1">
      <c r="C19" s="35" t="s">
        <v>195</v>
      </c>
      <c r="D19" s="82">
        <f t="shared" si="2"/>
        <v>1</v>
      </c>
      <c r="E19" s="36">
        <v>0</v>
      </c>
      <c r="F19" s="36">
        <v>0</v>
      </c>
      <c r="G19" s="36">
        <v>1</v>
      </c>
      <c r="H19" s="37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8">
        <v>0</v>
      </c>
      <c r="Q19" s="36">
        <v>0</v>
      </c>
      <c r="R19" s="36">
        <v>0</v>
      </c>
      <c r="S19" s="36">
        <v>0</v>
      </c>
      <c r="T19" s="276">
        <v>0</v>
      </c>
      <c r="U19" s="36">
        <v>0</v>
      </c>
      <c r="V19" s="40">
        <v>0</v>
      </c>
      <c r="W19" s="41">
        <v>0</v>
      </c>
      <c r="X19" s="37">
        <v>0</v>
      </c>
      <c r="Y19" s="37">
        <v>0</v>
      </c>
      <c r="Z19" s="37">
        <v>0</v>
      </c>
      <c r="AA19" s="37">
        <v>0</v>
      </c>
      <c r="AB19" s="41">
        <v>0</v>
      </c>
      <c r="AC19" s="36">
        <v>0</v>
      </c>
      <c r="AD19" s="41">
        <v>0</v>
      </c>
      <c r="AE19" s="39">
        <v>0</v>
      </c>
    </row>
    <row r="20" spans="3:31" ht="12" customHeight="1">
      <c r="C20" s="35" t="s">
        <v>196</v>
      </c>
      <c r="D20" s="82">
        <f t="shared" si="2"/>
        <v>35</v>
      </c>
      <c r="E20" s="36">
        <v>12</v>
      </c>
      <c r="F20" s="36">
        <v>7</v>
      </c>
      <c r="G20" s="36">
        <v>4</v>
      </c>
      <c r="H20" s="37">
        <v>1</v>
      </c>
      <c r="I20" s="36">
        <v>0</v>
      </c>
      <c r="J20" s="36">
        <v>1</v>
      </c>
      <c r="K20" s="36">
        <v>0</v>
      </c>
      <c r="L20" s="36">
        <v>3</v>
      </c>
      <c r="M20" s="36">
        <v>0</v>
      </c>
      <c r="N20" s="36">
        <v>5</v>
      </c>
      <c r="O20" s="36">
        <v>0</v>
      </c>
      <c r="P20" s="38">
        <v>0</v>
      </c>
      <c r="Q20" s="36">
        <v>0</v>
      </c>
      <c r="R20" s="36">
        <v>0</v>
      </c>
      <c r="S20" s="36">
        <v>0</v>
      </c>
      <c r="T20" s="276">
        <v>0</v>
      </c>
      <c r="U20" s="36">
        <v>0</v>
      </c>
      <c r="V20" s="40">
        <v>0</v>
      </c>
      <c r="W20" s="41">
        <v>0</v>
      </c>
      <c r="X20" s="37">
        <v>0</v>
      </c>
      <c r="Y20" s="37">
        <v>0</v>
      </c>
      <c r="Z20" s="37">
        <v>2</v>
      </c>
      <c r="AA20" s="37">
        <v>0</v>
      </c>
      <c r="AB20" s="37">
        <v>0</v>
      </c>
      <c r="AC20" s="36">
        <v>0</v>
      </c>
      <c r="AD20" s="37">
        <v>0</v>
      </c>
      <c r="AE20" s="39">
        <v>0</v>
      </c>
    </row>
    <row r="21" spans="3:31" ht="12" customHeight="1">
      <c r="C21" s="35" t="s">
        <v>197</v>
      </c>
      <c r="D21" s="82">
        <f t="shared" si="2"/>
        <v>292</v>
      </c>
      <c r="E21" s="53">
        <v>130</v>
      </c>
      <c r="F21" s="53">
        <v>22</v>
      </c>
      <c r="G21" s="53">
        <v>12</v>
      </c>
      <c r="H21" s="53">
        <v>17</v>
      </c>
      <c r="I21" s="53">
        <v>8</v>
      </c>
      <c r="J21" s="53">
        <v>10</v>
      </c>
      <c r="K21" s="53">
        <v>24</v>
      </c>
      <c r="L21" s="53">
        <v>3</v>
      </c>
      <c r="M21" s="53">
        <v>8</v>
      </c>
      <c r="N21" s="53">
        <v>7</v>
      </c>
      <c r="O21" s="53">
        <v>9</v>
      </c>
      <c r="P21" s="54">
        <v>3</v>
      </c>
      <c r="Q21" s="55">
        <v>1</v>
      </c>
      <c r="R21" s="55">
        <v>6</v>
      </c>
      <c r="S21" s="55">
        <v>4</v>
      </c>
      <c r="T21" s="55">
        <v>8</v>
      </c>
      <c r="U21" s="55">
        <v>3</v>
      </c>
      <c r="V21" s="119">
        <v>1</v>
      </c>
      <c r="W21" s="53">
        <v>1</v>
      </c>
      <c r="X21" s="53">
        <v>4</v>
      </c>
      <c r="Y21" s="53">
        <v>1</v>
      </c>
      <c r="Z21" s="53">
        <v>3</v>
      </c>
      <c r="AA21" s="53">
        <v>5</v>
      </c>
      <c r="AB21" s="53">
        <v>2</v>
      </c>
      <c r="AC21" s="53">
        <v>0</v>
      </c>
      <c r="AD21" s="53">
        <v>0</v>
      </c>
      <c r="AE21" s="54">
        <v>0</v>
      </c>
    </row>
    <row r="22" spans="3:31" ht="12" customHeight="1">
      <c r="C22" s="35" t="s">
        <v>87</v>
      </c>
      <c r="D22" s="82">
        <f t="shared" si="2"/>
        <v>506</v>
      </c>
      <c r="E22" s="53">
        <v>79</v>
      </c>
      <c r="F22" s="53">
        <v>32</v>
      </c>
      <c r="G22" s="53">
        <v>16</v>
      </c>
      <c r="H22" s="53">
        <v>18</v>
      </c>
      <c r="I22" s="53">
        <v>20</v>
      </c>
      <c r="J22" s="53">
        <v>27</v>
      </c>
      <c r="K22" s="53">
        <v>27</v>
      </c>
      <c r="L22" s="53">
        <v>11</v>
      </c>
      <c r="M22" s="53">
        <v>25</v>
      </c>
      <c r="N22" s="53">
        <v>14</v>
      </c>
      <c r="O22" s="53">
        <v>32</v>
      </c>
      <c r="P22" s="54">
        <v>20</v>
      </c>
      <c r="Q22" s="55">
        <v>4</v>
      </c>
      <c r="R22" s="55">
        <v>5</v>
      </c>
      <c r="S22" s="55">
        <v>17</v>
      </c>
      <c r="T22" s="55">
        <v>15</v>
      </c>
      <c r="U22" s="55">
        <v>9</v>
      </c>
      <c r="V22" s="119">
        <v>5</v>
      </c>
      <c r="W22" s="53">
        <v>3</v>
      </c>
      <c r="X22" s="53">
        <v>10</v>
      </c>
      <c r="Y22" s="53">
        <v>4</v>
      </c>
      <c r="Z22" s="53">
        <v>2</v>
      </c>
      <c r="AA22" s="53">
        <v>3</v>
      </c>
      <c r="AB22" s="53">
        <v>1</v>
      </c>
      <c r="AC22" s="53">
        <v>0</v>
      </c>
      <c r="AD22" s="53">
        <v>0</v>
      </c>
      <c r="AE22" s="54">
        <v>107</v>
      </c>
    </row>
    <row r="23" spans="3:31" ht="12" customHeight="1">
      <c r="C23" s="35" t="s">
        <v>198</v>
      </c>
      <c r="D23" s="82">
        <f t="shared" si="2"/>
        <v>295</v>
      </c>
      <c r="E23" s="36">
        <v>52</v>
      </c>
      <c r="F23" s="36">
        <v>3</v>
      </c>
      <c r="G23" s="36">
        <v>34</v>
      </c>
      <c r="H23" s="37">
        <v>19</v>
      </c>
      <c r="I23" s="36">
        <v>19</v>
      </c>
      <c r="J23" s="36">
        <v>21</v>
      </c>
      <c r="K23" s="36">
        <v>17</v>
      </c>
      <c r="L23" s="36">
        <v>15</v>
      </c>
      <c r="M23" s="36">
        <v>7</v>
      </c>
      <c r="N23" s="36">
        <v>7</v>
      </c>
      <c r="O23" s="36">
        <v>6</v>
      </c>
      <c r="P23" s="38">
        <v>3</v>
      </c>
      <c r="Q23" s="36">
        <v>11</v>
      </c>
      <c r="R23" s="36">
        <v>32</v>
      </c>
      <c r="S23" s="36">
        <v>15</v>
      </c>
      <c r="T23" s="276">
        <v>8</v>
      </c>
      <c r="U23" s="41">
        <v>10</v>
      </c>
      <c r="V23" s="40">
        <v>7</v>
      </c>
      <c r="W23" s="41">
        <v>2</v>
      </c>
      <c r="X23" s="37">
        <v>2</v>
      </c>
      <c r="Y23" s="37">
        <v>2</v>
      </c>
      <c r="Z23" s="37">
        <v>0</v>
      </c>
      <c r="AA23" s="37">
        <v>0</v>
      </c>
      <c r="AB23" s="37">
        <v>1</v>
      </c>
      <c r="AC23" s="36">
        <v>2</v>
      </c>
      <c r="AD23" s="37">
        <v>0</v>
      </c>
      <c r="AE23" s="39">
        <v>0</v>
      </c>
    </row>
    <row r="24" spans="1:31" ht="12" customHeight="1">
      <c r="A24" s="1" t="s">
        <v>193</v>
      </c>
      <c r="B24" s="1" t="s">
        <v>194</v>
      </c>
      <c r="C24" s="35" t="s">
        <v>105</v>
      </c>
      <c r="D24" s="82">
        <f t="shared" si="2"/>
        <v>272</v>
      </c>
      <c r="E24" s="36">
        <v>130</v>
      </c>
      <c r="F24" s="36">
        <v>12</v>
      </c>
      <c r="G24" s="36">
        <v>8</v>
      </c>
      <c r="H24" s="37">
        <v>7</v>
      </c>
      <c r="I24" s="36">
        <v>12</v>
      </c>
      <c r="J24" s="36">
        <v>9</v>
      </c>
      <c r="K24" s="36">
        <v>15</v>
      </c>
      <c r="L24" s="36">
        <v>5</v>
      </c>
      <c r="M24" s="36">
        <v>3</v>
      </c>
      <c r="N24" s="36">
        <v>1</v>
      </c>
      <c r="O24" s="36">
        <v>12</v>
      </c>
      <c r="P24" s="38">
        <v>3</v>
      </c>
      <c r="Q24" s="36">
        <v>8</v>
      </c>
      <c r="R24" s="36">
        <v>3</v>
      </c>
      <c r="S24" s="36">
        <v>7</v>
      </c>
      <c r="T24" s="276">
        <v>1</v>
      </c>
      <c r="U24" s="41">
        <v>3</v>
      </c>
      <c r="V24" s="40">
        <v>25</v>
      </c>
      <c r="W24" s="41">
        <v>1</v>
      </c>
      <c r="X24" s="37">
        <v>1</v>
      </c>
      <c r="Y24" s="37">
        <v>0</v>
      </c>
      <c r="Z24" s="37">
        <v>1</v>
      </c>
      <c r="AA24" s="37">
        <v>1</v>
      </c>
      <c r="AB24" s="37">
        <v>2</v>
      </c>
      <c r="AC24" s="36">
        <v>1</v>
      </c>
      <c r="AD24" s="37">
        <v>1</v>
      </c>
      <c r="AE24" s="39">
        <v>0</v>
      </c>
    </row>
    <row r="25" spans="1:31" ht="12" customHeight="1">
      <c r="A25" s="1" t="s">
        <v>193</v>
      </c>
      <c r="B25" s="1" t="s">
        <v>194</v>
      </c>
      <c r="C25" s="35" t="s">
        <v>106</v>
      </c>
      <c r="D25" s="82">
        <f t="shared" si="2"/>
        <v>384</v>
      </c>
      <c r="E25" s="36">
        <v>266</v>
      </c>
      <c r="F25" s="36">
        <v>8</v>
      </c>
      <c r="G25" s="36">
        <v>10</v>
      </c>
      <c r="H25" s="37">
        <v>18</v>
      </c>
      <c r="I25" s="36">
        <v>4</v>
      </c>
      <c r="J25" s="36">
        <v>10</v>
      </c>
      <c r="K25" s="36">
        <v>31</v>
      </c>
      <c r="L25" s="36">
        <v>2</v>
      </c>
      <c r="M25" s="36">
        <v>1</v>
      </c>
      <c r="N25" s="36">
        <v>2</v>
      </c>
      <c r="O25" s="36">
        <v>8</v>
      </c>
      <c r="P25" s="38">
        <v>4</v>
      </c>
      <c r="Q25" s="36">
        <v>2</v>
      </c>
      <c r="R25" s="36">
        <v>1</v>
      </c>
      <c r="S25" s="36">
        <v>3</v>
      </c>
      <c r="T25" s="276">
        <v>2</v>
      </c>
      <c r="U25" s="41">
        <v>2</v>
      </c>
      <c r="V25" s="40">
        <v>9</v>
      </c>
      <c r="W25" s="41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6">
        <v>1</v>
      </c>
      <c r="AD25" s="37">
        <v>0</v>
      </c>
      <c r="AE25" s="39">
        <v>0</v>
      </c>
    </row>
    <row r="26" spans="1:31" ht="12" customHeight="1">
      <c r="A26" s="1" t="s">
        <v>193</v>
      </c>
      <c r="B26" s="1" t="s">
        <v>194</v>
      </c>
      <c r="C26" s="35" t="s">
        <v>107</v>
      </c>
      <c r="D26" s="82">
        <f t="shared" si="2"/>
        <v>596</v>
      </c>
      <c r="E26" s="36">
        <v>142</v>
      </c>
      <c r="F26" s="36">
        <v>34</v>
      </c>
      <c r="G26" s="36">
        <v>82</v>
      </c>
      <c r="H26" s="37">
        <v>37</v>
      </c>
      <c r="I26" s="36">
        <v>36</v>
      </c>
      <c r="J26" s="36">
        <v>15</v>
      </c>
      <c r="K26" s="36">
        <v>11</v>
      </c>
      <c r="L26" s="36">
        <v>23</v>
      </c>
      <c r="M26" s="36">
        <v>17</v>
      </c>
      <c r="N26" s="36">
        <v>18</v>
      </c>
      <c r="O26" s="36">
        <v>17</v>
      </c>
      <c r="P26" s="38">
        <v>47</v>
      </c>
      <c r="Q26" s="36">
        <v>11</v>
      </c>
      <c r="R26" s="36">
        <v>10</v>
      </c>
      <c r="S26" s="36">
        <v>22</v>
      </c>
      <c r="T26" s="276">
        <v>25</v>
      </c>
      <c r="U26" s="41">
        <v>7</v>
      </c>
      <c r="V26" s="40">
        <v>6</v>
      </c>
      <c r="W26" s="41">
        <v>5</v>
      </c>
      <c r="X26" s="37">
        <v>10</v>
      </c>
      <c r="Y26" s="37">
        <v>7</v>
      </c>
      <c r="Z26" s="37">
        <v>5</v>
      </c>
      <c r="AA26" s="37">
        <v>5</v>
      </c>
      <c r="AB26" s="37">
        <v>2</v>
      </c>
      <c r="AC26" s="36">
        <v>2</v>
      </c>
      <c r="AD26" s="37">
        <v>0</v>
      </c>
      <c r="AE26" s="39">
        <v>0</v>
      </c>
    </row>
    <row r="27" spans="3:31" ht="12" customHeight="1">
      <c r="C27" s="35" t="s">
        <v>177</v>
      </c>
      <c r="D27" s="82">
        <f t="shared" si="2"/>
        <v>1</v>
      </c>
      <c r="E27" s="36">
        <v>1</v>
      </c>
      <c r="F27" s="36">
        <v>0</v>
      </c>
      <c r="G27" s="36">
        <v>0</v>
      </c>
      <c r="H27" s="37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8">
        <v>0</v>
      </c>
      <c r="Q27" s="36">
        <v>0</v>
      </c>
      <c r="R27" s="36">
        <v>0</v>
      </c>
      <c r="S27" s="36">
        <v>0</v>
      </c>
      <c r="T27" s="276">
        <v>0</v>
      </c>
      <c r="U27" s="41">
        <v>0</v>
      </c>
      <c r="V27" s="40">
        <v>0</v>
      </c>
      <c r="W27" s="41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6">
        <v>0</v>
      </c>
      <c r="AD27" s="37">
        <v>0</v>
      </c>
      <c r="AE27" s="39">
        <v>0</v>
      </c>
    </row>
    <row r="28" spans="1:31" ht="12" customHeight="1">
      <c r="A28" s="1" t="s">
        <v>193</v>
      </c>
      <c r="B28" s="1" t="s">
        <v>194</v>
      </c>
      <c r="C28" s="35" t="s">
        <v>170</v>
      </c>
      <c r="D28" s="82">
        <f t="shared" si="2"/>
        <v>2</v>
      </c>
      <c r="E28" s="36">
        <v>1</v>
      </c>
      <c r="F28" s="36">
        <v>0</v>
      </c>
      <c r="G28" s="36">
        <v>1</v>
      </c>
      <c r="H28" s="37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8">
        <v>0</v>
      </c>
      <c r="Q28" s="36">
        <v>0</v>
      </c>
      <c r="R28" s="36">
        <v>0</v>
      </c>
      <c r="S28" s="36">
        <v>0</v>
      </c>
      <c r="T28" s="276">
        <v>0</v>
      </c>
      <c r="U28" s="41">
        <v>0</v>
      </c>
      <c r="V28" s="40">
        <v>0</v>
      </c>
      <c r="W28" s="41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6">
        <v>0</v>
      </c>
      <c r="AD28" s="37">
        <v>0</v>
      </c>
      <c r="AE28" s="39">
        <v>0</v>
      </c>
    </row>
    <row r="29" spans="3:31" ht="12" customHeight="1">
      <c r="C29" s="35" t="s">
        <v>199</v>
      </c>
      <c r="D29" s="82">
        <f t="shared" si="2"/>
        <v>107</v>
      </c>
      <c r="E29" s="36">
        <v>30</v>
      </c>
      <c r="F29" s="36">
        <v>4</v>
      </c>
      <c r="G29" s="36">
        <v>6</v>
      </c>
      <c r="H29" s="37">
        <v>8</v>
      </c>
      <c r="I29" s="36">
        <v>4</v>
      </c>
      <c r="J29" s="36">
        <v>8</v>
      </c>
      <c r="K29" s="36">
        <v>6</v>
      </c>
      <c r="L29" s="36">
        <v>6</v>
      </c>
      <c r="M29" s="36">
        <v>4</v>
      </c>
      <c r="N29" s="36">
        <v>6</v>
      </c>
      <c r="O29" s="36">
        <v>3</v>
      </c>
      <c r="P29" s="38">
        <v>1</v>
      </c>
      <c r="Q29" s="36">
        <v>1</v>
      </c>
      <c r="R29" s="36">
        <v>1</v>
      </c>
      <c r="S29" s="36">
        <v>6</v>
      </c>
      <c r="T29" s="276">
        <v>3</v>
      </c>
      <c r="U29" s="41">
        <v>3</v>
      </c>
      <c r="V29" s="40">
        <v>1</v>
      </c>
      <c r="W29" s="41">
        <v>1</v>
      </c>
      <c r="X29" s="37">
        <v>1</v>
      </c>
      <c r="Y29" s="37">
        <v>1</v>
      </c>
      <c r="Z29" s="37">
        <v>0</v>
      </c>
      <c r="AA29" s="37">
        <v>1</v>
      </c>
      <c r="AB29" s="37">
        <v>0</v>
      </c>
      <c r="AC29" s="36">
        <v>2</v>
      </c>
      <c r="AD29" s="37">
        <v>0</v>
      </c>
      <c r="AE29" s="39">
        <v>0</v>
      </c>
    </row>
    <row r="30" spans="1:31" ht="12" customHeight="1">
      <c r="A30" s="1" t="s">
        <v>193</v>
      </c>
      <c r="B30" s="1" t="s">
        <v>194</v>
      </c>
      <c r="C30" s="35" t="s">
        <v>139</v>
      </c>
      <c r="D30" s="82">
        <f t="shared" si="2"/>
        <v>214</v>
      </c>
      <c r="E30" s="36">
        <v>21</v>
      </c>
      <c r="F30" s="36">
        <v>0</v>
      </c>
      <c r="G30" s="36">
        <v>4</v>
      </c>
      <c r="H30" s="37">
        <v>2</v>
      </c>
      <c r="I30" s="36">
        <v>21</v>
      </c>
      <c r="J30" s="36">
        <v>4</v>
      </c>
      <c r="K30" s="36">
        <v>2</v>
      </c>
      <c r="L30" s="36">
        <v>15</v>
      </c>
      <c r="M30" s="36">
        <v>3</v>
      </c>
      <c r="N30" s="36">
        <v>0</v>
      </c>
      <c r="O30" s="36">
        <v>5</v>
      </c>
      <c r="P30" s="38">
        <v>51</v>
      </c>
      <c r="Q30" s="36">
        <v>35</v>
      </c>
      <c r="R30" s="36">
        <v>4</v>
      </c>
      <c r="S30" s="36">
        <v>34</v>
      </c>
      <c r="T30" s="279">
        <v>3</v>
      </c>
      <c r="U30" s="41">
        <v>2</v>
      </c>
      <c r="V30" s="40">
        <v>4</v>
      </c>
      <c r="W30" s="41">
        <v>0</v>
      </c>
      <c r="X30" s="37">
        <v>1</v>
      </c>
      <c r="Y30" s="37">
        <v>2</v>
      </c>
      <c r="Z30" s="37">
        <v>1</v>
      </c>
      <c r="AA30" s="37">
        <v>0</v>
      </c>
      <c r="AB30" s="37">
        <v>0</v>
      </c>
      <c r="AC30" s="36">
        <v>0</v>
      </c>
      <c r="AD30" s="37">
        <v>0</v>
      </c>
      <c r="AE30" s="39">
        <v>0</v>
      </c>
    </row>
    <row r="31" spans="3:31" ht="12" customHeight="1">
      <c r="C31" s="3"/>
      <c r="D31" s="103"/>
      <c r="E31" s="134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121"/>
      <c r="Q31" s="100"/>
      <c r="R31" s="100"/>
      <c r="S31" s="100"/>
      <c r="T31" s="125"/>
      <c r="U31" s="100"/>
      <c r="V31" s="326"/>
      <c r="W31" s="67"/>
      <c r="X31" s="67"/>
      <c r="Y31" s="67"/>
      <c r="Z31" s="67"/>
      <c r="AA31" s="67"/>
      <c r="AB31" s="67"/>
      <c r="AC31" s="67"/>
      <c r="AD31" s="67"/>
      <c r="AE31" s="121"/>
    </row>
    <row r="32" spans="3:31" ht="12" customHeight="1">
      <c r="C32" s="45" t="s">
        <v>200</v>
      </c>
      <c r="D32" s="116">
        <f>SUM(E32:AE32)</f>
        <v>2</v>
      </c>
      <c r="E32" s="59">
        <f aca="true" t="shared" si="3" ref="E32:AE32">SUM(E34)</f>
        <v>1</v>
      </c>
      <c r="F32" s="59">
        <f t="shared" si="3"/>
        <v>0</v>
      </c>
      <c r="G32" s="59">
        <f t="shared" si="3"/>
        <v>0</v>
      </c>
      <c r="H32" s="59">
        <f t="shared" si="3"/>
        <v>0</v>
      </c>
      <c r="I32" s="59">
        <f t="shared" si="3"/>
        <v>0</v>
      </c>
      <c r="J32" s="59">
        <f t="shared" si="3"/>
        <v>0</v>
      </c>
      <c r="K32" s="59">
        <f t="shared" si="3"/>
        <v>0</v>
      </c>
      <c r="L32" s="59">
        <f t="shared" si="3"/>
        <v>0</v>
      </c>
      <c r="M32" s="59">
        <f t="shared" si="3"/>
        <v>0</v>
      </c>
      <c r="N32" s="59">
        <f t="shared" si="3"/>
        <v>0</v>
      </c>
      <c r="O32" s="59">
        <f t="shared" si="3"/>
        <v>0</v>
      </c>
      <c r="P32" s="46">
        <f t="shared" si="3"/>
        <v>0</v>
      </c>
      <c r="Q32" s="47">
        <f t="shared" si="3"/>
        <v>0</v>
      </c>
      <c r="R32" s="47">
        <f t="shared" si="3"/>
        <v>0</v>
      </c>
      <c r="S32" s="47">
        <f t="shared" si="3"/>
        <v>0</v>
      </c>
      <c r="T32" s="227">
        <f t="shared" si="3"/>
        <v>0</v>
      </c>
      <c r="U32" s="47">
        <f t="shared" si="3"/>
        <v>0</v>
      </c>
      <c r="V32" s="117">
        <f t="shared" si="3"/>
        <v>0</v>
      </c>
      <c r="W32" s="47">
        <f t="shared" si="3"/>
        <v>0</v>
      </c>
      <c r="X32" s="59">
        <f t="shared" si="3"/>
        <v>0</v>
      </c>
      <c r="Y32" s="59">
        <f t="shared" si="3"/>
        <v>1</v>
      </c>
      <c r="Z32" s="59">
        <f t="shared" si="3"/>
        <v>0</v>
      </c>
      <c r="AA32" s="59">
        <f t="shared" si="3"/>
        <v>0</v>
      </c>
      <c r="AB32" s="47">
        <f t="shared" si="3"/>
        <v>0</v>
      </c>
      <c r="AC32" s="59">
        <f t="shared" si="3"/>
        <v>0</v>
      </c>
      <c r="AD32" s="47">
        <f t="shared" si="3"/>
        <v>0</v>
      </c>
      <c r="AE32" s="46">
        <f t="shared" si="3"/>
        <v>0</v>
      </c>
    </row>
    <row r="33" spans="3:31" ht="12" customHeight="1">
      <c r="C33" s="45"/>
      <c r="D33" s="10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49"/>
      <c r="R33" s="49"/>
      <c r="S33" s="49"/>
      <c r="T33" s="224"/>
      <c r="U33" s="49"/>
      <c r="V33" s="118"/>
      <c r="W33" s="49"/>
      <c r="X33" s="49"/>
      <c r="Y33" s="49"/>
      <c r="Z33" s="49"/>
      <c r="AA33" s="49"/>
      <c r="AB33" s="49"/>
      <c r="AC33" s="49"/>
      <c r="AD33" s="49"/>
      <c r="AE33" s="50"/>
    </row>
    <row r="34" spans="1:31" ht="12" customHeight="1">
      <c r="A34" s="1" t="s">
        <v>193</v>
      </c>
      <c r="B34" s="1" t="s">
        <v>201</v>
      </c>
      <c r="C34" s="35" t="s">
        <v>175</v>
      </c>
      <c r="D34" s="82">
        <f>SUM(E34:AE34)</f>
        <v>2</v>
      </c>
      <c r="E34" s="36">
        <v>1</v>
      </c>
      <c r="F34" s="36">
        <v>0</v>
      </c>
      <c r="G34" s="36">
        <v>0</v>
      </c>
      <c r="H34" s="37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8">
        <v>0</v>
      </c>
      <c r="Q34" s="36">
        <v>0</v>
      </c>
      <c r="R34" s="36">
        <v>0</v>
      </c>
      <c r="S34" s="36">
        <v>0</v>
      </c>
      <c r="T34" s="276">
        <v>0</v>
      </c>
      <c r="U34" s="41">
        <v>0</v>
      </c>
      <c r="V34" s="40">
        <v>0</v>
      </c>
      <c r="W34" s="41">
        <v>0</v>
      </c>
      <c r="X34" s="37">
        <v>0</v>
      </c>
      <c r="Y34" s="37">
        <v>1</v>
      </c>
      <c r="Z34" s="37">
        <v>0</v>
      </c>
      <c r="AA34" s="37">
        <v>0</v>
      </c>
      <c r="AB34" s="37">
        <v>0</v>
      </c>
      <c r="AC34" s="36">
        <v>0</v>
      </c>
      <c r="AD34" s="37">
        <v>0</v>
      </c>
      <c r="AE34" s="39">
        <v>0</v>
      </c>
    </row>
    <row r="35" spans="3:31" ht="12" customHeight="1">
      <c r="C35" s="3"/>
      <c r="D35" s="103"/>
      <c r="E35" s="13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21"/>
      <c r="Q35" s="100"/>
      <c r="R35" s="100"/>
      <c r="S35" s="100"/>
      <c r="T35" s="125"/>
      <c r="U35" s="100"/>
      <c r="V35" s="326"/>
      <c r="W35" s="67"/>
      <c r="X35" s="67"/>
      <c r="Y35" s="67"/>
      <c r="Z35" s="67"/>
      <c r="AA35" s="67"/>
      <c r="AB35" s="67"/>
      <c r="AC35" s="67"/>
      <c r="AD35" s="67"/>
      <c r="AE35" s="121"/>
    </row>
    <row r="36" spans="3:31" ht="12" customHeight="1">
      <c r="C36" s="45" t="s">
        <v>202</v>
      </c>
      <c r="D36" s="116">
        <f>SUM(E36:AE36)</f>
        <v>1564</v>
      </c>
      <c r="E36" s="59">
        <f aca="true" t="shared" si="4" ref="E36:AE36">SUM(E38:E53)</f>
        <v>499</v>
      </c>
      <c r="F36" s="59">
        <f t="shared" si="4"/>
        <v>83</v>
      </c>
      <c r="G36" s="59">
        <f t="shared" si="4"/>
        <v>71</v>
      </c>
      <c r="H36" s="59">
        <f t="shared" si="4"/>
        <v>123</v>
      </c>
      <c r="I36" s="59">
        <f t="shared" si="4"/>
        <v>46</v>
      </c>
      <c r="J36" s="59">
        <f t="shared" si="4"/>
        <v>108</v>
      </c>
      <c r="K36" s="59">
        <f t="shared" si="4"/>
        <v>84</v>
      </c>
      <c r="L36" s="59">
        <f t="shared" si="4"/>
        <v>108</v>
      </c>
      <c r="M36" s="59">
        <f t="shared" si="4"/>
        <v>33</v>
      </c>
      <c r="N36" s="59">
        <f t="shared" si="4"/>
        <v>45</v>
      </c>
      <c r="O36" s="59">
        <f t="shared" si="4"/>
        <v>35</v>
      </c>
      <c r="P36" s="46">
        <f t="shared" si="4"/>
        <v>34</v>
      </c>
      <c r="Q36" s="47">
        <f t="shared" si="4"/>
        <v>41</v>
      </c>
      <c r="R36" s="47">
        <f t="shared" si="4"/>
        <v>28</v>
      </c>
      <c r="S36" s="47">
        <f t="shared" si="4"/>
        <v>24</v>
      </c>
      <c r="T36" s="227">
        <f t="shared" si="4"/>
        <v>62</v>
      </c>
      <c r="U36" s="47">
        <f t="shared" si="4"/>
        <v>17</v>
      </c>
      <c r="V36" s="117">
        <f t="shared" si="4"/>
        <v>28</v>
      </c>
      <c r="W36" s="47">
        <f t="shared" si="4"/>
        <v>17</v>
      </c>
      <c r="X36" s="59">
        <f t="shared" si="4"/>
        <v>11</v>
      </c>
      <c r="Y36" s="59">
        <f t="shared" si="4"/>
        <v>13</v>
      </c>
      <c r="Z36" s="59">
        <f t="shared" si="4"/>
        <v>21</v>
      </c>
      <c r="AA36" s="47">
        <f t="shared" si="4"/>
        <v>8</v>
      </c>
      <c r="AB36" s="47">
        <f t="shared" si="4"/>
        <v>14</v>
      </c>
      <c r="AC36" s="59">
        <f t="shared" si="4"/>
        <v>7</v>
      </c>
      <c r="AD36" s="47">
        <f t="shared" si="4"/>
        <v>4</v>
      </c>
      <c r="AE36" s="46">
        <f t="shared" si="4"/>
        <v>0</v>
      </c>
    </row>
    <row r="37" spans="3:31" ht="12" customHeight="1">
      <c r="C37" s="3"/>
      <c r="D37" s="103"/>
      <c r="E37" s="49"/>
      <c r="F37" s="49"/>
      <c r="G37" s="49"/>
      <c r="H37" s="53"/>
      <c r="I37" s="49"/>
      <c r="J37" s="49"/>
      <c r="K37" s="49"/>
      <c r="L37" s="49"/>
      <c r="M37" s="49"/>
      <c r="N37" s="49"/>
      <c r="O37" s="49"/>
      <c r="P37" s="50"/>
      <c r="Q37" s="49"/>
      <c r="R37" s="49"/>
      <c r="S37" s="49"/>
      <c r="T37" s="277"/>
      <c r="U37" s="55"/>
      <c r="V37" s="119"/>
      <c r="W37" s="55"/>
      <c r="X37" s="53"/>
      <c r="Y37" s="53"/>
      <c r="Z37" s="53"/>
      <c r="AA37" s="53"/>
      <c r="AB37" s="55"/>
      <c r="AC37" s="49"/>
      <c r="AD37" s="55"/>
      <c r="AE37" s="121"/>
    </row>
    <row r="38" spans="1:31" ht="12" customHeight="1">
      <c r="A38" s="1" t="s">
        <v>193</v>
      </c>
      <c r="B38" s="1" t="s">
        <v>203</v>
      </c>
      <c r="C38" s="35" t="s">
        <v>204</v>
      </c>
      <c r="D38" s="82">
        <f aca="true" t="shared" si="5" ref="D38:D53">SUM(E38:AE38)</f>
        <v>56</v>
      </c>
      <c r="E38" s="36">
        <v>15</v>
      </c>
      <c r="F38" s="36">
        <v>3</v>
      </c>
      <c r="G38" s="36">
        <v>2</v>
      </c>
      <c r="H38" s="37">
        <v>8</v>
      </c>
      <c r="I38" s="36">
        <v>0</v>
      </c>
      <c r="J38" s="36">
        <v>2</v>
      </c>
      <c r="K38" s="36">
        <v>1</v>
      </c>
      <c r="L38" s="36">
        <v>4</v>
      </c>
      <c r="M38" s="36">
        <v>1</v>
      </c>
      <c r="N38" s="36">
        <v>0</v>
      </c>
      <c r="O38" s="36">
        <v>2</v>
      </c>
      <c r="P38" s="38">
        <v>5</v>
      </c>
      <c r="Q38" s="36">
        <v>3</v>
      </c>
      <c r="R38" s="36">
        <v>0</v>
      </c>
      <c r="S38" s="36">
        <v>3</v>
      </c>
      <c r="T38" s="276">
        <v>3</v>
      </c>
      <c r="U38" s="36">
        <v>0</v>
      </c>
      <c r="V38" s="40">
        <v>1</v>
      </c>
      <c r="W38" s="41">
        <v>0</v>
      </c>
      <c r="X38" s="37">
        <v>0</v>
      </c>
      <c r="Y38" s="37">
        <v>1</v>
      </c>
      <c r="Z38" s="37">
        <v>0</v>
      </c>
      <c r="AA38" s="37">
        <v>0</v>
      </c>
      <c r="AB38" s="37">
        <v>2</v>
      </c>
      <c r="AC38" s="36">
        <v>0</v>
      </c>
      <c r="AD38" s="37">
        <v>0</v>
      </c>
      <c r="AE38" s="39">
        <v>0</v>
      </c>
    </row>
    <row r="39" spans="1:31" ht="12" customHeight="1">
      <c r="A39" s="1" t="s">
        <v>193</v>
      </c>
      <c r="B39" s="1" t="s">
        <v>203</v>
      </c>
      <c r="C39" s="35" t="s">
        <v>205</v>
      </c>
      <c r="D39" s="82">
        <f t="shared" si="5"/>
        <v>491</v>
      </c>
      <c r="E39" s="36">
        <v>134</v>
      </c>
      <c r="F39" s="36">
        <v>17</v>
      </c>
      <c r="G39" s="36">
        <v>23</v>
      </c>
      <c r="H39" s="37">
        <v>33</v>
      </c>
      <c r="I39" s="36">
        <v>12</v>
      </c>
      <c r="J39" s="36">
        <v>49</v>
      </c>
      <c r="K39" s="36">
        <v>13</v>
      </c>
      <c r="L39" s="36">
        <v>49</v>
      </c>
      <c r="M39" s="36">
        <v>10</v>
      </c>
      <c r="N39" s="36">
        <v>27</v>
      </c>
      <c r="O39" s="36">
        <v>6</v>
      </c>
      <c r="P39" s="38">
        <v>9</v>
      </c>
      <c r="Q39" s="36">
        <v>12</v>
      </c>
      <c r="R39" s="36">
        <v>10</v>
      </c>
      <c r="S39" s="36">
        <v>9</v>
      </c>
      <c r="T39" s="276">
        <v>29</v>
      </c>
      <c r="U39" s="36">
        <v>7</v>
      </c>
      <c r="V39" s="40">
        <v>7</v>
      </c>
      <c r="W39" s="41">
        <v>8</v>
      </c>
      <c r="X39" s="37">
        <v>3</v>
      </c>
      <c r="Y39" s="37">
        <v>3</v>
      </c>
      <c r="Z39" s="37">
        <v>10</v>
      </c>
      <c r="AA39" s="37">
        <v>2</v>
      </c>
      <c r="AB39" s="37">
        <v>7</v>
      </c>
      <c r="AC39" s="36">
        <v>1</v>
      </c>
      <c r="AD39" s="37">
        <v>1</v>
      </c>
      <c r="AE39" s="39">
        <v>0</v>
      </c>
    </row>
    <row r="40" spans="1:31" ht="12" customHeight="1">
      <c r="A40" s="1" t="s">
        <v>193</v>
      </c>
      <c r="B40" s="1" t="s">
        <v>203</v>
      </c>
      <c r="C40" s="35" t="s">
        <v>60</v>
      </c>
      <c r="D40" s="82">
        <f t="shared" si="5"/>
        <v>81</v>
      </c>
      <c r="E40" s="36">
        <v>20</v>
      </c>
      <c r="F40" s="36">
        <v>9</v>
      </c>
      <c r="G40" s="36">
        <v>7</v>
      </c>
      <c r="H40" s="37">
        <v>7</v>
      </c>
      <c r="I40" s="36">
        <v>2</v>
      </c>
      <c r="J40" s="36">
        <v>5</v>
      </c>
      <c r="K40" s="36">
        <v>4</v>
      </c>
      <c r="L40" s="36">
        <v>6</v>
      </c>
      <c r="M40" s="36">
        <v>1</v>
      </c>
      <c r="N40" s="36">
        <v>1</v>
      </c>
      <c r="O40" s="36">
        <v>2</v>
      </c>
      <c r="P40" s="38">
        <v>0</v>
      </c>
      <c r="Q40" s="36">
        <v>5</v>
      </c>
      <c r="R40" s="36">
        <v>0</v>
      </c>
      <c r="S40" s="36">
        <v>0</v>
      </c>
      <c r="T40" s="276">
        <v>1</v>
      </c>
      <c r="U40" s="36">
        <v>1</v>
      </c>
      <c r="V40" s="40">
        <v>2</v>
      </c>
      <c r="W40" s="41">
        <v>4</v>
      </c>
      <c r="X40" s="37">
        <v>2</v>
      </c>
      <c r="Y40" s="37">
        <v>1</v>
      </c>
      <c r="Z40" s="37">
        <v>0</v>
      </c>
      <c r="AA40" s="37">
        <v>1</v>
      </c>
      <c r="AB40" s="37">
        <v>0</v>
      </c>
      <c r="AC40" s="36">
        <v>0</v>
      </c>
      <c r="AD40" s="37">
        <v>0</v>
      </c>
      <c r="AE40" s="39">
        <v>0</v>
      </c>
    </row>
    <row r="41" spans="3:31" ht="12" customHeight="1">
      <c r="C41" s="35" t="s">
        <v>67</v>
      </c>
      <c r="D41" s="82">
        <f t="shared" si="5"/>
        <v>11</v>
      </c>
      <c r="E41" s="36">
        <v>4</v>
      </c>
      <c r="F41" s="36">
        <v>2</v>
      </c>
      <c r="G41" s="36">
        <v>3</v>
      </c>
      <c r="H41" s="37">
        <v>0</v>
      </c>
      <c r="I41" s="36">
        <v>0</v>
      </c>
      <c r="J41" s="36">
        <v>0</v>
      </c>
      <c r="K41" s="36">
        <v>1</v>
      </c>
      <c r="L41" s="36">
        <v>1</v>
      </c>
      <c r="M41" s="36">
        <v>0</v>
      </c>
      <c r="N41" s="36">
        <v>0</v>
      </c>
      <c r="O41" s="36">
        <v>0</v>
      </c>
      <c r="P41" s="38">
        <v>0</v>
      </c>
      <c r="Q41" s="36">
        <v>0</v>
      </c>
      <c r="R41" s="36">
        <v>0</v>
      </c>
      <c r="S41" s="36">
        <v>0</v>
      </c>
      <c r="T41" s="276">
        <v>0</v>
      </c>
      <c r="U41" s="36">
        <v>0</v>
      </c>
      <c r="V41" s="40">
        <v>0</v>
      </c>
      <c r="W41" s="41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6">
        <v>0</v>
      </c>
      <c r="AD41" s="37">
        <v>0</v>
      </c>
      <c r="AE41" s="39">
        <v>0</v>
      </c>
    </row>
    <row r="42" spans="3:31" ht="12" customHeight="1">
      <c r="C42" s="35" t="s">
        <v>159</v>
      </c>
      <c r="D42" s="82">
        <f t="shared" si="5"/>
        <v>3</v>
      </c>
      <c r="E42" s="36">
        <v>2</v>
      </c>
      <c r="F42" s="36">
        <v>0</v>
      </c>
      <c r="G42" s="36">
        <v>0</v>
      </c>
      <c r="H42" s="37">
        <v>0</v>
      </c>
      <c r="I42" s="36">
        <v>0</v>
      </c>
      <c r="J42" s="36">
        <v>0</v>
      </c>
      <c r="K42" s="36">
        <v>1</v>
      </c>
      <c r="L42" s="36">
        <v>0</v>
      </c>
      <c r="M42" s="36">
        <v>0</v>
      </c>
      <c r="N42" s="36">
        <v>0</v>
      </c>
      <c r="O42" s="36">
        <v>0</v>
      </c>
      <c r="P42" s="38">
        <v>0</v>
      </c>
      <c r="Q42" s="36">
        <v>0</v>
      </c>
      <c r="R42" s="36">
        <v>0</v>
      </c>
      <c r="S42" s="36">
        <v>0</v>
      </c>
      <c r="T42" s="276">
        <v>0</v>
      </c>
      <c r="U42" s="36">
        <v>0</v>
      </c>
      <c r="V42" s="40">
        <v>0</v>
      </c>
      <c r="W42" s="41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6">
        <v>0</v>
      </c>
      <c r="AD42" s="37">
        <v>0</v>
      </c>
      <c r="AE42" s="39">
        <v>0</v>
      </c>
    </row>
    <row r="43" spans="3:31" ht="12" customHeight="1">
      <c r="C43" s="35" t="s">
        <v>115</v>
      </c>
      <c r="D43" s="82">
        <f t="shared" si="5"/>
        <v>133</v>
      </c>
      <c r="E43" s="36">
        <v>85</v>
      </c>
      <c r="F43" s="36">
        <v>7</v>
      </c>
      <c r="G43" s="36">
        <v>4</v>
      </c>
      <c r="H43" s="37">
        <v>7</v>
      </c>
      <c r="I43" s="36">
        <v>2</v>
      </c>
      <c r="J43" s="36">
        <v>6</v>
      </c>
      <c r="K43" s="36">
        <v>6</v>
      </c>
      <c r="L43" s="36">
        <v>0</v>
      </c>
      <c r="M43" s="36">
        <v>5</v>
      </c>
      <c r="N43" s="36">
        <v>0</v>
      </c>
      <c r="O43" s="36">
        <v>1</v>
      </c>
      <c r="P43" s="38">
        <v>2</v>
      </c>
      <c r="Q43" s="36">
        <v>0</v>
      </c>
      <c r="R43" s="36">
        <v>0</v>
      </c>
      <c r="S43" s="36">
        <v>0</v>
      </c>
      <c r="T43" s="276">
        <v>1</v>
      </c>
      <c r="U43" s="41">
        <v>0</v>
      </c>
      <c r="V43" s="40">
        <v>0</v>
      </c>
      <c r="W43" s="41">
        <v>0</v>
      </c>
      <c r="X43" s="37">
        <v>2</v>
      </c>
      <c r="Y43" s="37">
        <v>1</v>
      </c>
      <c r="Z43" s="37">
        <v>1</v>
      </c>
      <c r="AA43" s="37">
        <v>1</v>
      </c>
      <c r="AB43" s="37">
        <v>1</v>
      </c>
      <c r="AC43" s="36">
        <v>1</v>
      </c>
      <c r="AD43" s="37">
        <v>0</v>
      </c>
      <c r="AE43" s="39">
        <v>0</v>
      </c>
    </row>
    <row r="44" spans="3:31" ht="12" customHeight="1">
      <c r="C44" s="35" t="s">
        <v>117</v>
      </c>
      <c r="D44" s="82">
        <f t="shared" si="5"/>
        <v>21</v>
      </c>
      <c r="E44" s="36">
        <v>0</v>
      </c>
      <c r="F44" s="36">
        <v>1</v>
      </c>
      <c r="G44" s="36">
        <v>1</v>
      </c>
      <c r="H44" s="37">
        <v>3</v>
      </c>
      <c r="I44" s="36">
        <v>1</v>
      </c>
      <c r="J44" s="36">
        <v>0</v>
      </c>
      <c r="K44" s="36">
        <v>0</v>
      </c>
      <c r="L44" s="36">
        <v>0</v>
      </c>
      <c r="M44" s="36">
        <v>2</v>
      </c>
      <c r="N44" s="36">
        <v>0</v>
      </c>
      <c r="O44" s="36">
        <v>1</v>
      </c>
      <c r="P44" s="38">
        <v>0</v>
      </c>
      <c r="Q44" s="36">
        <v>0</v>
      </c>
      <c r="R44" s="36">
        <v>0</v>
      </c>
      <c r="S44" s="36">
        <v>0</v>
      </c>
      <c r="T44" s="276">
        <v>3</v>
      </c>
      <c r="U44" s="41">
        <v>0</v>
      </c>
      <c r="V44" s="40">
        <v>3</v>
      </c>
      <c r="W44" s="41">
        <v>0</v>
      </c>
      <c r="X44" s="37">
        <v>0</v>
      </c>
      <c r="Y44" s="37">
        <v>1</v>
      </c>
      <c r="Z44" s="37">
        <v>2</v>
      </c>
      <c r="AA44" s="37">
        <v>0</v>
      </c>
      <c r="AB44" s="37">
        <v>1</v>
      </c>
      <c r="AC44" s="36">
        <v>2</v>
      </c>
      <c r="AD44" s="37">
        <v>0</v>
      </c>
      <c r="AE44" s="39">
        <v>0</v>
      </c>
    </row>
    <row r="45" spans="3:31" ht="12" customHeight="1">
      <c r="C45" s="35" t="s">
        <v>119</v>
      </c>
      <c r="D45" s="82">
        <f t="shared" si="5"/>
        <v>89</v>
      </c>
      <c r="E45" s="36">
        <v>29</v>
      </c>
      <c r="F45" s="36">
        <v>4</v>
      </c>
      <c r="G45" s="36">
        <v>3</v>
      </c>
      <c r="H45" s="37">
        <v>2</v>
      </c>
      <c r="I45" s="36">
        <v>6</v>
      </c>
      <c r="J45" s="36">
        <v>11</v>
      </c>
      <c r="K45" s="36">
        <v>5</v>
      </c>
      <c r="L45" s="36">
        <v>13</v>
      </c>
      <c r="M45" s="36">
        <v>0</v>
      </c>
      <c r="N45" s="36">
        <v>2</v>
      </c>
      <c r="O45" s="36">
        <v>1</v>
      </c>
      <c r="P45" s="38">
        <v>3</v>
      </c>
      <c r="Q45" s="36">
        <v>1</v>
      </c>
      <c r="R45" s="36">
        <v>2</v>
      </c>
      <c r="S45" s="36">
        <v>1</v>
      </c>
      <c r="T45" s="276">
        <v>3</v>
      </c>
      <c r="U45" s="41">
        <v>0</v>
      </c>
      <c r="V45" s="40">
        <v>3</v>
      </c>
      <c r="W45" s="41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6">
        <v>0</v>
      </c>
      <c r="AD45" s="37">
        <v>0</v>
      </c>
      <c r="AE45" s="39">
        <v>0</v>
      </c>
    </row>
    <row r="46" spans="3:31" ht="12" customHeight="1">
      <c r="C46" s="35" t="s">
        <v>206</v>
      </c>
      <c r="D46" s="82">
        <f t="shared" si="5"/>
        <v>11</v>
      </c>
      <c r="E46" s="36">
        <v>10</v>
      </c>
      <c r="F46" s="36">
        <v>0</v>
      </c>
      <c r="G46" s="36">
        <v>0</v>
      </c>
      <c r="H46" s="37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8">
        <v>0</v>
      </c>
      <c r="Q46" s="36">
        <v>0</v>
      </c>
      <c r="R46" s="36">
        <v>0</v>
      </c>
      <c r="S46" s="36">
        <v>0</v>
      </c>
      <c r="T46" s="276">
        <v>0</v>
      </c>
      <c r="U46" s="41">
        <v>0</v>
      </c>
      <c r="V46" s="40">
        <v>0</v>
      </c>
      <c r="W46" s="41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1</v>
      </c>
      <c r="AC46" s="36">
        <v>0</v>
      </c>
      <c r="AD46" s="37">
        <v>0</v>
      </c>
      <c r="AE46" s="39">
        <v>0</v>
      </c>
    </row>
    <row r="47" spans="3:31" ht="12" customHeight="1">
      <c r="C47" s="35" t="s">
        <v>169</v>
      </c>
      <c r="D47" s="82">
        <f t="shared" si="5"/>
        <v>5</v>
      </c>
      <c r="E47" s="36">
        <v>5</v>
      </c>
      <c r="F47" s="36">
        <v>0</v>
      </c>
      <c r="G47" s="36">
        <v>0</v>
      </c>
      <c r="H47" s="37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8">
        <v>0</v>
      </c>
      <c r="Q47" s="36">
        <v>0</v>
      </c>
      <c r="R47" s="36">
        <v>0</v>
      </c>
      <c r="S47" s="36">
        <v>0</v>
      </c>
      <c r="T47" s="276">
        <v>0</v>
      </c>
      <c r="U47" s="41">
        <v>0</v>
      </c>
      <c r="V47" s="40">
        <v>0</v>
      </c>
      <c r="W47" s="41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6">
        <v>0</v>
      </c>
      <c r="AD47" s="37">
        <v>0</v>
      </c>
      <c r="AE47" s="39">
        <v>0</v>
      </c>
    </row>
    <row r="48" spans="3:31" ht="12" customHeight="1">
      <c r="C48" s="35" t="s">
        <v>428</v>
      </c>
      <c r="D48" s="82">
        <f t="shared" si="5"/>
        <v>2</v>
      </c>
      <c r="E48" s="36">
        <v>0</v>
      </c>
      <c r="F48" s="36">
        <v>0</v>
      </c>
      <c r="G48" s="36">
        <v>0</v>
      </c>
      <c r="H48" s="37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1</v>
      </c>
      <c r="O48" s="36">
        <v>1</v>
      </c>
      <c r="P48" s="38">
        <v>0</v>
      </c>
      <c r="Q48" s="36">
        <v>0</v>
      </c>
      <c r="R48" s="36">
        <v>0</v>
      </c>
      <c r="S48" s="36">
        <v>0</v>
      </c>
      <c r="T48" s="276">
        <v>0</v>
      </c>
      <c r="U48" s="41">
        <v>0</v>
      </c>
      <c r="V48" s="40">
        <v>0</v>
      </c>
      <c r="W48" s="41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6">
        <v>0</v>
      </c>
      <c r="AD48" s="37">
        <v>0</v>
      </c>
      <c r="AE48" s="39">
        <v>0</v>
      </c>
    </row>
    <row r="49" spans="3:31" ht="12" customHeight="1">
      <c r="C49" s="35" t="s">
        <v>137</v>
      </c>
      <c r="D49" s="82">
        <f t="shared" si="5"/>
        <v>4</v>
      </c>
      <c r="E49" s="36">
        <v>0</v>
      </c>
      <c r="F49" s="36">
        <v>0</v>
      </c>
      <c r="G49" s="36">
        <v>0</v>
      </c>
      <c r="H49" s="37">
        <v>2</v>
      </c>
      <c r="I49" s="36">
        <v>0</v>
      </c>
      <c r="J49" s="36">
        <v>0</v>
      </c>
      <c r="K49" s="36">
        <v>1</v>
      </c>
      <c r="L49" s="36">
        <v>1</v>
      </c>
      <c r="M49" s="36">
        <v>0</v>
      </c>
      <c r="N49" s="36">
        <v>0</v>
      </c>
      <c r="O49" s="36">
        <v>0</v>
      </c>
      <c r="P49" s="38">
        <v>0</v>
      </c>
      <c r="Q49" s="36">
        <v>0</v>
      </c>
      <c r="R49" s="36">
        <v>0</v>
      </c>
      <c r="S49" s="36">
        <v>0</v>
      </c>
      <c r="T49" s="276">
        <v>0</v>
      </c>
      <c r="U49" s="41">
        <v>0</v>
      </c>
      <c r="V49" s="40">
        <v>0</v>
      </c>
      <c r="W49" s="41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6">
        <v>0</v>
      </c>
      <c r="AD49" s="37">
        <v>0</v>
      </c>
      <c r="AE49" s="39">
        <v>0</v>
      </c>
    </row>
    <row r="50" spans="3:31" ht="12" customHeight="1">
      <c r="C50" s="35" t="s">
        <v>140</v>
      </c>
      <c r="D50" s="82">
        <f t="shared" si="5"/>
        <v>78</v>
      </c>
      <c r="E50" s="36">
        <v>12</v>
      </c>
      <c r="F50" s="36">
        <v>3</v>
      </c>
      <c r="G50" s="36">
        <v>4</v>
      </c>
      <c r="H50" s="37">
        <v>9</v>
      </c>
      <c r="I50" s="36">
        <v>6</v>
      </c>
      <c r="J50" s="36">
        <v>1</v>
      </c>
      <c r="K50" s="36">
        <v>5</v>
      </c>
      <c r="L50" s="36">
        <v>4</v>
      </c>
      <c r="M50" s="36">
        <v>1</v>
      </c>
      <c r="N50" s="36">
        <v>0</v>
      </c>
      <c r="O50" s="36">
        <v>5</v>
      </c>
      <c r="P50" s="38">
        <v>3</v>
      </c>
      <c r="Q50" s="36">
        <v>4</v>
      </c>
      <c r="R50" s="36">
        <v>4</v>
      </c>
      <c r="S50" s="36">
        <v>2</v>
      </c>
      <c r="T50" s="276">
        <v>5</v>
      </c>
      <c r="U50" s="41">
        <v>3</v>
      </c>
      <c r="V50" s="40">
        <v>2</v>
      </c>
      <c r="W50" s="41">
        <v>1</v>
      </c>
      <c r="X50" s="37">
        <v>0</v>
      </c>
      <c r="Y50" s="37">
        <v>1</v>
      </c>
      <c r="Z50" s="37">
        <v>1</v>
      </c>
      <c r="AA50" s="37">
        <v>1</v>
      </c>
      <c r="AB50" s="37">
        <v>1</v>
      </c>
      <c r="AC50" s="36">
        <v>0</v>
      </c>
      <c r="AD50" s="37">
        <v>0</v>
      </c>
      <c r="AE50" s="39">
        <v>0</v>
      </c>
    </row>
    <row r="51" spans="3:31" ht="12" customHeight="1">
      <c r="C51" s="35" t="s">
        <v>426</v>
      </c>
      <c r="D51" s="82">
        <f t="shared" si="5"/>
        <v>3</v>
      </c>
      <c r="E51" s="36">
        <v>2</v>
      </c>
      <c r="F51" s="36">
        <v>1</v>
      </c>
      <c r="G51" s="36">
        <v>0</v>
      </c>
      <c r="H51" s="37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8">
        <v>0</v>
      </c>
      <c r="Q51" s="36">
        <v>0</v>
      </c>
      <c r="R51" s="36">
        <v>0</v>
      </c>
      <c r="S51" s="36">
        <v>0</v>
      </c>
      <c r="T51" s="276">
        <v>0</v>
      </c>
      <c r="U51" s="41">
        <v>0</v>
      </c>
      <c r="V51" s="40">
        <v>0</v>
      </c>
      <c r="W51" s="41">
        <v>0</v>
      </c>
      <c r="X51" s="37">
        <v>0</v>
      </c>
      <c r="Y51" s="37">
        <v>0</v>
      </c>
      <c r="Z51" s="37">
        <v>0</v>
      </c>
      <c r="AA51" s="41">
        <v>0</v>
      </c>
      <c r="AB51" s="37">
        <v>0</v>
      </c>
      <c r="AC51" s="36">
        <v>0</v>
      </c>
      <c r="AD51" s="37">
        <v>0</v>
      </c>
      <c r="AE51" s="39">
        <v>0</v>
      </c>
    </row>
    <row r="52" spans="3:31" ht="12" customHeight="1">
      <c r="C52" s="35" t="s">
        <v>171</v>
      </c>
      <c r="D52" s="82">
        <f t="shared" si="5"/>
        <v>252</v>
      </c>
      <c r="E52" s="36">
        <v>87</v>
      </c>
      <c r="F52" s="36">
        <v>14</v>
      </c>
      <c r="G52" s="36">
        <v>10</v>
      </c>
      <c r="H52" s="37">
        <v>26</v>
      </c>
      <c r="I52" s="36">
        <v>8</v>
      </c>
      <c r="J52" s="36">
        <v>12</v>
      </c>
      <c r="K52" s="36">
        <v>21</v>
      </c>
      <c r="L52" s="36">
        <v>10</v>
      </c>
      <c r="M52" s="36">
        <v>9</v>
      </c>
      <c r="N52" s="36">
        <v>7</v>
      </c>
      <c r="O52" s="36">
        <v>1</v>
      </c>
      <c r="P52" s="38">
        <v>4</v>
      </c>
      <c r="Q52" s="36">
        <v>8</v>
      </c>
      <c r="R52" s="36">
        <v>4</v>
      </c>
      <c r="S52" s="36">
        <v>3</v>
      </c>
      <c r="T52" s="276">
        <v>4</v>
      </c>
      <c r="U52" s="41">
        <v>4</v>
      </c>
      <c r="V52" s="40">
        <v>7</v>
      </c>
      <c r="W52" s="41">
        <v>2</v>
      </c>
      <c r="X52" s="37">
        <v>1</v>
      </c>
      <c r="Y52" s="37">
        <v>1</v>
      </c>
      <c r="Z52" s="37">
        <v>6</v>
      </c>
      <c r="AA52" s="37">
        <v>1</v>
      </c>
      <c r="AB52" s="37">
        <v>1</v>
      </c>
      <c r="AC52" s="36">
        <v>0</v>
      </c>
      <c r="AD52" s="37">
        <v>1</v>
      </c>
      <c r="AE52" s="39">
        <v>0</v>
      </c>
    </row>
    <row r="53" spans="3:31" ht="12" customHeight="1">
      <c r="C53" s="35" t="s">
        <v>172</v>
      </c>
      <c r="D53" s="82">
        <f t="shared" si="5"/>
        <v>324</v>
      </c>
      <c r="E53" s="36">
        <v>94</v>
      </c>
      <c r="F53" s="36">
        <v>22</v>
      </c>
      <c r="G53" s="36">
        <v>14</v>
      </c>
      <c r="H53" s="37">
        <v>26</v>
      </c>
      <c r="I53" s="36">
        <v>9</v>
      </c>
      <c r="J53" s="36">
        <v>22</v>
      </c>
      <c r="K53" s="36">
        <v>26</v>
      </c>
      <c r="L53" s="36">
        <v>20</v>
      </c>
      <c r="M53" s="36">
        <v>4</v>
      </c>
      <c r="N53" s="36">
        <v>7</v>
      </c>
      <c r="O53" s="36">
        <v>15</v>
      </c>
      <c r="P53" s="38">
        <v>8</v>
      </c>
      <c r="Q53" s="36">
        <v>8</v>
      </c>
      <c r="R53" s="36">
        <v>8</v>
      </c>
      <c r="S53" s="36">
        <v>6</v>
      </c>
      <c r="T53" s="276">
        <v>13</v>
      </c>
      <c r="U53" s="41">
        <v>2</v>
      </c>
      <c r="V53" s="40">
        <v>3</v>
      </c>
      <c r="W53" s="41">
        <v>2</v>
      </c>
      <c r="X53" s="37">
        <v>3</v>
      </c>
      <c r="Y53" s="37">
        <v>4</v>
      </c>
      <c r="Z53" s="37">
        <v>1</v>
      </c>
      <c r="AA53" s="37">
        <v>2</v>
      </c>
      <c r="AB53" s="37">
        <v>0</v>
      </c>
      <c r="AC53" s="36">
        <v>3</v>
      </c>
      <c r="AD53" s="37">
        <v>2</v>
      </c>
      <c r="AE53" s="39">
        <v>0</v>
      </c>
    </row>
    <row r="54" spans="3:31" ht="12" customHeight="1">
      <c r="C54" s="3"/>
      <c r="D54" s="103"/>
      <c r="E54" s="134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121"/>
      <c r="Q54" s="100"/>
      <c r="R54" s="100"/>
      <c r="S54" s="100"/>
      <c r="T54" s="125"/>
      <c r="U54" s="100"/>
      <c r="V54" s="326"/>
      <c r="W54" s="67"/>
      <c r="X54" s="67"/>
      <c r="Y54" s="67"/>
      <c r="Z54" s="67"/>
      <c r="AA54" s="67"/>
      <c r="AB54" s="67"/>
      <c r="AC54" s="67"/>
      <c r="AD54" s="67"/>
      <c r="AE54" s="121"/>
    </row>
    <row r="55" spans="3:31" ht="12" customHeight="1">
      <c r="C55" s="45" t="s">
        <v>208</v>
      </c>
      <c r="D55" s="116">
        <f>SUM(E55:AE55)</f>
        <v>95</v>
      </c>
      <c r="E55" s="59">
        <f aca="true" t="shared" si="6" ref="E55:AE55">SUM(E57:E62)</f>
        <v>29</v>
      </c>
      <c r="F55" s="59">
        <f t="shared" si="6"/>
        <v>3</v>
      </c>
      <c r="G55" s="59">
        <f t="shared" si="6"/>
        <v>8</v>
      </c>
      <c r="H55" s="59">
        <f t="shared" si="6"/>
        <v>3</v>
      </c>
      <c r="I55" s="59">
        <f t="shared" si="6"/>
        <v>3</v>
      </c>
      <c r="J55" s="59">
        <f t="shared" si="6"/>
        <v>7</v>
      </c>
      <c r="K55" s="59">
        <f t="shared" si="6"/>
        <v>2</v>
      </c>
      <c r="L55" s="59">
        <f t="shared" si="6"/>
        <v>9</v>
      </c>
      <c r="M55" s="59">
        <f t="shared" si="6"/>
        <v>0</v>
      </c>
      <c r="N55" s="59">
        <f t="shared" si="6"/>
        <v>2</v>
      </c>
      <c r="O55" s="59">
        <f t="shared" si="6"/>
        <v>1</v>
      </c>
      <c r="P55" s="46">
        <f t="shared" si="6"/>
        <v>1</v>
      </c>
      <c r="Q55" s="47">
        <f t="shared" si="6"/>
        <v>1</v>
      </c>
      <c r="R55" s="47">
        <f t="shared" si="6"/>
        <v>3</v>
      </c>
      <c r="S55" s="47">
        <f t="shared" si="6"/>
        <v>6</v>
      </c>
      <c r="T55" s="227">
        <f t="shared" si="6"/>
        <v>6</v>
      </c>
      <c r="U55" s="47">
        <f t="shared" si="6"/>
        <v>2</v>
      </c>
      <c r="V55" s="117">
        <f t="shared" si="6"/>
        <v>5</v>
      </c>
      <c r="W55" s="47">
        <f t="shared" si="6"/>
        <v>0</v>
      </c>
      <c r="X55" s="59">
        <f t="shared" si="6"/>
        <v>0</v>
      </c>
      <c r="Y55" s="59">
        <f t="shared" si="6"/>
        <v>0</v>
      </c>
      <c r="Z55" s="59">
        <f t="shared" si="6"/>
        <v>0</v>
      </c>
      <c r="AA55" s="47">
        <f t="shared" si="6"/>
        <v>0</v>
      </c>
      <c r="AB55" s="47">
        <f t="shared" si="6"/>
        <v>2</v>
      </c>
      <c r="AC55" s="59">
        <f t="shared" si="6"/>
        <v>2</v>
      </c>
      <c r="AD55" s="47">
        <f t="shared" si="6"/>
        <v>0</v>
      </c>
      <c r="AE55" s="46">
        <f t="shared" si="6"/>
        <v>0</v>
      </c>
    </row>
    <row r="56" spans="3:31" ht="12" customHeight="1">
      <c r="C56" s="3"/>
      <c r="D56" s="103"/>
      <c r="E56" s="53"/>
      <c r="F56" s="53"/>
      <c r="G56" s="49"/>
      <c r="H56" s="53"/>
      <c r="I56" s="49"/>
      <c r="J56" s="49"/>
      <c r="K56" s="49"/>
      <c r="L56" s="49"/>
      <c r="M56" s="49"/>
      <c r="N56" s="49"/>
      <c r="O56" s="49"/>
      <c r="P56" s="50"/>
      <c r="Q56" s="49"/>
      <c r="R56" s="49"/>
      <c r="S56" s="49"/>
      <c r="T56" s="277"/>
      <c r="U56" s="55"/>
      <c r="V56" s="119"/>
      <c r="W56" s="55"/>
      <c r="X56" s="53"/>
      <c r="Y56" s="53"/>
      <c r="Z56" s="53"/>
      <c r="AA56" s="55"/>
      <c r="AB56" s="55"/>
      <c r="AC56" s="49"/>
      <c r="AD56" s="55"/>
      <c r="AE56" s="54"/>
    </row>
    <row r="57" spans="1:31" ht="12" customHeight="1">
      <c r="A57" s="1" t="s">
        <v>193</v>
      </c>
      <c r="B57" s="1" t="s">
        <v>209</v>
      </c>
      <c r="C57" s="35" t="s">
        <v>43</v>
      </c>
      <c r="D57" s="82">
        <f aca="true" t="shared" si="7" ref="D57:D62">SUM(E57:AE57)</f>
        <v>1</v>
      </c>
      <c r="E57" s="36">
        <v>1</v>
      </c>
      <c r="F57" s="36">
        <v>0</v>
      </c>
      <c r="G57" s="36">
        <v>0</v>
      </c>
      <c r="H57" s="37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8">
        <v>0</v>
      </c>
      <c r="Q57" s="36">
        <v>0</v>
      </c>
      <c r="R57" s="36">
        <v>0</v>
      </c>
      <c r="S57" s="36">
        <v>0</v>
      </c>
      <c r="T57" s="276">
        <v>0</v>
      </c>
      <c r="U57" s="36">
        <v>0</v>
      </c>
      <c r="V57" s="40">
        <v>0</v>
      </c>
      <c r="W57" s="41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6">
        <v>0</v>
      </c>
      <c r="AD57" s="37">
        <v>0</v>
      </c>
      <c r="AE57" s="39">
        <v>0</v>
      </c>
    </row>
    <row r="58" spans="3:31" ht="12" customHeight="1">
      <c r="C58" s="35" t="s">
        <v>210</v>
      </c>
      <c r="D58" s="82">
        <f t="shared" si="7"/>
        <v>1</v>
      </c>
      <c r="E58" s="36">
        <v>1</v>
      </c>
      <c r="F58" s="36">
        <v>0</v>
      </c>
      <c r="G58" s="36">
        <v>0</v>
      </c>
      <c r="H58" s="37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8">
        <v>0</v>
      </c>
      <c r="Q58" s="36">
        <v>0</v>
      </c>
      <c r="R58" s="36">
        <v>0</v>
      </c>
      <c r="S58" s="36">
        <v>0</v>
      </c>
      <c r="T58" s="276">
        <v>0</v>
      </c>
      <c r="U58" s="41">
        <v>0</v>
      </c>
      <c r="V58" s="40">
        <v>0</v>
      </c>
      <c r="W58" s="41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6">
        <v>0</v>
      </c>
      <c r="AD58" s="37">
        <v>0</v>
      </c>
      <c r="AE58" s="39">
        <v>0</v>
      </c>
    </row>
    <row r="59" spans="3:31" ht="12" customHeight="1">
      <c r="C59" s="35" t="s">
        <v>111</v>
      </c>
      <c r="D59" s="82">
        <f t="shared" si="7"/>
        <v>2</v>
      </c>
      <c r="E59" s="36">
        <v>2</v>
      </c>
      <c r="F59" s="36">
        <v>0</v>
      </c>
      <c r="G59" s="36">
        <v>0</v>
      </c>
      <c r="H59" s="37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8">
        <v>0</v>
      </c>
      <c r="Q59" s="36">
        <v>0</v>
      </c>
      <c r="R59" s="36">
        <v>0</v>
      </c>
      <c r="S59" s="36">
        <v>0</v>
      </c>
      <c r="T59" s="276">
        <v>0</v>
      </c>
      <c r="U59" s="41">
        <v>0</v>
      </c>
      <c r="V59" s="40">
        <v>0</v>
      </c>
      <c r="W59" s="41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6">
        <v>0</v>
      </c>
      <c r="AD59" s="37">
        <v>0</v>
      </c>
      <c r="AE59" s="39">
        <v>0</v>
      </c>
    </row>
    <row r="60" spans="3:31" ht="12" customHeight="1">
      <c r="C60" s="35" t="s">
        <v>211</v>
      </c>
      <c r="D60" s="82">
        <f t="shared" si="7"/>
        <v>1</v>
      </c>
      <c r="E60" s="36">
        <v>0</v>
      </c>
      <c r="F60" s="36">
        <v>0</v>
      </c>
      <c r="G60" s="36">
        <v>1</v>
      </c>
      <c r="H60" s="37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8">
        <v>0</v>
      </c>
      <c r="Q60" s="36">
        <v>0</v>
      </c>
      <c r="R60" s="36">
        <v>0</v>
      </c>
      <c r="S60" s="36">
        <v>0</v>
      </c>
      <c r="T60" s="276">
        <v>0</v>
      </c>
      <c r="U60" s="41">
        <v>0</v>
      </c>
      <c r="V60" s="40">
        <v>0</v>
      </c>
      <c r="W60" s="41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6">
        <v>0</v>
      </c>
      <c r="AD60" s="37">
        <v>0</v>
      </c>
      <c r="AE60" s="39">
        <v>0</v>
      </c>
    </row>
    <row r="61" spans="1:31" ht="12" customHeight="1">
      <c r="A61" s="1" t="s">
        <v>193</v>
      </c>
      <c r="B61" s="1" t="s">
        <v>209</v>
      </c>
      <c r="C61" s="35" t="s">
        <v>128</v>
      </c>
      <c r="D61" s="82">
        <f t="shared" si="7"/>
        <v>89</v>
      </c>
      <c r="E61" s="36">
        <v>25</v>
      </c>
      <c r="F61" s="36">
        <v>3</v>
      </c>
      <c r="G61" s="36">
        <v>7</v>
      </c>
      <c r="H61" s="37">
        <v>3</v>
      </c>
      <c r="I61" s="36">
        <v>3</v>
      </c>
      <c r="J61" s="36">
        <v>7</v>
      </c>
      <c r="K61" s="36">
        <v>2</v>
      </c>
      <c r="L61" s="36">
        <v>9</v>
      </c>
      <c r="M61" s="36">
        <v>0</v>
      </c>
      <c r="N61" s="36">
        <v>2</v>
      </c>
      <c r="O61" s="36">
        <v>1</v>
      </c>
      <c r="P61" s="38">
        <v>1</v>
      </c>
      <c r="Q61" s="36">
        <v>1</v>
      </c>
      <c r="R61" s="36">
        <v>2</v>
      </c>
      <c r="S61" s="36">
        <v>6</v>
      </c>
      <c r="T61" s="276">
        <v>6</v>
      </c>
      <c r="U61" s="41">
        <v>2</v>
      </c>
      <c r="V61" s="40">
        <v>5</v>
      </c>
      <c r="W61" s="41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2</v>
      </c>
      <c r="AC61" s="36">
        <v>2</v>
      </c>
      <c r="AD61" s="37">
        <v>0</v>
      </c>
      <c r="AE61" s="39">
        <v>0</v>
      </c>
    </row>
    <row r="62" spans="1:31" ht="12" customHeight="1">
      <c r="A62" s="1" t="s">
        <v>193</v>
      </c>
      <c r="B62" s="1" t="s">
        <v>209</v>
      </c>
      <c r="C62" s="35" t="s">
        <v>212</v>
      </c>
      <c r="D62" s="82">
        <f t="shared" si="7"/>
        <v>1</v>
      </c>
      <c r="E62" s="36">
        <v>0</v>
      </c>
      <c r="F62" s="36">
        <v>0</v>
      </c>
      <c r="G62" s="36">
        <v>0</v>
      </c>
      <c r="H62" s="37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8">
        <v>0</v>
      </c>
      <c r="Q62" s="36">
        <v>0</v>
      </c>
      <c r="R62" s="36">
        <v>1</v>
      </c>
      <c r="S62" s="36">
        <v>0</v>
      </c>
      <c r="T62" s="276">
        <v>0</v>
      </c>
      <c r="U62" s="41">
        <v>0</v>
      </c>
      <c r="V62" s="40">
        <v>0</v>
      </c>
      <c r="W62" s="41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6">
        <v>0</v>
      </c>
      <c r="AD62" s="37">
        <v>0</v>
      </c>
      <c r="AE62" s="39">
        <v>0</v>
      </c>
    </row>
    <row r="63" spans="3:31" ht="12" customHeight="1">
      <c r="C63" s="3"/>
      <c r="D63" s="103"/>
      <c r="E63" s="134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121"/>
      <c r="Q63" s="100"/>
      <c r="R63" s="100"/>
      <c r="S63" s="100"/>
      <c r="T63" s="125"/>
      <c r="U63" s="100"/>
      <c r="V63" s="326"/>
      <c r="W63" s="67"/>
      <c r="X63" s="67"/>
      <c r="Y63" s="67"/>
      <c r="Z63" s="67"/>
      <c r="AA63" s="67"/>
      <c r="AB63" s="67"/>
      <c r="AC63" s="67"/>
      <c r="AD63" s="67"/>
      <c r="AE63" s="121"/>
    </row>
    <row r="64" spans="3:31" ht="12" customHeight="1">
      <c r="C64" s="45" t="s">
        <v>213</v>
      </c>
      <c r="D64" s="116">
        <f>SUM(E64:AE64)</f>
        <v>988</v>
      </c>
      <c r="E64" s="59">
        <f aca="true" t="shared" si="8" ref="E64:AE64">SUM(E66:E68)</f>
        <v>650</v>
      </c>
      <c r="F64" s="59">
        <f t="shared" si="8"/>
        <v>50</v>
      </c>
      <c r="G64" s="59">
        <f t="shared" si="8"/>
        <v>18</v>
      </c>
      <c r="H64" s="59">
        <f t="shared" si="8"/>
        <v>39</v>
      </c>
      <c r="I64" s="59">
        <f t="shared" si="8"/>
        <v>4</v>
      </c>
      <c r="J64" s="59">
        <f t="shared" si="8"/>
        <v>25</v>
      </c>
      <c r="K64" s="59">
        <f t="shared" si="8"/>
        <v>26</v>
      </c>
      <c r="L64" s="59">
        <f t="shared" si="8"/>
        <v>33</v>
      </c>
      <c r="M64" s="59">
        <f t="shared" si="8"/>
        <v>15</v>
      </c>
      <c r="N64" s="59">
        <f t="shared" si="8"/>
        <v>11</v>
      </c>
      <c r="O64" s="59">
        <f t="shared" si="8"/>
        <v>20</v>
      </c>
      <c r="P64" s="46">
        <f t="shared" si="8"/>
        <v>13</v>
      </c>
      <c r="Q64" s="47">
        <f t="shared" si="8"/>
        <v>9</v>
      </c>
      <c r="R64" s="47">
        <f t="shared" si="8"/>
        <v>4</v>
      </c>
      <c r="S64" s="47">
        <f t="shared" si="8"/>
        <v>11</v>
      </c>
      <c r="T64" s="227">
        <f t="shared" si="8"/>
        <v>14</v>
      </c>
      <c r="U64" s="47">
        <f t="shared" si="8"/>
        <v>8</v>
      </c>
      <c r="V64" s="117">
        <f t="shared" si="8"/>
        <v>21</v>
      </c>
      <c r="W64" s="47">
        <f t="shared" si="8"/>
        <v>2</v>
      </c>
      <c r="X64" s="59">
        <f t="shared" si="8"/>
        <v>3</v>
      </c>
      <c r="Y64" s="59">
        <f t="shared" si="8"/>
        <v>1</v>
      </c>
      <c r="Z64" s="59">
        <f t="shared" si="8"/>
        <v>3</v>
      </c>
      <c r="AA64" s="47">
        <f t="shared" si="8"/>
        <v>4</v>
      </c>
      <c r="AB64" s="47">
        <f t="shared" si="8"/>
        <v>0</v>
      </c>
      <c r="AC64" s="59">
        <f t="shared" si="8"/>
        <v>3</v>
      </c>
      <c r="AD64" s="47">
        <f t="shared" si="8"/>
        <v>1</v>
      </c>
      <c r="AE64" s="46">
        <f t="shared" si="8"/>
        <v>0</v>
      </c>
    </row>
    <row r="65" spans="3:31" ht="12" customHeight="1">
      <c r="C65" s="3"/>
      <c r="D65" s="103"/>
      <c r="E65" s="49"/>
      <c r="F65" s="49"/>
      <c r="G65" s="49"/>
      <c r="H65" s="53"/>
      <c r="I65" s="49"/>
      <c r="J65" s="49"/>
      <c r="K65" s="49"/>
      <c r="L65" s="49"/>
      <c r="M65" s="49"/>
      <c r="N65" s="49"/>
      <c r="O65" s="49"/>
      <c r="P65" s="50"/>
      <c r="Q65" s="49"/>
      <c r="R65" s="49"/>
      <c r="S65" s="49"/>
      <c r="T65" s="277"/>
      <c r="U65" s="55"/>
      <c r="V65" s="119"/>
      <c r="W65" s="55"/>
      <c r="X65" s="53"/>
      <c r="Y65" s="53"/>
      <c r="Z65" s="53"/>
      <c r="AA65" s="55"/>
      <c r="AB65" s="55"/>
      <c r="AC65" s="49"/>
      <c r="AD65" s="55"/>
      <c r="AE65" s="121"/>
    </row>
    <row r="66" spans="1:31" ht="12" customHeight="1">
      <c r="A66" s="1" t="s">
        <v>193</v>
      </c>
      <c r="B66" s="1" t="s">
        <v>214</v>
      </c>
      <c r="C66" s="35" t="s">
        <v>49</v>
      </c>
      <c r="D66" s="82">
        <f>SUM(E66:AE66)</f>
        <v>818</v>
      </c>
      <c r="E66" s="36">
        <v>537</v>
      </c>
      <c r="F66" s="36">
        <v>45</v>
      </c>
      <c r="G66" s="36">
        <v>13</v>
      </c>
      <c r="H66" s="37">
        <v>28</v>
      </c>
      <c r="I66" s="36">
        <v>3</v>
      </c>
      <c r="J66" s="36">
        <v>21</v>
      </c>
      <c r="K66" s="36">
        <v>20</v>
      </c>
      <c r="L66" s="36">
        <v>33</v>
      </c>
      <c r="M66" s="36">
        <v>15</v>
      </c>
      <c r="N66" s="36">
        <v>8</v>
      </c>
      <c r="O66" s="36">
        <v>20</v>
      </c>
      <c r="P66" s="38">
        <v>12</v>
      </c>
      <c r="Q66" s="36">
        <v>8</v>
      </c>
      <c r="R66" s="36">
        <v>3</v>
      </c>
      <c r="S66" s="36">
        <v>8</v>
      </c>
      <c r="T66" s="276">
        <v>10</v>
      </c>
      <c r="U66" s="36">
        <v>4</v>
      </c>
      <c r="V66" s="40">
        <v>17</v>
      </c>
      <c r="W66" s="41">
        <v>2</v>
      </c>
      <c r="X66" s="37">
        <v>3</v>
      </c>
      <c r="Y66" s="37">
        <v>1</v>
      </c>
      <c r="Z66" s="37">
        <v>2</v>
      </c>
      <c r="AA66" s="41">
        <v>4</v>
      </c>
      <c r="AB66" s="37">
        <v>0</v>
      </c>
      <c r="AC66" s="36">
        <v>0</v>
      </c>
      <c r="AD66" s="37">
        <v>1</v>
      </c>
      <c r="AE66" s="39">
        <v>0</v>
      </c>
    </row>
    <row r="67" spans="3:31" ht="12" customHeight="1">
      <c r="C67" s="35" t="s">
        <v>56</v>
      </c>
      <c r="D67" s="82">
        <f>SUM(E67:AE67)</f>
        <v>23</v>
      </c>
      <c r="E67" s="36">
        <v>16</v>
      </c>
      <c r="F67" s="36">
        <v>1</v>
      </c>
      <c r="G67" s="36">
        <v>0</v>
      </c>
      <c r="H67" s="37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2</v>
      </c>
      <c r="O67" s="36">
        <v>0</v>
      </c>
      <c r="P67" s="38">
        <v>1</v>
      </c>
      <c r="Q67" s="36">
        <v>0</v>
      </c>
      <c r="R67" s="36">
        <v>0</v>
      </c>
      <c r="S67" s="36">
        <v>0</v>
      </c>
      <c r="T67" s="276">
        <v>0</v>
      </c>
      <c r="U67" s="36">
        <v>1</v>
      </c>
      <c r="V67" s="40">
        <v>1</v>
      </c>
      <c r="W67" s="41">
        <v>0</v>
      </c>
      <c r="X67" s="37">
        <v>0</v>
      </c>
      <c r="Y67" s="37">
        <v>0</v>
      </c>
      <c r="Z67" s="37">
        <v>1</v>
      </c>
      <c r="AA67" s="41">
        <v>0</v>
      </c>
      <c r="AB67" s="37">
        <v>0</v>
      </c>
      <c r="AC67" s="36">
        <v>0</v>
      </c>
      <c r="AD67" s="37">
        <v>0</v>
      </c>
      <c r="AE67" s="39">
        <v>0</v>
      </c>
    </row>
    <row r="68" spans="1:31" ht="12" customHeight="1">
      <c r="A68" s="1" t="s">
        <v>193</v>
      </c>
      <c r="B68" s="1" t="s">
        <v>214</v>
      </c>
      <c r="C68" s="35" t="s">
        <v>114</v>
      </c>
      <c r="D68" s="82">
        <f>SUM(E68:AE68)</f>
        <v>147</v>
      </c>
      <c r="E68" s="36">
        <v>97</v>
      </c>
      <c r="F68" s="36">
        <v>4</v>
      </c>
      <c r="G68" s="36">
        <v>5</v>
      </c>
      <c r="H68" s="37">
        <v>11</v>
      </c>
      <c r="I68" s="36">
        <v>1</v>
      </c>
      <c r="J68" s="36">
        <v>4</v>
      </c>
      <c r="K68" s="36">
        <v>6</v>
      </c>
      <c r="L68" s="36">
        <v>0</v>
      </c>
      <c r="M68" s="36">
        <v>0</v>
      </c>
      <c r="N68" s="36">
        <v>1</v>
      </c>
      <c r="O68" s="36">
        <v>0</v>
      </c>
      <c r="P68" s="38">
        <v>0</v>
      </c>
      <c r="Q68" s="36">
        <v>1</v>
      </c>
      <c r="R68" s="36">
        <v>1</v>
      </c>
      <c r="S68" s="36">
        <v>3</v>
      </c>
      <c r="T68" s="276">
        <v>4</v>
      </c>
      <c r="U68" s="41">
        <v>3</v>
      </c>
      <c r="V68" s="40">
        <v>3</v>
      </c>
      <c r="W68" s="41">
        <v>0</v>
      </c>
      <c r="X68" s="37">
        <v>0</v>
      </c>
      <c r="Y68" s="37">
        <v>0</v>
      </c>
      <c r="Z68" s="37">
        <v>0</v>
      </c>
      <c r="AA68" s="41">
        <v>0</v>
      </c>
      <c r="AB68" s="37">
        <v>0</v>
      </c>
      <c r="AC68" s="36">
        <v>3</v>
      </c>
      <c r="AD68" s="37">
        <v>0</v>
      </c>
      <c r="AE68" s="39">
        <v>0</v>
      </c>
    </row>
    <row r="69" spans="3:31" ht="12" customHeight="1">
      <c r="C69" s="3"/>
      <c r="D69" s="103"/>
      <c r="E69" s="134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21"/>
      <c r="Q69" s="100"/>
      <c r="R69" s="100"/>
      <c r="S69" s="100"/>
      <c r="T69" s="125"/>
      <c r="U69" s="100"/>
      <c r="V69" s="326"/>
      <c r="W69" s="67"/>
      <c r="X69" s="67"/>
      <c r="Y69" s="67"/>
      <c r="Z69" s="67"/>
      <c r="AA69" s="67"/>
      <c r="AB69" s="67"/>
      <c r="AC69" s="67"/>
      <c r="AD69" s="67"/>
      <c r="AE69" s="121"/>
    </row>
    <row r="70" spans="3:31" ht="12" customHeight="1">
      <c r="C70" s="45" t="s">
        <v>215</v>
      </c>
      <c r="D70" s="116">
        <f>SUM(E70:AE70)</f>
        <v>130</v>
      </c>
      <c r="E70" s="52">
        <f aca="true" t="shared" si="9" ref="E70:AE70">SUM(E72:E78)</f>
        <v>68</v>
      </c>
      <c r="F70" s="52">
        <f t="shared" si="9"/>
        <v>2</v>
      </c>
      <c r="G70" s="52">
        <f t="shared" si="9"/>
        <v>2</v>
      </c>
      <c r="H70" s="52">
        <f t="shared" si="9"/>
        <v>4</v>
      </c>
      <c r="I70" s="52">
        <f t="shared" si="9"/>
        <v>3</v>
      </c>
      <c r="J70" s="52">
        <f t="shared" si="9"/>
        <v>3</v>
      </c>
      <c r="K70" s="47">
        <f t="shared" si="9"/>
        <v>8</v>
      </c>
      <c r="L70" s="52">
        <f t="shared" si="9"/>
        <v>1</v>
      </c>
      <c r="M70" s="52">
        <f t="shared" si="9"/>
        <v>6</v>
      </c>
      <c r="N70" s="52">
        <f t="shared" si="9"/>
        <v>6</v>
      </c>
      <c r="O70" s="47">
        <f t="shared" si="9"/>
        <v>3</v>
      </c>
      <c r="P70" s="51">
        <f t="shared" si="9"/>
        <v>1</v>
      </c>
      <c r="Q70" s="52">
        <f t="shared" si="9"/>
        <v>0</v>
      </c>
      <c r="R70" s="52">
        <f t="shared" si="9"/>
        <v>2</v>
      </c>
      <c r="S70" s="47">
        <f t="shared" si="9"/>
        <v>2</v>
      </c>
      <c r="T70" s="227">
        <f t="shared" si="9"/>
        <v>6</v>
      </c>
      <c r="U70" s="47">
        <f t="shared" si="9"/>
        <v>4</v>
      </c>
      <c r="V70" s="330">
        <f t="shared" si="9"/>
        <v>2</v>
      </c>
      <c r="W70" s="47">
        <f t="shared" si="9"/>
        <v>0</v>
      </c>
      <c r="X70" s="47">
        <f t="shared" si="9"/>
        <v>0</v>
      </c>
      <c r="Y70" s="47">
        <f t="shared" si="9"/>
        <v>2</v>
      </c>
      <c r="Z70" s="47">
        <f t="shared" si="9"/>
        <v>0</v>
      </c>
      <c r="AA70" s="47">
        <f t="shared" si="9"/>
        <v>3</v>
      </c>
      <c r="AB70" s="145">
        <f t="shared" si="9"/>
        <v>0</v>
      </c>
      <c r="AC70" s="47">
        <f t="shared" si="9"/>
        <v>1</v>
      </c>
      <c r="AD70" s="145">
        <f t="shared" si="9"/>
        <v>1</v>
      </c>
      <c r="AE70" s="146">
        <f t="shared" si="9"/>
        <v>0</v>
      </c>
    </row>
    <row r="71" spans="3:31" ht="12" customHeight="1">
      <c r="C71" s="3"/>
      <c r="D71" s="10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  <c r="Q71" s="49"/>
      <c r="R71" s="49"/>
      <c r="S71" s="49"/>
      <c r="T71" s="224"/>
      <c r="U71" s="49"/>
      <c r="V71" s="118"/>
      <c r="W71" s="49"/>
      <c r="X71" s="49"/>
      <c r="Y71" s="49"/>
      <c r="Z71" s="49"/>
      <c r="AA71" s="49"/>
      <c r="AB71" s="49"/>
      <c r="AC71" s="49"/>
      <c r="AD71" s="49"/>
      <c r="AE71" s="43"/>
    </row>
    <row r="72" spans="1:31" ht="12" customHeight="1">
      <c r="A72" s="1" t="s">
        <v>193</v>
      </c>
      <c r="B72" s="1" t="s">
        <v>216</v>
      </c>
      <c r="C72" s="35" t="s">
        <v>48</v>
      </c>
      <c r="D72" s="82">
        <f aca="true" t="shared" si="10" ref="D72:D78">SUM(E72:AE72)</f>
        <v>10</v>
      </c>
      <c r="E72" s="36">
        <v>8</v>
      </c>
      <c r="F72" s="36">
        <v>1</v>
      </c>
      <c r="G72" s="36">
        <v>0</v>
      </c>
      <c r="H72" s="37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8">
        <v>0</v>
      </c>
      <c r="Q72" s="36">
        <v>0</v>
      </c>
      <c r="R72" s="36">
        <v>0</v>
      </c>
      <c r="S72" s="36">
        <v>0</v>
      </c>
      <c r="T72" s="276">
        <v>0</v>
      </c>
      <c r="U72" s="36">
        <v>0</v>
      </c>
      <c r="V72" s="40">
        <v>0</v>
      </c>
      <c r="W72" s="41">
        <v>0</v>
      </c>
      <c r="X72" s="37">
        <v>0</v>
      </c>
      <c r="Y72" s="37">
        <v>1</v>
      </c>
      <c r="Z72" s="37">
        <v>0</v>
      </c>
      <c r="AA72" s="41">
        <v>0</v>
      </c>
      <c r="AB72" s="37">
        <v>0</v>
      </c>
      <c r="AC72" s="36">
        <v>0</v>
      </c>
      <c r="AD72" s="37">
        <v>0</v>
      </c>
      <c r="AE72" s="39">
        <v>0</v>
      </c>
    </row>
    <row r="73" spans="1:31" ht="12" customHeight="1">
      <c r="A73" s="1" t="s">
        <v>193</v>
      </c>
      <c r="B73" s="1" t="s">
        <v>216</v>
      </c>
      <c r="C73" s="35" t="s">
        <v>217</v>
      </c>
      <c r="D73" s="82">
        <f t="shared" si="10"/>
        <v>5</v>
      </c>
      <c r="E73" s="36">
        <v>5</v>
      </c>
      <c r="F73" s="36">
        <v>0</v>
      </c>
      <c r="G73" s="36">
        <v>0</v>
      </c>
      <c r="H73" s="37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8">
        <v>0</v>
      </c>
      <c r="Q73" s="36">
        <v>0</v>
      </c>
      <c r="R73" s="36">
        <v>0</v>
      </c>
      <c r="S73" s="36">
        <v>0</v>
      </c>
      <c r="T73" s="276">
        <v>0</v>
      </c>
      <c r="U73" s="36">
        <v>0</v>
      </c>
      <c r="V73" s="40">
        <v>0</v>
      </c>
      <c r="W73" s="41">
        <v>0</v>
      </c>
      <c r="X73" s="37">
        <v>0</v>
      </c>
      <c r="Y73" s="37">
        <v>0</v>
      </c>
      <c r="Z73" s="37">
        <v>0</v>
      </c>
      <c r="AA73" s="41">
        <v>0</v>
      </c>
      <c r="AB73" s="37">
        <v>0</v>
      </c>
      <c r="AC73" s="36">
        <v>0</v>
      </c>
      <c r="AD73" s="37">
        <v>0</v>
      </c>
      <c r="AE73" s="39">
        <v>0</v>
      </c>
    </row>
    <row r="74" spans="1:31" ht="12" customHeight="1">
      <c r="A74" s="1" t="s">
        <v>193</v>
      </c>
      <c r="B74" s="1" t="s">
        <v>216</v>
      </c>
      <c r="C74" s="35" t="s">
        <v>157</v>
      </c>
      <c r="D74" s="82">
        <f t="shared" si="10"/>
        <v>1</v>
      </c>
      <c r="E74" s="36">
        <v>1</v>
      </c>
      <c r="F74" s="36">
        <v>0</v>
      </c>
      <c r="G74" s="36">
        <v>0</v>
      </c>
      <c r="H74" s="37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8">
        <v>0</v>
      </c>
      <c r="Q74" s="36">
        <v>0</v>
      </c>
      <c r="R74" s="36">
        <v>0</v>
      </c>
      <c r="S74" s="36">
        <v>0</v>
      </c>
      <c r="T74" s="276">
        <v>0</v>
      </c>
      <c r="U74" s="36">
        <v>0</v>
      </c>
      <c r="V74" s="40">
        <v>0</v>
      </c>
      <c r="W74" s="41">
        <v>0</v>
      </c>
      <c r="X74" s="37">
        <v>0</v>
      </c>
      <c r="Y74" s="37">
        <v>0</v>
      </c>
      <c r="Z74" s="37">
        <v>0</v>
      </c>
      <c r="AA74" s="41">
        <v>0</v>
      </c>
      <c r="AB74" s="37">
        <v>0</v>
      </c>
      <c r="AC74" s="36">
        <v>0</v>
      </c>
      <c r="AD74" s="37">
        <v>0</v>
      </c>
      <c r="AE74" s="39">
        <v>0</v>
      </c>
    </row>
    <row r="75" spans="1:31" ht="12" customHeight="1">
      <c r="A75" s="1" t="s">
        <v>193</v>
      </c>
      <c r="B75" s="1" t="s">
        <v>216</v>
      </c>
      <c r="C75" s="35" t="s">
        <v>218</v>
      </c>
      <c r="D75" s="82">
        <f t="shared" si="10"/>
        <v>4</v>
      </c>
      <c r="E75" s="36">
        <v>2</v>
      </c>
      <c r="F75" s="36">
        <v>0</v>
      </c>
      <c r="G75" s="36">
        <v>0</v>
      </c>
      <c r="H75" s="37">
        <v>1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8">
        <v>0</v>
      </c>
      <c r="Q75" s="36">
        <v>0</v>
      </c>
      <c r="R75" s="36">
        <v>0</v>
      </c>
      <c r="S75" s="36">
        <v>0</v>
      </c>
      <c r="T75" s="276">
        <v>0</v>
      </c>
      <c r="U75" s="41">
        <v>0</v>
      </c>
      <c r="V75" s="40">
        <v>0</v>
      </c>
      <c r="W75" s="41">
        <v>0</v>
      </c>
      <c r="X75" s="37">
        <v>0</v>
      </c>
      <c r="Y75" s="37">
        <v>0</v>
      </c>
      <c r="Z75" s="37">
        <v>0</v>
      </c>
      <c r="AA75" s="41">
        <v>1</v>
      </c>
      <c r="AB75" s="37">
        <v>0</v>
      </c>
      <c r="AC75" s="36">
        <v>0</v>
      </c>
      <c r="AD75" s="37">
        <v>0</v>
      </c>
      <c r="AE75" s="39">
        <v>0</v>
      </c>
    </row>
    <row r="76" spans="1:31" ht="12" customHeight="1">
      <c r="A76" s="1" t="s">
        <v>193</v>
      </c>
      <c r="B76" s="1" t="s">
        <v>216</v>
      </c>
      <c r="C76" s="35" t="s">
        <v>219</v>
      </c>
      <c r="D76" s="82">
        <f t="shared" si="10"/>
        <v>5</v>
      </c>
      <c r="E76" s="36">
        <v>5</v>
      </c>
      <c r="F76" s="36">
        <v>0</v>
      </c>
      <c r="G76" s="36">
        <v>0</v>
      </c>
      <c r="H76" s="37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8">
        <v>0</v>
      </c>
      <c r="Q76" s="36">
        <v>0</v>
      </c>
      <c r="R76" s="36">
        <v>0</v>
      </c>
      <c r="S76" s="36">
        <v>0</v>
      </c>
      <c r="T76" s="276">
        <v>0</v>
      </c>
      <c r="U76" s="41">
        <v>0</v>
      </c>
      <c r="V76" s="40">
        <v>0</v>
      </c>
      <c r="W76" s="41">
        <v>0</v>
      </c>
      <c r="X76" s="37">
        <v>0</v>
      </c>
      <c r="Y76" s="37">
        <v>0</v>
      </c>
      <c r="Z76" s="37">
        <v>0</v>
      </c>
      <c r="AA76" s="41">
        <v>0</v>
      </c>
      <c r="AB76" s="37">
        <v>0</v>
      </c>
      <c r="AC76" s="36">
        <v>0</v>
      </c>
      <c r="AD76" s="37">
        <v>0</v>
      </c>
      <c r="AE76" s="39">
        <v>0</v>
      </c>
    </row>
    <row r="77" spans="1:31" ht="12" customHeight="1">
      <c r="A77" s="1" t="s">
        <v>193</v>
      </c>
      <c r="B77" s="1" t="s">
        <v>216</v>
      </c>
      <c r="C77" s="35" t="s">
        <v>152</v>
      </c>
      <c r="D77" s="82">
        <f t="shared" si="10"/>
        <v>13</v>
      </c>
      <c r="E77" s="36">
        <v>9</v>
      </c>
      <c r="F77" s="36">
        <v>0</v>
      </c>
      <c r="G77" s="36">
        <v>0</v>
      </c>
      <c r="H77" s="37">
        <v>1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2</v>
      </c>
      <c r="P77" s="38">
        <v>0</v>
      </c>
      <c r="Q77" s="36">
        <v>0</v>
      </c>
      <c r="R77" s="36">
        <v>0</v>
      </c>
      <c r="S77" s="36">
        <v>0</v>
      </c>
      <c r="T77" s="276">
        <v>0</v>
      </c>
      <c r="U77" s="41">
        <v>0</v>
      </c>
      <c r="V77" s="40">
        <v>0</v>
      </c>
      <c r="W77" s="41">
        <v>0</v>
      </c>
      <c r="X77" s="37">
        <v>0</v>
      </c>
      <c r="Y77" s="37">
        <v>1</v>
      </c>
      <c r="Z77" s="37">
        <v>0</v>
      </c>
      <c r="AA77" s="41">
        <v>0</v>
      </c>
      <c r="AB77" s="37">
        <v>0</v>
      </c>
      <c r="AC77" s="36">
        <v>0</v>
      </c>
      <c r="AD77" s="37">
        <v>0</v>
      </c>
      <c r="AE77" s="39">
        <v>0</v>
      </c>
    </row>
    <row r="78" spans="1:31" ht="12" customHeight="1">
      <c r="A78" s="1" t="s">
        <v>193</v>
      </c>
      <c r="B78" s="1" t="s">
        <v>216</v>
      </c>
      <c r="C78" s="35" t="s">
        <v>153</v>
      </c>
      <c r="D78" s="82">
        <f t="shared" si="10"/>
        <v>92</v>
      </c>
      <c r="E78" s="36">
        <v>38</v>
      </c>
      <c r="F78" s="36">
        <v>1</v>
      </c>
      <c r="G78" s="36">
        <v>2</v>
      </c>
      <c r="H78" s="37">
        <v>2</v>
      </c>
      <c r="I78" s="36">
        <v>3</v>
      </c>
      <c r="J78" s="36">
        <v>3</v>
      </c>
      <c r="K78" s="36">
        <v>8</v>
      </c>
      <c r="L78" s="36">
        <v>1</v>
      </c>
      <c r="M78" s="36">
        <v>6</v>
      </c>
      <c r="N78" s="36">
        <v>6</v>
      </c>
      <c r="O78" s="36">
        <v>1</v>
      </c>
      <c r="P78" s="38">
        <v>1</v>
      </c>
      <c r="Q78" s="36">
        <v>0</v>
      </c>
      <c r="R78" s="36">
        <v>2</v>
      </c>
      <c r="S78" s="36">
        <v>2</v>
      </c>
      <c r="T78" s="276">
        <v>6</v>
      </c>
      <c r="U78" s="41">
        <v>4</v>
      </c>
      <c r="V78" s="40">
        <v>2</v>
      </c>
      <c r="W78" s="41">
        <v>0</v>
      </c>
      <c r="X78" s="37">
        <v>0</v>
      </c>
      <c r="Y78" s="37">
        <v>0</v>
      </c>
      <c r="Z78" s="37">
        <v>0</v>
      </c>
      <c r="AA78" s="41">
        <v>2</v>
      </c>
      <c r="AB78" s="37">
        <v>0</v>
      </c>
      <c r="AC78" s="36">
        <v>1</v>
      </c>
      <c r="AD78" s="37">
        <v>1</v>
      </c>
      <c r="AE78" s="39">
        <v>0</v>
      </c>
    </row>
    <row r="79" spans="3:31" ht="12" customHeight="1">
      <c r="C79" s="35"/>
      <c r="D79" s="49"/>
      <c r="E79" s="36"/>
      <c r="F79" s="36"/>
      <c r="G79" s="36"/>
      <c r="H79" s="3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276"/>
      <c r="U79" s="41"/>
      <c r="V79" s="41"/>
      <c r="W79" s="41"/>
      <c r="X79" s="37"/>
      <c r="Y79" s="37"/>
      <c r="Z79" s="37"/>
      <c r="AA79" s="41"/>
      <c r="AB79" s="37"/>
      <c r="AC79" s="36"/>
      <c r="AD79" s="37"/>
      <c r="AE79" s="41"/>
    </row>
    <row r="80" spans="3:31" ht="12" customHeight="1">
      <c r="C80" s="35"/>
      <c r="D80" s="49"/>
      <c r="E80" s="36"/>
      <c r="F80" s="36"/>
      <c r="G80" s="36"/>
      <c r="H80" s="37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276"/>
      <c r="U80" s="41"/>
      <c r="V80" s="41"/>
      <c r="W80" s="41"/>
      <c r="X80" s="37"/>
      <c r="Y80" s="37"/>
      <c r="Z80" s="37"/>
      <c r="AA80" s="41"/>
      <c r="AB80" s="37"/>
      <c r="AC80" s="36"/>
      <c r="AD80" s="37"/>
      <c r="AE80" s="41"/>
    </row>
    <row r="81" spans="3:31" ht="12" customHeight="1">
      <c r="C81" s="35"/>
      <c r="D81" s="49"/>
      <c r="E81" s="36"/>
      <c r="F81" s="36"/>
      <c r="G81" s="36"/>
      <c r="H81" s="3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276"/>
      <c r="U81" s="41"/>
      <c r="V81" s="41"/>
      <c r="W81" s="41"/>
      <c r="X81" s="37"/>
      <c r="Y81" s="37"/>
      <c r="Z81" s="37"/>
      <c r="AA81" s="41"/>
      <c r="AB81" s="37"/>
      <c r="AC81" s="36"/>
      <c r="AD81" s="37"/>
      <c r="AE81" s="41"/>
    </row>
    <row r="82" spans="3:32" ht="12" customHeight="1">
      <c r="C82" s="35"/>
      <c r="D82" s="49"/>
      <c r="E82" s="36"/>
      <c r="F82" s="36"/>
      <c r="G82" s="36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276"/>
      <c r="U82" s="41"/>
      <c r="V82" s="41"/>
      <c r="W82" s="41"/>
      <c r="X82" s="41"/>
      <c r="Y82" s="41"/>
      <c r="Z82" s="41"/>
      <c r="AA82" s="41"/>
      <c r="AB82" s="41"/>
      <c r="AC82" s="36"/>
      <c r="AD82" s="41"/>
      <c r="AE82" s="41"/>
      <c r="AF82" s="44"/>
    </row>
    <row r="83" spans="3:31" ht="12" customHeight="1" thickBot="1">
      <c r="C83" s="337" t="s">
        <v>678</v>
      </c>
      <c r="D83" s="134"/>
      <c r="E83" s="36"/>
      <c r="F83" s="36"/>
      <c r="G83" s="36"/>
      <c r="H83" s="37"/>
      <c r="I83" s="36"/>
      <c r="J83" s="36"/>
      <c r="K83" s="36"/>
      <c r="L83" s="36"/>
      <c r="M83" s="36"/>
      <c r="N83" s="36"/>
      <c r="O83" s="36"/>
      <c r="P83" s="331"/>
      <c r="Q83" s="331"/>
      <c r="R83" s="331"/>
      <c r="S83" s="331"/>
      <c r="T83" s="332"/>
      <c r="U83" s="331"/>
      <c r="V83" s="333"/>
      <c r="W83" s="333"/>
      <c r="X83" s="333"/>
      <c r="Y83" s="333"/>
      <c r="Z83" s="333"/>
      <c r="AA83" s="333"/>
      <c r="AB83" s="333"/>
      <c r="AC83" s="331"/>
      <c r="AD83" s="333"/>
      <c r="AE83" s="333"/>
    </row>
    <row r="84" spans="3:31" ht="12" customHeight="1">
      <c r="C84" s="6"/>
      <c r="D84" s="147"/>
      <c r="E84" s="403" t="s">
        <v>180</v>
      </c>
      <c r="F84" s="404"/>
      <c r="G84" s="404"/>
      <c r="H84" s="404"/>
      <c r="I84" s="404"/>
      <c r="J84" s="404"/>
      <c r="K84" s="404"/>
      <c r="L84" s="404"/>
      <c r="M84" s="404"/>
      <c r="N84" s="404"/>
      <c r="O84" s="405"/>
      <c r="P84" s="403" t="s">
        <v>181</v>
      </c>
      <c r="Q84" s="404"/>
      <c r="R84" s="404"/>
      <c r="S84" s="404"/>
      <c r="T84" s="404"/>
      <c r="U84" s="404"/>
      <c r="V84" s="405"/>
      <c r="W84" s="409" t="s">
        <v>182</v>
      </c>
      <c r="X84" s="410"/>
      <c r="Y84" s="410"/>
      <c r="Z84" s="410"/>
      <c r="AA84" s="410"/>
      <c r="AB84" s="410"/>
      <c r="AC84" s="410"/>
      <c r="AD84" s="411"/>
      <c r="AE84" s="9"/>
    </row>
    <row r="85" spans="4:31" ht="12" customHeight="1" thickBot="1">
      <c r="D85" s="10" t="s">
        <v>0</v>
      </c>
      <c r="E85" s="406"/>
      <c r="F85" s="407"/>
      <c r="G85" s="407"/>
      <c r="H85" s="407"/>
      <c r="I85" s="407"/>
      <c r="J85" s="407"/>
      <c r="K85" s="407"/>
      <c r="L85" s="407"/>
      <c r="M85" s="407"/>
      <c r="N85" s="407"/>
      <c r="O85" s="408"/>
      <c r="P85" s="406"/>
      <c r="Q85" s="407"/>
      <c r="R85" s="407"/>
      <c r="S85" s="407"/>
      <c r="T85" s="407"/>
      <c r="U85" s="407"/>
      <c r="V85" s="408"/>
      <c r="W85" s="382"/>
      <c r="X85" s="383"/>
      <c r="Y85" s="383"/>
      <c r="Z85" s="383"/>
      <c r="AA85" s="383"/>
      <c r="AB85" s="383"/>
      <c r="AC85" s="383"/>
      <c r="AD85" s="384"/>
      <c r="AE85" s="13" t="s">
        <v>183</v>
      </c>
    </row>
    <row r="86" spans="3:31" ht="12" customHeight="1">
      <c r="C86" s="4" t="s">
        <v>184</v>
      </c>
      <c r="D86" s="10" t="s">
        <v>185</v>
      </c>
      <c r="E86" s="135"/>
      <c r="F86" s="5"/>
      <c r="G86" s="5"/>
      <c r="H86" s="5"/>
      <c r="I86" s="5"/>
      <c r="J86" s="5"/>
      <c r="K86" s="5"/>
      <c r="L86" s="5"/>
      <c r="M86" s="5"/>
      <c r="N86" s="5"/>
      <c r="O86" s="5"/>
      <c r="P86" s="14"/>
      <c r="Q86" s="5"/>
      <c r="R86" s="5"/>
      <c r="S86" s="5"/>
      <c r="T86" s="256"/>
      <c r="U86" s="5"/>
      <c r="V86" s="5"/>
      <c r="W86" s="14"/>
      <c r="X86" s="5"/>
      <c r="AE86" s="13" t="s">
        <v>186</v>
      </c>
    </row>
    <row r="87" spans="4:31" ht="12" customHeight="1">
      <c r="D87" s="10" t="s">
        <v>0</v>
      </c>
      <c r="E87" s="136" t="s">
        <v>1</v>
      </c>
      <c r="F87" s="4" t="s">
        <v>2</v>
      </c>
      <c r="G87" s="4" t="s">
        <v>3</v>
      </c>
      <c r="H87" s="4" t="s">
        <v>4</v>
      </c>
      <c r="I87" s="4" t="s">
        <v>5</v>
      </c>
      <c r="J87" s="4" t="s">
        <v>6</v>
      </c>
      <c r="K87" s="4" t="s">
        <v>7</v>
      </c>
      <c r="L87" s="4" t="s">
        <v>8</v>
      </c>
      <c r="M87" s="4" t="s">
        <v>1</v>
      </c>
      <c r="N87" s="4" t="s">
        <v>431</v>
      </c>
      <c r="O87" s="4" t="s">
        <v>9</v>
      </c>
      <c r="P87" s="15" t="s">
        <v>1</v>
      </c>
      <c r="Q87" s="4" t="s">
        <v>10</v>
      </c>
      <c r="R87" s="4" t="s">
        <v>11</v>
      </c>
      <c r="S87" s="4" t="s">
        <v>12</v>
      </c>
      <c r="T87" s="150" t="s">
        <v>13</v>
      </c>
      <c r="U87" s="4" t="s">
        <v>14</v>
      </c>
      <c r="V87" s="4" t="s">
        <v>15</v>
      </c>
      <c r="W87" s="15" t="s">
        <v>16</v>
      </c>
      <c r="X87" s="4" t="s">
        <v>17</v>
      </c>
      <c r="Y87" s="16" t="s">
        <v>18</v>
      </c>
      <c r="Z87" s="16" t="s">
        <v>19</v>
      </c>
      <c r="AA87" s="16" t="s">
        <v>20</v>
      </c>
      <c r="AB87" s="16" t="s">
        <v>188</v>
      </c>
      <c r="AC87" s="4" t="s">
        <v>432</v>
      </c>
      <c r="AD87" s="16" t="s">
        <v>435</v>
      </c>
      <c r="AE87" s="13" t="s">
        <v>189</v>
      </c>
    </row>
    <row r="88" spans="3:31" ht="12" customHeight="1" thickBot="1">
      <c r="C88" s="17"/>
      <c r="D88" s="104"/>
      <c r="E88" s="137" t="s">
        <v>21</v>
      </c>
      <c r="F88" s="19" t="s">
        <v>22</v>
      </c>
      <c r="G88" s="19" t="s">
        <v>23</v>
      </c>
      <c r="H88" s="19" t="s">
        <v>24</v>
      </c>
      <c r="I88" s="19" t="s">
        <v>25</v>
      </c>
      <c r="J88" s="19" t="s">
        <v>26</v>
      </c>
      <c r="K88" s="20"/>
      <c r="L88" s="19" t="s">
        <v>27</v>
      </c>
      <c r="M88" s="19" t="s">
        <v>28</v>
      </c>
      <c r="N88" s="19" t="s">
        <v>190</v>
      </c>
      <c r="O88" s="20" t="s">
        <v>29</v>
      </c>
      <c r="P88" s="21" t="s">
        <v>30</v>
      </c>
      <c r="Q88" s="19" t="s">
        <v>31</v>
      </c>
      <c r="R88" s="19" t="s">
        <v>32</v>
      </c>
      <c r="S88" s="20" t="s">
        <v>33</v>
      </c>
      <c r="T88" s="275"/>
      <c r="U88" s="20" t="s">
        <v>34</v>
      </c>
      <c r="V88" s="19" t="s">
        <v>35</v>
      </c>
      <c r="W88" s="22" t="s">
        <v>36</v>
      </c>
      <c r="X88" s="20" t="s">
        <v>37</v>
      </c>
      <c r="Y88" s="20" t="s">
        <v>38</v>
      </c>
      <c r="Z88" s="20" t="s">
        <v>39</v>
      </c>
      <c r="AA88" s="20"/>
      <c r="AB88" s="20" t="s">
        <v>191</v>
      </c>
      <c r="AC88" s="20" t="s">
        <v>281</v>
      </c>
      <c r="AD88" s="20" t="s">
        <v>282</v>
      </c>
      <c r="AE88" s="24"/>
    </row>
    <row r="89" spans="3:31" ht="12" customHeight="1">
      <c r="C89" s="44"/>
      <c r="D89" s="103"/>
      <c r="P89" s="43"/>
      <c r="Q89" s="44"/>
      <c r="R89" s="44"/>
      <c r="S89" s="44"/>
      <c r="T89" s="124"/>
      <c r="U89" s="44"/>
      <c r="V89" s="26"/>
      <c r="AE89" s="43"/>
    </row>
    <row r="90" spans="3:31" ht="12" customHeight="1">
      <c r="C90" s="45" t="s">
        <v>220</v>
      </c>
      <c r="D90" s="116">
        <f>SUM(E90:AE90)</f>
        <v>34043</v>
      </c>
      <c r="E90" s="59">
        <f aca="true" t="shared" si="11" ref="E90:AE90">SUM(E92:E117)</f>
        <v>12679</v>
      </c>
      <c r="F90" s="59">
        <f t="shared" si="11"/>
        <v>1945</v>
      </c>
      <c r="G90" s="59">
        <f t="shared" si="11"/>
        <v>2168</v>
      </c>
      <c r="H90" s="59">
        <f t="shared" si="11"/>
        <v>2136</v>
      </c>
      <c r="I90" s="59">
        <f t="shared" si="11"/>
        <v>1096</v>
      </c>
      <c r="J90" s="59">
        <f t="shared" si="11"/>
        <v>1276</v>
      </c>
      <c r="K90" s="59">
        <f t="shared" si="11"/>
        <v>1473</v>
      </c>
      <c r="L90" s="59">
        <f t="shared" si="11"/>
        <v>1102</v>
      </c>
      <c r="M90" s="59">
        <f t="shared" si="11"/>
        <v>1298</v>
      </c>
      <c r="N90" s="59">
        <f t="shared" si="11"/>
        <v>491</v>
      </c>
      <c r="O90" s="59">
        <f t="shared" si="11"/>
        <v>781</v>
      </c>
      <c r="P90" s="46">
        <f t="shared" si="11"/>
        <v>886</v>
      </c>
      <c r="Q90" s="47">
        <f t="shared" si="11"/>
        <v>689</v>
      </c>
      <c r="R90" s="47">
        <f t="shared" si="11"/>
        <v>755</v>
      </c>
      <c r="S90" s="47">
        <f t="shared" si="11"/>
        <v>675</v>
      </c>
      <c r="T90" s="227">
        <f t="shared" si="11"/>
        <v>948</v>
      </c>
      <c r="U90" s="47">
        <f t="shared" si="11"/>
        <v>583</v>
      </c>
      <c r="V90" s="117">
        <f t="shared" si="11"/>
        <v>724</v>
      </c>
      <c r="W90" s="47">
        <f t="shared" si="11"/>
        <v>273</v>
      </c>
      <c r="X90" s="59">
        <f t="shared" si="11"/>
        <v>278</v>
      </c>
      <c r="Y90" s="59">
        <f t="shared" si="11"/>
        <v>435</v>
      </c>
      <c r="Z90" s="59">
        <f t="shared" si="11"/>
        <v>324</v>
      </c>
      <c r="AA90" s="47">
        <f t="shared" si="11"/>
        <v>312</v>
      </c>
      <c r="AB90" s="47">
        <f t="shared" si="11"/>
        <v>170</v>
      </c>
      <c r="AC90" s="59">
        <f t="shared" si="11"/>
        <v>446</v>
      </c>
      <c r="AD90" s="47">
        <f t="shared" si="11"/>
        <v>100</v>
      </c>
      <c r="AE90" s="46">
        <f t="shared" si="11"/>
        <v>0</v>
      </c>
    </row>
    <row r="91" spans="3:31" ht="12" customHeight="1">
      <c r="C91" s="3"/>
      <c r="D91" s="10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  <c r="Q91" s="49"/>
      <c r="R91" s="49"/>
      <c r="S91" s="49"/>
      <c r="T91" s="224"/>
      <c r="U91" s="49"/>
      <c r="V91" s="118"/>
      <c r="W91" s="49"/>
      <c r="X91" s="49"/>
      <c r="Y91" s="49"/>
      <c r="Z91" s="49"/>
      <c r="AA91" s="49"/>
      <c r="AB91" s="49"/>
      <c r="AC91" s="49"/>
      <c r="AD91" s="49"/>
      <c r="AE91" s="43"/>
    </row>
    <row r="92" spans="1:31" ht="12" customHeight="1">
      <c r="A92" s="1" t="s">
        <v>193</v>
      </c>
      <c r="B92" s="1" t="s">
        <v>221</v>
      </c>
      <c r="C92" s="35" t="s">
        <v>222</v>
      </c>
      <c r="D92" s="82">
        <f aca="true" t="shared" si="12" ref="D92:D117">SUM(E92:AE92)</f>
        <v>63</v>
      </c>
      <c r="E92" s="36">
        <v>3</v>
      </c>
      <c r="F92" s="36">
        <v>1</v>
      </c>
      <c r="G92" s="36">
        <v>8</v>
      </c>
      <c r="H92" s="37">
        <v>1</v>
      </c>
      <c r="I92" s="36">
        <v>15</v>
      </c>
      <c r="J92" s="36">
        <v>1</v>
      </c>
      <c r="K92" s="36">
        <v>1</v>
      </c>
      <c r="L92" s="36">
        <v>2</v>
      </c>
      <c r="M92" s="36">
        <v>1</v>
      </c>
      <c r="N92" s="36">
        <v>1</v>
      </c>
      <c r="O92" s="36">
        <v>0</v>
      </c>
      <c r="P92" s="38">
        <v>0</v>
      </c>
      <c r="Q92" s="36">
        <v>0</v>
      </c>
      <c r="R92" s="36">
        <v>1</v>
      </c>
      <c r="S92" s="36">
        <v>1</v>
      </c>
      <c r="T92" s="276">
        <v>6</v>
      </c>
      <c r="U92" s="36">
        <v>10</v>
      </c>
      <c r="V92" s="40">
        <v>0</v>
      </c>
      <c r="W92" s="41">
        <v>1</v>
      </c>
      <c r="X92" s="37">
        <v>0</v>
      </c>
      <c r="Y92" s="37">
        <v>0</v>
      </c>
      <c r="Z92" s="37">
        <v>0</v>
      </c>
      <c r="AA92" s="41">
        <v>2</v>
      </c>
      <c r="AB92" s="37">
        <v>2</v>
      </c>
      <c r="AC92" s="36">
        <v>6</v>
      </c>
      <c r="AD92" s="37">
        <v>0</v>
      </c>
      <c r="AE92" s="39">
        <v>0</v>
      </c>
    </row>
    <row r="93" spans="3:31" ht="12" customHeight="1">
      <c r="C93" s="35" t="s">
        <v>46</v>
      </c>
      <c r="D93" s="82">
        <f t="shared" si="12"/>
        <v>342</v>
      </c>
      <c r="E93" s="36">
        <v>323</v>
      </c>
      <c r="F93" s="36">
        <v>1</v>
      </c>
      <c r="G93" s="36">
        <v>0</v>
      </c>
      <c r="H93" s="37">
        <v>0</v>
      </c>
      <c r="I93" s="36">
        <v>1</v>
      </c>
      <c r="J93" s="36">
        <v>4</v>
      </c>
      <c r="K93" s="36">
        <v>0</v>
      </c>
      <c r="L93" s="36">
        <v>0</v>
      </c>
      <c r="M93" s="36">
        <v>1</v>
      </c>
      <c r="N93" s="36">
        <v>0</v>
      </c>
      <c r="O93" s="36">
        <v>1</v>
      </c>
      <c r="P93" s="38">
        <v>1</v>
      </c>
      <c r="Q93" s="36">
        <v>0</v>
      </c>
      <c r="R93" s="36">
        <v>0</v>
      </c>
      <c r="S93" s="36">
        <v>4</v>
      </c>
      <c r="T93" s="276">
        <v>3</v>
      </c>
      <c r="U93" s="36">
        <v>0</v>
      </c>
      <c r="V93" s="40">
        <v>0</v>
      </c>
      <c r="W93" s="41">
        <v>0</v>
      </c>
      <c r="X93" s="37">
        <v>0</v>
      </c>
      <c r="Y93" s="37">
        <v>0</v>
      </c>
      <c r="Z93" s="37">
        <v>1</v>
      </c>
      <c r="AA93" s="41">
        <v>1</v>
      </c>
      <c r="AB93" s="37">
        <v>0</v>
      </c>
      <c r="AC93" s="36">
        <v>1</v>
      </c>
      <c r="AD93" s="37">
        <v>0</v>
      </c>
      <c r="AE93" s="39">
        <v>0</v>
      </c>
    </row>
    <row r="94" spans="3:31" ht="12" customHeight="1">
      <c r="C94" s="35" t="s">
        <v>50</v>
      </c>
      <c r="D94" s="82">
        <f t="shared" si="12"/>
        <v>1</v>
      </c>
      <c r="E94" s="36">
        <v>0</v>
      </c>
      <c r="F94" s="36">
        <v>0</v>
      </c>
      <c r="G94" s="36">
        <v>0</v>
      </c>
      <c r="H94" s="37">
        <v>0</v>
      </c>
      <c r="I94" s="36">
        <v>0</v>
      </c>
      <c r="J94" s="36">
        <v>1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8">
        <v>0</v>
      </c>
      <c r="Q94" s="36">
        <v>0</v>
      </c>
      <c r="R94" s="36">
        <v>0</v>
      </c>
      <c r="S94" s="36">
        <v>0</v>
      </c>
      <c r="T94" s="276">
        <v>0</v>
      </c>
      <c r="U94" s="36">
        <v>0</v>
      </c>
      <c r="V94" s="40">
        <v>0</v>
      </c>
      <c r="W94" s="41">
        <v>0</v>
      </c>
      <c r="X94" s="37">
        <v>0</v>
      </c>
      <c r="Y94" s="37">
        <v>0</v>
      </c>
      <c r="Z94" s="37">
        <v>0</v>
      </c>
      <c r="AA94" s="41">
        <v>0</v>
      </c>
      <c r="AB94" s="37">
        <v>0</v>
      </c>
      <c r="AC94" s="36">
        <v>0</v>
      </c>
      <c r="AD94" s="37">
        <v>0</v>
      </c>
      <c r="AE94" s="39">
        <v>0</v>
      </c>
    </row>
    <row r="95" spans="3:31" ht="12" customHeight="1">
      <c r="C95" s="35" t="s">
        <v>429</v>
      </c>
      <c r="D95" s="82">
        <f t="shared" si="12"/>
        <v>315</v>
      </c>
      <c r="E95" s="36">
        <v>228</v>
      </c>
      <c r="F95" s="36">
        <v>5</v>
      </c>
      <c r="G95" s="36">
        <v>7</v>
      </c>
      <c r="H95" s="37">
        <v>5</v>
      </c>
      <c r="I95" s="36">
        <v>5</v>
      </c>
      <c r="J95" s="36">
        <v>12</v>
      </c>
      <c r="K95" s="36">
        <v>7</v>
      </c>
      <c r="L95" s="36">
        <v>3</v>
      </c>
      <c r="M95" s="36">
        <v>6</v>
      </c>
      <c r="N95" s="36">
        <v>6</v>
      </c>
      <c r="O95" s="36">
        <v>2</v>
      </c>
      <c r="P95" s="38">
        <v>2</v>
      </c>
      <c r="Q95" s="36">
        <v>2</v>
      </c>
      <c r="R95" s="36">
        <v>1</v>
      </c>
      <c r="S95" s="36">
        <v>2</v>
      </c>
      <c r="T95" s="276">
        <v>3</v>
      </c>
      <c r="U95" s="36">
        <v>9</v>
      </c>
      <c r="V95" s="40">
        <v>4</v>
      </c>
      <c r="W95" s="41">
        <v>0</v>
      </c>
      <c r="X95" s="37">
        <v>0</v>
      </c>
      <c r="Y95" s="37">
        <v>0</v>
      </c>
      <c r="Z95" s="37">
        <v>2</v>
      </c>
      <c r="AA95" s="41">
        <v>0</v>
      </c>
      <c r="AB95" s="37">
        <v>0</v>
      </c>
      <c r="AC95" s="36">
        <v>3</v>
      </c>
      <c r="AD95" s="37">
        <v>1</v>
      </c>
      <c r="AE95" s="39">
        <v>0</v>
      </c>
    </row>
    <row r="96" spans="3:31" ht="12" customHeight="1">
      <c r="C96" s="35" t="s">
        <v>62</v>
      </c>
      <c r="D96" s="82">
        <f t="shared" si="12"/>
        <v>920</v>
      </c>
      <c r="E96" s="36">
        <v>162</v>
      </c>
      <c r="F96" s="36">
        <v>50</v>
      </c>
      <c r="G96" s="36">
        <v>103</v>
      </c>
      <c r="H96" s="37">
        <v>43</v>
      </c>
      <c r="I96" s="36">
        <v>35</v>
      </c>
      <c r="J96" s="36">
        <v>46</v>
      </c>
      <c r="K96" s="36">
        <v>38</v>
      </c>
      <c r="L96" s="36">
        <v>51</v>
      </c>
      <c r="M96" s="36">
        <v>38</v>
      </c>
      <c r="N96" s="36">
        <v>21</v>
      </c>
      <c r="O96" s="36">
        <v>18</v>
      </c>
      <c r="P96" s="38">
        <v>22</v>
      </c>
      <c r="Q96" s="36">
        <v>25</v>
      </c>
      <c r="R96" s="36">
        <v>44</v>
      </c>
      <c r="S96" s="36">
        <v>32</v>
      </c>
      <c r="T96" s="276">
        <v>36</v>
      </c>
      <c r="U96" s="36">
        <v>24</v>
      </c>
      <c r="V96" s="40">
        <v>25</v>
      </c>
      <c r="W96" s="41">
        <v>13</v>
      </c>
      <c r="X96" s="37">
        <v>12</v>
      </c>
      <c r="Y96" s="37">
        <v>14</v>
      </c>
      <c r="Z96" s="37">
        <v>18</v>
      </c>
      <c r="AA96" s="41">
        <v>24</v>
      </c>
      <c r="AB96" s="37">
        <v>11</v>
      </c>
      <c r="AC96" s="36">
        <v>13</v>
      </c>
      <c r="AD96" s="37">
        <v>2</v>
      </c>
      <c r="AE96" s="39">
        <v>0</v>
      </c>
    </row>
    <row r="97" spans="3:31" ht="12" customHeight="1">
      <c r="C97" s="35" t="s">
        <v>223</v>
      </c>
      <c r="D97" s="82">
        <f t="shared" si="12"/>
        <v>1982</v>
      </c>
      <c r="E97" s="36">
        <v>1351</v>
      </c>
      <c r="F97" s="36">
        <v>70</v>
      </c>
      <c r="G97" s="36">
        <v>53</v>
      </c>
      <c r="H97" s="37">
        <v>102</v>
      </c>
      <c r="I97" s="36">
        <v>31</v>
      </c>
      <c r="J97" s="36">
        <v>47</v>
      </c>
      <c r="K97" s="36">
        <v>9</v>
      </c>
      <c r="L97" s="36">
        <v>48</v>
      </c>
      <c r="M97" s="36">
        <v>35</v>
      </c>
      <c r="N97" s="36">
        <v>16</v>
      </c>
      <c r="O97" s="36">
        <v>20</v>
      </c>
      <c r="P97" s="38">
        <v>30</v>
      </c>
      <c r="Q97" s="36">
        <v>15</v>
      </c>
      <c r="R97" s="36">
        <v>15</v>
      </c>
      <c r="S97" s="36">
        <v>16</v>
      </c>
      <c r="T97" s="276">
        <v>24</v>
      </c>
      <c r="U97" s="36">
        <v>17</v>
      </c>
      <c r="V97" s="40">
        <v>18</v>
      </c>
      <c r="W97" s="41">
        <v>7</v>
      </c>
      <c r="X97" s="37">
        <v>9</v>
      </c>
      <c r="Y97" s="37">
        <v>23</v>
      </c>
      <c r="Z97" s="37">
        <v>6</v>
      </c>
      <c r="AA97" s="41">
        <v>6</v>
      </c>
      <c r="AB97" s="37">
        <v>2</v>
      </c>
      <c r="AC97" s="36">
        <v>10</v>
      </c>
      <c r="AD97" s="37">
        <v>2</v>
      </c>
      <c r="AE97" s="39">
        <v>0</v>
      </c>
    </row>
    <row r="98" spans="3:31" ht="12" customHeight="1">
      <c r="C98" s="35" t="s">
        <v>70</v>
      </c>
      <c r="D98" s="82">
        <f t="shared" si="12"/>
        <v>82</v>
      </c>
      <c r="E98" s="36">
        <v>2</v>
      </c>
      <c r="F98" s="36">
        <v>9</v>
      </c>
      <c r="G98" s="36">
        <v>5</v>
      </c>
      <c r="H98" s="37">
        <v>7</v>
      </c>
      <c r="I98" s="36">
        <v>3</v>
      </c>
      <c r="J98" s="36">
        <v>1</v>
      </c>
      <c r="K98" s="36">
        <v>2</v>
      </c>
      <c r="L98" s="36">
        <v>6</v>
      </c>
      <c r="M98" s="36">
        <v>10</v>
      </c>
      <c r="N98" s="36">
        <v>1</v>
      </c>
      <c r="O98" s="36">
        <v>12</v>
      </c>
      <c r="P98" s="38">
        <v>11</v>
      </c>
      <c r="Q98" s="36">
        <v>1</v>
      </c>
      <c r="R98" s="36">
        <v>1</v>
      </c>
      <c r="S98" s="36">
        <v>0</v>
      </c>
      <c r="T98" s="276">
        <v>0</v>
      </c>
      <c r="U98" s="36">
        <v>1</v>
      </c>
      <c r="V98" s="40">
        <v>6</v>
      </c>
      <c r="W98" s="41">
        <v>0</v>
      </c>
      <c r="X98" s="37">
        <v>2</v>
      </c>
      <c r="Y98" s="37">
        <v>1</v>
      </c>
      <c r="Z98" s="37">
        <v>0</v>
      </c>
      <c r="AA98" s="41">
        <v>0</v>
      </c>
      <c r="AB98" s="37">
        <v>0</v>
      </c>
      <c r="AC98" s="36">
        <v>0</v>
      </c>
      <c r="AD98" s="37">
        <v>1</v>
      </c>
      <c r="AE98" s="39">
        <v>0</v>
      </c>
    </row>
    <row r="99" spans="3:31" ht="12" customHeight="1">
      <c r="C99" s="35" t="s">
        <v>71</v>
      </c>
      <c r="D99" s="82">
        <f t="shared" si="12"/>
        <v>17</v>
      </c>
      <c r="E99" s="36">
        <v>5</v>
      </c>
      <c r="F99" s="36">
        <v>0</v>
      </c>
      <c r="G99" s="36">
        <v>1</v>
      </c>
      <c r="H99" s="37">
        <v>0</v>
      </c>
      <c r="I99" s="36">
        <v>0</v>
      </c>
      <c r="J99" s="36">
        <v>1</v>
      </c>
      <c r="K99" s="36">
        <v>1</v>
      </c>
      <c r="L99" s="36">
        <v>0</v>
      </c>
      <c r="M99" s="36">
        <v>0</v>
      </c>
      <c r="N99" s="36">
        <v>0</v>
      </c>
      <c r="O99" s="36">
        <v>0</v>
      </c>
      <c r="P99" s="38">
        <v>2</v>
      </c>
      <c r="Q99" s="36">
        <v>0</v>
      </c>
      <c r="R99" s="36">
        <v>1</v>
      </c>
      <c r="S99" s="36">
        <v>2</v>
      </c>
      <c r="T99" s="276">
        <v>1</v>
      </c>
      <c r="U99" s="36">
        <v>1</v>
      </c>
      <c r="V99" s="40">
        <v>0</v>
      </c>
      <c r="W99" s="41">
        <v>0</v>
      </c>
      <c r="X99" s="37">
        <v>0</v>
      </c>
      <c r="Y99" s="37">
        <v>0</v>
      </c>
      <c r="Z99" s="37">
        <v>0</v>
      </c>
      <c r="AA99" s="41">
        <v>0</v>
      </c>
      <c r="AB99" s="37">
        <v>1</v>
      </c>
      <c r="AC99" s="36">
        <v>1</v>
      </c>
      <c r="AD99" s="37">
        <v>0</v>
      </c>
      <c r="AE99" s="39">
        <v>0</v>
      </c>
    </row>
    <row r="100" spans="3:31" ht="12" customHeight="1">
      <c r="C100" s="35" t="s">
        <v>74</v>
      </c>
      <c r="D100" s="82">
        <f t="shared" si="12"/>
        <v>101</v>
      </c>
      <c r="E100" s="36">
        <v>82</v>
      </c>
      <c r="F100" s="36">
        <v>1</v>
      </c>
      <c r="G100" s="36">
        <v>3</v>
      </c>
      <c r="H100" s="37">
        <v>3</v>
      </c>
      <c r="I100" s="36">
        <v>0</v>
      </c>
      <c r="J100" s="36">
        <v>3</v>
      </c>
      <c r="K100" s="36">
        <v>1</v>
      </c>
      <c r="L100" s="36">
        <v>2</v>
      </c>
      <c r="M100" s="36">
        <v>0</v>
      </c>
      <c r="N100" s="36">
        <v>2</v>
      </c>
      <c r="O100" s="36">
        <v>0</v>
      </c>
      <c r="P100" s="38">
        <v>0</v>
      </c>
      <c r="Q100" s="36">
        <v>1</v>
      </c>
      <c r="R100" s="36">
        <v>0</v>
      </c>
      <c r="S100" s="36">
        <v>1</v>
      </c>
      <c r="T100" s="276">
        <v>0</v>
      </c>
      <c r="U100" s="36">
        <v>0</v>
      </c>
      <c r="V100" s="40">
        <v>0</v>
      </c>
      <c r="W100" s="41">
        <v>0</v>
      </c>
      <c r="X100" s="37">
        <v>0</v>
      </c>
      <c r="Y100" s="37">
        <v>1</v>
      </c>
      <c r="Z100" s="37">
        <v>0</v>
      </c>
      <c r="AA100" s="41">
        <v>1</v>
      </c>
      <c r="AB100" s="37">
        <v>0</v>
      </c>
      <c r="AC100" s="36">
        <v>0</v>
      </c>
      <c r="AD100" s="37">
        <v>0</v>
      </c>
      <c r="AE100" s="39">
        <v>0</v>
      </c>
    </row>
    <row r="101" spans="3:31" ht="12" customHeight="1">
      <c r="C101" s="35" t="s">
        <v>82</v>
      </c>
      <c r="D101" s="82">
        <f t="shared" si="12"/>
        <v>12</v>
      </c>
      <c r="E101" s="36">
        <v>8</v>
      </c>
      <c r="F101" s="36">
        <v>1</v>
      </c>
      <c r="G101" s="36">
        <v>1</v>
      </c>
      <c r="H101" s="37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8">
        <v>0</v>
      </c>
      <c r="Q101" s="36">
        <v>0</v>
      </c>
      <c r="R101" s="36">
        <v>0</v>
      </c>
      <c r="S101" s="36">
        <v>0</v>
      </c>
      <c r="T101" s="276">
        <v>2</v>
      </c>
      <c r="U101" s="36">
        <v>0</v>
      </c>
      <c r="V101" s="40">
        <v>0</v>
      </c>
      <c r="W101" s="41">
        <v>0</v>
      </c>
      <c r="X101" s="37">
        <v>0</v>
      </c>
      <c r="Y101" s="37">
        <v>0</v>
      </c>
      <c r="Z101" s="37">
        <v>0</v>
      </c>
      <c r="AA101" s="41">
        <v>0</v>
      </c>
      <c r="AB101" s="37">
        <v>0</v>
      </c>
      <c r="AC101" s="36">
        <v>0</v>
      </c>
      <c r="AD101" s="37">
        <v>0</v>
      </c>
      <c r="AE101" s="39">
        <v>0</v>
      </c>
    </row>
    <row r="102" spans="3:31" ht="12" customHeight="1">
      <c r="C102" s="35" t="s">
        <v>160</v>
      </c>
      <c r="D102" s="82">
        <f t="shared" si="12"/>
        <v>25</v>
      </c>
      <c r="E102" s="36">
        <v>20</v>
      </c>
      <c r="F102" s="36">
        <v>0</v>
      </c>
      <c r="G102" s="36">
        <v>0</v>
      </c>
      <c r="H102" s="37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8">
        <v>0</v>
      </c>
      <c r="Q102" s="36">
        <v>0</v>
      </c>
      <c r="R102" s="36">
        <v>0</v>
      </c>
      <c r="S102" s="36">
        <v>0</v>
      </c>
      <c r="T102" s="276">
        <v>0</v>
      </c>
      <c r="U102" s="36">
        <v>0</v>
      </c>
      <c r="V102" s="40">
        <v>0</v>
      </c>
      <c r="W102" s="41">
        <v>0</v>
      </c>
      <c r="X102" s="37">
        <v>0</v>
      </c>
      <c r="Y102" s="37">
        <v>0</v>
      </c>
      <c r="Z102" s="37">
        <v>5</v>
      </c>
      <c r="AA102" s="41">
        <v>0</v>
      </c>
      <c r="AB102" s="37">
        <v>0</v>
      </c>
      <c r="AC102" s="36">
        <v>0</v>
      </c>
      <c r="AD102" s="37">
        <v>0</v>
      </c>
      <c r="AE102" s="39">
        <v>0</v>
      </c>
    </row>
    <row r="103" spans="3:31" ht="12" customHeight="1">
      <c r="C103" s="35" t="s">
        <v>224</v>
      </c>
      <c r="D103" s="82">
        <f t="shared" si="12"/>
        <v>5917</v>
      </c>
      <c r="E103" s="36">
        <v>1579</v>
      </c>
      <c r="F103" s="36">
        <v>281</v>
      </c>
      <c r="G103" s="36">
        <v>304</v>
      </c>
      <c r="H103" s="37">
        <v>289</v>
      </c>
      <c r="I103" s="36">
        <v>286</v>
      </c>
      <c r="J103" s="36">
        <v>447</v>
      </c>
      <c r="K103" s="36">
        <v>260</v>
      </c>
      <c r="L103" s="36">
        <v>239</v>
      </c>
      <c r="M103" s="36">
        <v>248</v>
      </c>
      <c r="N103" s="36">
        <v>140</v>
      </c>
      <c r="O103" s="36">
        <v>136</v>
      </c>
      <c r="P103" s="38">
        <v>147</v>
      </c>
      <c r="Q103" s="36">
        <v>185</v>
      </c>
      <c r="R103" s="36">
        <v>87</v>
      </c>
      <c r="S103" s="36">
        <v>139</v>
      </c>
      <c r="T103" s="276">
        <v>253</v>
      </c>
      <c r="U103" s="36">
        <v>178</v>
      </c>
      <c r="V103" s="40">
        <v>137</v>
      </c>
      <c r="W103" s="41">
        <v>43</v>
      </c>
      <c r="X103" s="37">
        <v>73</v>
      </c>
      <c r="Y103" s="37">
        <v>73</v>
      </c>
      <c r="Z103" s="37">
        <v>89</v>
      </c>
      <c r="AA103" s="41">
        <v>89</v>
      </c>
      <c r="AB103" s="37">
        <v>46</v>
      </c>
      <c r="AC103" s="36">
        <v>129</v>
      </c>
      <c r="AD103" s="37">
        <v>40</v>
      </c>
      <c r="AE103" s="39">
        <v>0</v>
      </c>
    </row>
    <row r="104" spans="3:31" ht="12" customHeight="1">
      <c r="C104" s="35" t="s">
        <v>89</v>
      </c>
      <c r="D104" s="82">
        <f t="shared" si="12"/>
        <v>960</v>
      </c>
      <c r="E104" s="36">
        <v>62</v>
      </c>
      <c r="F104" s="36">
        <v>20</v>
      </c>
      <c r="G104" s="36">
        <v>58</v>
      </c>
      <c r="H104" s="37">
        <v>15</v>
      </c>
      <c r="I104" s="36">
        <v>88</v>
      </c>
      <c r="J104" s="36">
        <v>43</v>
      </c>
      <c r="K104" s="36">
        <v>29</v>
      </c>
      <c r="L104" s="36">
        <v>46</v>
      </c>
      <c r="M104" s="36">
        <v>98</v>
      </c>
      <c r="N104" s="36">
        <v>24</v>
      </c>
      <c r="O104" s="36">
        <v>97</v>
      </c>
      <c r="P104" s="38">
        <v>20</v>
      </c>
      <c r="Q104" s="36">
        <v>33</v>
      </c>
      <c r="R104" s="36">
        <v>10</v>
      </c>
      <c r="S104" s="36">
        <v>63</v>
      </c>
      <c r="T104" s="276">
        <v>64</v>
      </c>
      <c r="U104" s="36">
        <v>10</v>
      </c>
      <c r="V104" s="40">
        <v>24</v>
      </c>
      <c r="W104" s="41">
        <v>24</v>
      </c>
      <c r="X104" s="37">
        <v>29</v>
      </c>
      <c r="Y104" s="37">
        <v>6</v>
      </c>
      <c r="Z104" s="37">
        <v>4</v>
      </c>
      <c r="AA104" s="41">
        <v>30</v>
      </c>
      <c r="AB104" s="37">
        <v>33</v>
      </c>
      <c r="AC104" s="36">
        <v>29</v>
      </c>
      <c r="AD104" s="37">
        <v>1</v>
      </c>
      <c r="AE104" s="39">
        <v>0</v>
      </c>
    </row>
    <row r="105" spans="3:31" ht="12" customHeight="1">
      <c r="C105" s="35" t="s">
        <v>121</v>
      </c>
      <c r="D105" s="82">
        <f t="shared" si="12"/>
        <v>11550</v>
      </c>
      <c r="E105" s="36">
        <v>2696</v>
      </c>
      <c r="F105" s="36">
        <v>564</v>
      </c>
      <c r="G105" s="36">
        <v>1067</v>
      </c>
      <c r="H105" s="37">
        <v>457</v>
      </c>
      <c r="I105" s="36">
        <v>495</v>
      </c>
      <c r="J105" s="36">
        <v>484</v>
      </c>
      <c r="K105" s="36">
        <v>619</v>
      </c>
      <c r="L105" s="36">
        <v>550</v>
      </c>
      <c r="M105" s="36">
        <v>668</v>
      </c>
      <c r="N105" s="36">
        <v>215</v>
      </c>
      <c r="O105" s="36">
        <v>258</v>
      </c>
      <c r="P105" s="38">
        <v>443</v>
      </c>
      <c r="Q105" s="36">
        <v>339</v>
      </c>
      <c r="R105" s="36">
        <v>356</v>
      </c>
      <c r="S105" s="36">
        <v>291</v>
      </c>
      <c r="T105" s="276">
        <v>440</v>
      </c>
      <c r="U105" s="41">
        <v>243</v>
      </c>
      <c r="V105" s="40">
        <v>335</v>
      </c>
      <c r="W105" s="41">
        <v>140</v>
      </c>
      <c r="X105" s="37">
        <v>122</v>
      </c>
      <c r="Y105" s="37">
        <v>194</v>
      </c>
      <c r="Z105" s="37">
        <v>153</v>
      </c>
      <c r="AA105" s="41">
        <v>117</v>
      </c>
      <c r="AB105" s="37">
        <v>59</v>
      </c>
      <c r="AC105" s="36">
        <v>201</v>
      </c>
      <c r="AD105" s="37">
        <v>44</v>
      </c>
      <c r="AE105" s="39">
        <v>0</v>
      </c>
    </row>
    <row r="106" spans="3:31" ht="12" customHeight="1">
      <c r="C106" s="35" t="s">
        <v>122</v>
      </c>
      <c r="D106" s="82">
        <f t="shared" si="12"/>
        <v>5907</v>
      </c>
      <c r="E106" s="36">
        <v>3133</v>
      </c>
      <c r="F106" s="36">
        <v>372</v>
      </c>
      <c r="G106" s="36">
        <v>336</v>
      </c>
      <c r="H106" s="37">
        <v>456</v>
      </c>
      <c r="I106" s="36">
        <v>68</v>
      </c>
      <c r="J106" s="36">
        <v>130</v>
      </c>
      <c r="K106" s="36">
        <v>451</v>
      </c>
      <c r="L106" s="36">
        <v>72</v>
      </c>
      <c r="M106" s="36">
        <v>99</v>
      </c>
      <c r="N106" s="36">
        <v>25</v>
      </c>
      <c r="O106" s="36">
        <v>148</v>
      </c>
      <c r="P106" s="38">
        <v>68</v>
      </c>
      <c r="Q106" s="36">
        <v>42</v>
      </c>
      <c r="R106" s="36">
        <v>133</v>
      </c>
      <c r="S106" s="36">
        <v>41</v>
      </c>
      <c r="T106" s="276">
        <v>75</v>
      </c>
      <c r="U106" s="41">
        <v>37</v>
      </c>
      <c r="V106" s="40">
        <v>107</v>
      </c>
      <c r="W106" s="41">
        <v>12</v>
      </c>
      <c r="X106" s="37">
        <v>14</v>
      </c>
      <c r="Y106" s="37">
        <v>24</v>
      </c>
      <c r="Z106" s="37">
        <v>18</v>
      </c>
      <c r="AA106" s="41">
        <v>13</v>
      </c>
      <c r="AB106" s="37">
        <v>5</v>
      </c>
      <c r="AC106" s="36">
        <v>26</v>
      </c>
      <c r="AD106" s="37">
        <v>2</v>
      </c>
      <c r="AE106" s="39">
        <v>0</v>
      </c>
    </row>
    <row r="107" spans="3:31" ht="12" customHeight="1">
      <c r="C107" s="35" t="s">
        <v>123</v>
      </c>
      <c r="D107" s="82">
        <f t="shared" si="12"/>
        <v>5304</v>
      </c>
      <c r="E107" s="36">
        <v>2939</v>
      </c>
      <c r="F107" s="36">
        <v>553</v>
      </c>
      <c r="G107" s="36">
        <v>203</v>
      </c>
      <c r="H107" s="37">
        <v>721</v>
      </c>
      <c r="I107" s="36">
        <v>35</v>
      </c>
      <c r="J107" s="36">
        <v>33</v>
      </c>
      <c r="K107" s="36">
        <v>38</v>
      </c>
      <c r="L107" s="36">
        <v>53</v>
      </c>
      <c r="M107" s="36">
        <v>70</v>
      </c>
      <c r="N107" s="36">
        <v>28</v>
      </c>
      <c r="O107" s="36">
        <v>73</v>
      </c>
      <c r="P107" s="38">
        <v>124</v>
      </c>
      <c r="Q107" s="36">
        <v>33</v>
      </c>
      <c r="R107" s="36">
        <v>80</v>
      </c>
      <c r="S107" s="36">
        <v>52</v>
      </c>
      <c r="T107" s="276">
        <v>19</v>
      </c>
      <c r="U107" s="41">
        <v>28</v>
      </c>
      <c r="V107" s="40">
        <v>50</v>
      </c>
      <c r="W107" s="41">
        <v>25</v>
      </c>
      <c r="X107" s="37">
        <v>13</v>
      </c>
      <c r="Y107" s="37">
        <v>94</v>
      </c>
      <c r="Z107" s="37">
        <v>16</v>
      </c>
      <c r="AA107" s="41">
        <v>7</v>
      </c>
      <c r="AB107" s="37">
        <v>7</v>
      </c>
      <c r="AC107" s="36">
        <v>9</v>
      </c>
      <c r="AD107" s="37">
        <v>1</v>
      </c>
      <c r="AE107" s="39">
        <v>0</v>
      </c>
    </row>
    <row r="108" spans="3:31" ht="12" customHeight="1">
      <c r="C108" s="35" t="s">
        <v>124</v>
      </c>
      <c r="D108" s="82">
        <f t="shared" si="12"/>
        <v>14</v>
      </c>
      <c r="E108" s="36">
        <v>2</v>
      </c>
      <c r="F108" s="36">
        <v>1</v>
      </c>
      <c r="G108" s="36">
        <v>1</v>
      </c>
      <c r="H108" s="37">
        <v>4</v>
      </c>
      <c r="I108" s="36">
        <v>0</v>
      </c>
      <c r="J108" s="36">
        <v>0</v>
      </c>
      <c r="K108" s="36">
        <v>2</v>
      </c>
      <c r="L108" s="36">
        <v>0</v>
      </c>
      <c r="M108" s="36">
        <v>1</v>
      </c>
      <c r="N108" s="36">
        <v>0</v>
      </c>
      <c r="O108" s="36">
        <v>0</v>
      </c>
      <c r="P108" s="38">
        <v>0</v>
      </c>
      <c r="Q108" s="36">
        <v>0</v>
      </c>
      <c r="R108" s="36">
        <v>1</v>
      </c>
      <c r="S108" s="36">
        <v>0</v>
      </c>
      <c r="T108" s="276">
        <v>0</v>
      </c>
      <c r="U108" s="41">
        <v>1</v>
      </c>
      <c r="V108" s="40">
        <v>0</v>
      </c>
      <c r="W108" s="41">
        <v>0</v>
      </c>
      <c r="X108" s="37">
        <v>0</v>
      </c>
      <c r="Y108" s="37">
        <v>0</v>
      </c>
      <c r="Z108" s="37">
        <v>0</v>
      </c>
      <c r="AA108" s="41">
        <v>1</v>
      </c>
      <c r="AB108" s="37">
        <v>0</v>
      </c>
      <c r="AC108" s="36">
        <v>0</v>
      </c>
      <c r="AD108" s="37">
        <v>0</v>
      </c>
      <c r="AE108" s="39">
        <v>0</v>
      </c>
    </row>
    <row r="109" spans="3:31" ht="12" customHeight="1">
      <c r="C109" s="35" t="s">
        <v>225</v>
      </c>
      <c r="D109" s="82">
        <f t="shared" si="12"/>
        <v>123</v>
      </c>
      <c r="E109" s="36">
        <v>4</v>
      </c>
      <c r="F109" s="36">
        <v>1</v>
      </c>
      <c r="G109" s="36">
        <v>10</v>
      </c>
      <c r="H109" s="37">
        <v>10</v>
      </c>
      <c r="I109" s="36">
        <v>16</v>
      </c>
      <c r="J109" s="36">
        <v>5</v>
      </c>
      <c r="K109" s="36">
        <v>4</v>
      </c>
      <c r="L109" s="36">
        <v>3</v>
      </c>
      <c r="M109" s="36">
        <v>14</v>
      </c>
      <c r="N109" s="36">
        <v>1</v>
      </c>
      <c r="O109" s="36">
        <v>2</v>
      </c>
      <c r="P109" s="38">
        <v>6</v>
      </c>
      <c r="Q109" s="36">
        <v>3</v>
      </c>
      <c r="R109" s="36">
        <v>16</v>
      </c>
      <c r="S109" s="36">
        <v>3</v>
      </c>
      <c r="T109" s="276">
        <v>9</v>
      </c>
      <c r="U109" s="41">
        <v>2</v>
      </c>
      <c r="V109" s="40">
        <v>6</v>
      </c>
      <c r="W109" s="41">
        <v>2</v>
      </c>
      <c r="X109" s="37">
        <v>2</v>
      </c>
      <c r="Y109" s="37">
        <v>2</v>
      </c>
      <c r="Z109" s="37">
        <v>0</v>
      </c>
      <c r="AA109" s="41">
        <v>0</v>
      </c>
      <c r="AB109" s="37">
        <v>0</v>
      </c>
      <c r="AC109" s="36">
        <v>2</v>
      </c>
      <c r="AD109" s="37">
        <v>0</v>
      </c>
      <c r="AE109" s="39">
        <v>0</v>
      </c>
    </row>
    <row r="110" spans="3:31" ht="12" customHeight="1">
      <c r="C110" s="35" t="s">
        <v>226</v>
      </c>
      <c r="D110" s="82">
        <f t="shared" si="12"/>
        <v>23</v>
      </c>
      <c r="E110" s="36">
        <v>2</v>
      </c>
      <c r="F110" s="36">
        <v>6</v>
      </c>
      <c r="G110" s="36">
        <v>2</v>
      </c>
      <c r="H110" s="37">
        <v>2</v>
      </c>
      <c r="I110" s="36">
        <v>1</v>
      </c>
      <c r="J110" s="36">
        <v>0</v>
      </c>
      <c r="K110" s="36">
        <v>0</v>
      </c>
      <c r="L110" s="36">
        <v>0</v>
      </c>
      <c r="M110" s="36">
        <v>3</v>
      </c>
      <c r="N110" s="36">
        <v>0</v>
      </c>
      <c r="O110" s="36">
        <v>2</v>
      </c>
      <c r="P110" s="38">
        <v>0</v>
      </c>
      <c r="Q110" s="36">
        <v>0</v>
      </c>
      <c r="R110" s="36">
        <v>0</v>
      </c>
      <c r="S110" s="36">
        <v>0</v>
      </c>
      <c r="T110" s="276">
        <v>0</v>
      </c>
      <c r="U110" s="41">
        <v>3</v>
      </c>
      <c r="V110" s="40">
        <v>0</v>
      </c>
      <c r="W110" s="41">
        <v>0</v>
      </c>
      <c r="X110" s="37">
        <v>0</v>
      </c>
      <c r="Y110" s="37">
        <v>2</v>
      </c>
      <c r="Z110" s="37">
        <v>0</v>
      </c>
      <c r="AA110" s="41">
        <v>0</v>
      </c>
      <c r="AB110" s="37">
        <v>0</v>
      </c>
      <c r="AC110" s="36">
        <v>0</v>
      </c>
      <c r="AD110" s="37">
        <v>0</v>
      </c>
      <c r="AE110" s="39">
        <v>0</v>
      </c>
    </row>
    <row r="111" spans="3:31" ht="12" customHeight="1">
      <c r="C111" s="35" t="s">
        <v>135</v>
      </c>
      <c r="D111" s="82">
        <f t="shared" si="12"/>
        <v>17</v>
      </c>
      <c r="E111" s="36">
        <v>2</v>
      </c>
      <c r="F111" s="36">
        <v>0</v>
      </c>
      <c r="G111" s="36">
        <v>1</v>
      </c>
      <c r="H111" s="37">
        <v>0</v>
      </c>
      <c r="I111" s="36">
        <v>0</v>
      </c>
      <c r="J111" s="36">
        <v>1</v>
      </c>
      <c r="K111" s="36">
        <v>0</v>
      </c>
      <c r="L111" s="36">
        <v>0</v>
      </c>
      <c r="M111" s="36">
        <v>0</v>
      </c>
      <c r="N111" s="36">
        <v>1</v>
      </c>
      <c r="O111" s="36">
        <v>3</v>
      </c>
      <c r="P111" s="38">
        <v>3</v>
      </c>
      <c r="Q111" s="36">
        <v>0</v>
      </c>
      <c r="R111" s="36">
        <v>0</v>
      </c>
      <c r="S111" s="36">
        <v>1</v>
      </c>
      <c r="T111" s="276">
        <v>0</v>
      </c>
      <c r="U111" s="41">
        <v>0</v>
      </c>
      <c r="V111" s="40">
        <v>0</v>
      </c>
      <c r="W111" s="41">
        <v>1</v>
      </c>
      <c r="X111" s="37">
        <v>0</v>
      </c>
      <c r="Y111" s="37">
        <v>0</v>
      </c>
      <c r="Z111" s="37">
        <v>1</v>
      </c>
      <c r="AA111" s="41">
        <v>0</v>
      </c>
      <c r="AB111" s="37">
        <v>1</v>
      </c>
      <c r="AC111" s="36">
        <v>1</v>
      </c>
      <c r="AD111" s="37">
        <v>1</v>
      </c>
      <c r="AE111" s="39">
        <v>0</v>
      </c>
    </row>
    <row r="112" spans="3:31" ht="12" customHeight="1">
      <c r="C112" s="35" t="s">
        <v>227</v>
      </c>
      <c r="D112" s="82">
        <f t="shared" si="12"/>
        <v>21</v>
      </c>
      <c r="E112" s="36">
        <v>13</v>
      </c>
      <c r="F112" s="36">
        <v>2</v>
      </c>
      <c r="G112" s="36">
        <v>1</v>
      </c>
      <c r="H112" s="37">
        <v>3</v>
      </c>
      <c r="I112" s="36">
        <v>0</v>
      </c>
      <c r="J112" s="36">
        <v>0</v>
      </c>
      <c r="K112" s="36">
        <v>0</v>
      </c>
      <c r="L112" s="36">
        <v>1</v>
      </c>
      <c r="M112" s="36">
        <v>0</v>
      </c>
      <c r="N112" s="36">
        <v>0</v>
      </c>
      <c r="O112" s="36">
        <v>0</v>
      </c>
      <c r="P112" s="38">
        <v>0</v>
      </c>
      <c r="Q112" s="36">
        <v>0</v>
      </c>
      <c r="R112" s="36">
        <v>0</v>
      </c>
      <c r="S112" s="36">
        <v>0</v>
      </c>
      <c r="T112" s="276">
        <v>0</v>
      </c>
      <c r="U112" s="41">
        <v>0</v>
      </c>
      <c r="V112" s="40">
        <v>1</v>
      </c>
      <c r="W112" s="41">
        <v>0</v>
      </c>
      <c r="X112" s="37">
        <v>0</v>
      </c>
      <c r="Y112" s="37">
        <v>0</v>
      </c>
      <c r="Z112" s="37">
        <v>0</v>
      </c>
      <c r="AA112" s="41">
        <v>0</v>
      </c>
      <c r="AB112" s="37">
        <v>0</v>
      </c>
      <c r="AC112" s="36">
        <v>0</v>
      </c>
      <c r="AD112" s="37">
        <v>0</v>
      </c>
      <c r="AE112" s="39">
        <v>0</v>
      </c>
    </row>
    <row r="113" spans="3:31" ht="12" customHeight="1">
      <c r="C113" s="35" t="s">
        <v>228</v>
      </c>
      <c r="D113" s="82">
        <f t="shared" si="12"/>
        <v>47</v>
      </c>
      <c r="E113" s="36">
        <v>2</v>
      </c>
      <c r="F113" s="36">
        <v>1</v>
      </c>
      <c r="G113" s="36">
        <v>0</v>
      </c>
      <c r="H113" s="37">
        <v>10</v>
      </c>
      <c r="I113" s="36">
        <v>2</v>
      </c>
      <c r="J113" s="36">
        <v>1</v>
      </c>
      <c r="K113" s="36">
        <v>5</v>
      </c>
      <c r="L113" s="36">
        <v>1</v>
      </c>
      <c r="M113" s="36">
        <v>2</v>
      </c>
      <c r="N113" s="36">
        <v>1</v>
      </c>
      <c r="O113" s="36">
        <v>4</v>
      </c>
      <c r="P113" s="38">
        <v>1</v>
      </c>
      <c r="Q113" s="36">
        <v>1</v>
      </c>
      <c r="R113" s="36">
        <v>8</v>
      </c>
      <c r="S113" s="36">
        <v>0</v>
      </c>
      <c r="T113" s="276">
        <v>1</v>
      </c>
      <c r="U113" s="41">
        <v>2</v>
      </c>
      <c r="V113" s="40">
        <v>5</v>
      </c>
      <c r="W113" s="41">
        <v>0</v>
      </c>
      <c r="X113" s="37">
        <v>0</v>
      </c>
      <c r="Y113" s="37">
        <v>0</v>
      </c>
      <c r="Z113" s="37">
        <v>0</v>
      </c>
      <c r="AA113" s="41">
        <v>0</v>
      </c>
      <c r="AB113" s="37">
        <v>0</v>
      </c>
      <c r="AC113" s="36">
        <v>0</v>
      </c>
      <c r="AD113" s="37">
        <v>0</v>
      </c>
      <c r="AE113" s="39">
        <v>0</v>
      </c>
    </row>
    <row r="114" spans="3:31" ht="12" customHeight="1">
      <c r="C114" s="35" t="s">
        <v>138</v>
      </c>
      <c r="D114" s="82">
        <f t="shared" si="12"/>
        <v>8</v>
      </c>
      <c r="E114" s="36">
        <v>0</v>
      </c>
      <c r="F114" s="36">
        <v>0</v>
      </c>
      <c r="G114" s="36">
        <v>3</v>
      </c>
      <c r="H114" s="37">
        <v>4</v>
      </c>
      <c r="I114" s="36">
        <v>0</v>
      </c>
      <c r="J114" s="36">
        <v>1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8">
        <v>0</v>
      </c>
      <c r="Q114" s="36">
        <v>0</v>
      </c>
      <c r="R114" s="36">
        <v>0</v>
      </c>
      <c r="S114" s="36">
        <v>0</v>
      </c>
      <c r="T114" s="276">
        <v>0</v>
      </c>
      <c r="U114" s="41">
        <v>0</v>
      </c>
      <c r="V114" s="40">
        <v>0</v>
      </c>
      <c r="W114" s="41">
        <v>0</v>
      </c>
      <c r="X114" s="37">
        <v>0</v>
      </c>
      <c r="Y114" s="37">
        <v>0</v>
      </c>
      <c r="Z114" s="37">
        <v>0</v>
      </c>
      <c r="AA114" s="41">
        <v>0</v>
      </c>
      <c r="AB114" s="37">
        <v>0</v>
      </c>
      <c r="AC114" s="36">
        <v>0</v>
      </c>
      <c r="AD114" s="37">
        <v>0</v>
      </c>
      <c r="AE114" s="39">
        <v>0</v>
      </c>
    </row>
    <row r="115" spans="3:31" ht="12" customHeight="1">
      <c r="C115" s="35" t="s">
        <v>229</v>
      </c>
      <c r="D115" s="82">
        <f t="shared" si="12"/>
        <v>266</v>
      </c>
      <c r="E115" s="36">
        <v>61</v>
      </c>
      <c r="F115" s="36">
        <v>6</v>
      </c>
      <c r="G115" s="36">
        <v>1</v>
      </c>
      <c r="H115" s="37">
        <v>4</v>
      </c>
      <c r="I115" s="36">
        <v>13</v>
      </c>
      <c r="J115" s="36">
        <v>12</v>
      </c>
      <c r="K115" s="36">
        <v>6</v>
      </c>
      <c r="L115" s="36">
        <v>25</v>
      </c>
      <c r="M115" s="36">
        <v>2</v>
      </c>
      <c r="N115" s="36">
        <v>9</v>
      </c>
      <c r="O115" s="36">
        <v>5</v>
      </c>
      <c r="P115" s="38">
        <v>4</v>
      </c>
      <c r="Q115" s="36">
        <v>8</v>
      </c>
      <c r="R115" s="36">
        <v>1</v>
      </c>
      <c r="S115" s="36">
        <v>22</v>
      </c>
      <c r="T115" s="276">
        <v>10</v>
      </c>
      <c r="U115" s="41">
        <v>15</v>
      </c>
      <c r="V115" s="40">
        <v>6</v>
      </c>
      <c r="W115" s="41">
        <v>2</v>
      </c>
      <c r="X115" s="37">
        <v>2</v>
      </c>
      <c r="Y115" s="37">
        <v>1</v>
      </c>
      <c r="Z115" s="37">
        <v>11</v>
      </c>
      <c r="AA115" s="41">
        <v>21</v>
      </c>
      <c r="AB115" s="37">
        <v>3</v>
      </c>
      <c r="AC115" s="36">
        <v>13</v>
      </c>
      <c r="AD115" s="37">
        <v>3</v>
      </c>
      <c r="AE115" s="39">
        <v>0</v>
      </c>
    </row>
    <row r="116" spans="1:31" ht="12" customHeight="1">
      <c r="A116" s="1" t="s">
        <v>193</v>
      </c>
      <c r="B116" s="1" t="s">
        <v>221</v>
      </c>
      <c r="C116" s="35" t="s">
        <v>147</v>
      </c>
      <c r="D116" s="82">
        <f t="shared" si="12"/>
        <v>4</v>
      </c>
      <c r="E116" s="36">
        <v>0</v>
      </c>
      <c r="F116" s="36">
        <v>0</v>
      </c>
      <c r="G116" s="36">
        <v>0</v>
      </c>
      <c r="H116" s="37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2</v>
      </c>
      <c r="N116" s="36">
        <v>0</v>
      </c>
      <c r="O116" s="36">
        <v>0</v>
      </c>
      <c r="P116" s="38">
        <v>0</v>
      </c>
      <c r="Q116" s="36">
        <v>0</v>
      </c>
      <c r="R116" s="36">
        <v>0</v>
      </c>
      <c r="S116" s="36">
        <v>1</v>
      </c>
      <c r="T116" s="276">
        <v>1</v>
      </c>
      <c r="U116" s="41">
        <v>0</v>
      </c>
      <c r="V116" s="40">
        <v>0</v>
      </c>
      <c r="W116" s="41">
        <v>0</v>
      </c>
      <c r="X116" s="37">
        <v>0</v>
      </c>
      <c r="Y116" s="37">
        <v>0</v>
      </c>
      <c r="Z116" s="37">
        <v>0</v>
      </c>
      <c r="AA116" s="41">
        <v>0</v>
      </c>
      <c r="AB116" s="37">
        <v>0</v>
      </c>
      <c r="AC116" s="36">
        <v>0</v>
      </c>
      <c r="AD116" s="37">
        <v>0</v>
      </c>
      <c r="AE116" s="39">
        <v>0</v>
      </c>
    </row>
    <row r="117" spans="1:31" ht="12" customHeight="1">
      <c r="A117" s="1" t="s">
        <v>193</v>
      </c>
      <c r="B117" s="1" t="s">
        <v>221</v>
      </c>
      <c r="C117" s="35" t="s">
        <v>149</v>
      </c>
      <c r="D117" s="82">
        <f t="shared" si="12"/>
        <v>22</v>
      </c>
      <c r="E117" s="36">
        <v>0</v>
      </c>
      <c r="F117" s="36">
        <v>0</v>
      </c>
      <c r="G117" s="36">
        <v>0</v>
      </c>
      <c r="H117" s="37">
        <v>0</v>
      </c>
      <c r="I117" s="36">
        <v>2</v>
      </c>
      <c r="J117" s="36">
        <v>3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8">
        <v>2</v>
      </c>
      <c r="Q117" s="36">
        <v>1</v>
      </c>
      <c r="R117" s="36">
        <v>0</v>
      </c>
      <c r="S117" s="36">
        <v>4</v>
      </c>
      <c r="T117" s="276">
        <v>1</v>
      </c>
      <c r="U117" s="41">
        <v>2</v>
      </c>
      <c r="V117" s="40">
        <v>0</v>
      </c>
      <c r="W117" s="41">
        <v>3</v>
      </c>
      <c r="X117" s="37">
        <v>0</v>
      </c>
      <c r="Y117" s="37">
        <v>0</v>
      </c>
      <c r="Z117" s="37">
        <v>0</v>
      </c>
      <c r="AA117" s="41">
        <v>0</v>
      </c>
      <c r="AB117" s="37">
        <v>0</v>
      </c>
      <c r="AC117" s="36">
        <v>2</v>
      </c>
      <c r="AD117" s="37">
        <v>2</v>
      </c>
      <c r="AE117" s="39">
        <v>0</v>
      </c>
    </row>
    <row r="118" spans="3:31" ht="12" customHeight="1">
      <c r="C118" s="3"/>
      <c r="D118" s="103"/>
      <c r="P118" s="43"/>
      <c r="Q118" s="44"/>
      <c r="R118" s="44"/>
      <c r="S118" s="44"/>
      <c r="T118" s="124"/>
      <c r="U118" s="44"/>
      <c r="V118" s="26"/>
      <c r="AE118" s="43"/>
    </row>
    <row r="119" spans="3:31" ht="12" customHeight="1">
      <c r="C119" s="45" t="s">
        <v>230</v>
      </c>
      <c r="D119" s="116">
        <f>SUM(E119:AE119)</f>
        <v>21</v>
      </c>
      <c r="E119" s="59">
        <f aca="true" t="shared" si="13" ref="E119:AE119">SUM(E121:E123)</f>
        <v>19</v>
      </c>
      <c r="F119" s="59">
        <f t="shared" si="13"/>
        <v>0</v>
      </c>
      <c r="G119" s="59">
        <f t="shared" si="13"/>
        <v>0</v>
      </c>
      <c r="H119" s="59">
        <f t="shared" si="13"/>
        <v>0</v>
      </c>
      <c r="I119" s="59">
        <f t="shared" si="13"/>
        <v>0</v>
      </c>
      <c r="J119" s="59">
        <f t="shared" si="13"/>
        <v>0</v>
      </c>
      <c r="K119" s="59">
        <f t="shared" si="13"/>
        <v>0</v>
      </c>
      <c r="L119" s="59">
        <f t="shared" si="13"/>
        <v>0</v>
      </c>
      <c r="M119" s="59">
        <f t="shared" si="13"/>
        <v>0</v>
      </c>
      <c r="N119" s="59">
        <f t="shared" si="13"/>
        <v>1</v>
      </c>
      <c r="O119" s="59">
        <f t="shared" si="13"/>
        <v>0</v>
      </c>
      <c r="P119" s="46">
        <f t="shared" si="13"/>
        <v>0</v>
      </c>
      <c r="Q119" s="47">
        <f t="shared" si="13"/>
        <v>0</v>
      </c>
      <c r="R119" s="47">
        <f t="shared" si="13"/>
        <v>0</v>
      </c>
      <c r="S119" s="47">
        <f t="shared" si="13"/>
        <v>0</v>
      </c>
      <c r="T119" s="227">
        <f t="shared" si="13"/>
        <v>0</v>
      </c>
      <c r="U119" s="47">
        <f t="shared" si="13"/>
        <v>0</v>
      </c>
      <c r="V119" s="117">
        <f t="shared" si="13"/>
        <v>0</v>
      </c>
      <c r="W119" s="59">
        <f t="shared" si="13"/>
        <v>0</v>
      </c>
      <c r="X119" s="59">
        <f t="shared" si="13"/>
        <v>1</v>
      </c>
      <c r="Y119" s="59">
        <f t="shared" si="13"/>
        <v>0</v>
      </c>
      <c r="Z119" s="59">
        <f t="shared" si="13"/>
        <v>0</v>
      </c>
      <c r="AA119" s="47">
        <f t="shared" si="13"/>
        <v>0</v>
      </c>
      <c r="AB119" s="59">
        <f t="shared" si="13"/>
        <v>0</v>
      </c>
      <c r="AC119" s="59">
        <f t="shared" si="13"/>
        <v>0</v>
      </c>
      <c r="AD119" s="59">
        <f t="shared" si="13"/>
        <v>0</v>
      </c>
      <c r="AE119" s="46">
        <f t="shared" si="13"/>
        <v>0</v>
      </c>
    </row>
    <row r="120" spans="3:31" ht="12" customHeight="1">
      <c r="C120" s="3"/>
      <c r="D120" s="103"/>
      <c r="E120" s="49"/>
      <c r="F120" s="49"/>
      <c r="G120" s="49"/>
      <c r="H120" s="53"/>
      <c r="I120" s="49"/>
      <c r="J120" s="49"/>
      <c r="K120" s="49"/>
      <c r="L120" s="49"/>
      <c r="M120" s="49"/>
      <c r="N120" s="49"/>
      <c r="O120" s="49"/>
      <c r="P120" s="50"/>
      <c r="Q120" s="49"/>
      <c r="R120" s="49"/>
      <c r="S120" s="49"/>
      <c r="T120" s="277"/>
      <c r="U120" s="55"/>
      <c r="V120" s="119"/>
      <c r="W120" s="55"/>
      <c r="X120" s="53"/>
      <c r="Y120" s="53"/>
      <c r="Z120" s="53"/>
      <c r="AA120" s="55"/>
      <c r="AB120" s="55"/>
      <c r="AC120" s="49"/>
      <c r="AD120" s="55"/>
      <c r="AE120" s="43"/>
    </row>
    <row r="121" spans="1:31" ht="12" customHeight="1">
      <c r="A121" s="1" t="s">
        <v>193</v>
      </c>
      <c r="B121" s="1" t="s">
        <v>231</v>
      </c>
      <c r="C121" s="35" t="s">
        <v>232</v>
      </c>
      <c r="D121" s="82">
        <f>SUM(E121:AE121)</f>
        <v>3</v>
      </c>
      <c r="E121" s="36">
        <v>3</v>
      </c>
      <c r="F121" s="36">
        <v>0</v>
      </c>
      <c r="G121" s="36">
        <v>0</v>
      </c>
      <c r="H121" s="37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8">
        <v>0</v>
      </c>
      <c r="Q121" s="36">
        <v>0</v>
      </c>
      <c r="R121" s="36">
        <v>0</v>
      </c>
      <c r="S121" s="36">
        <v>0</v>
      </c>
      <c r="T121" s="276">
        <v>0</v>
      </c>
      <c r="U121" s="36">
        <v>0</v>
      </c>
      <c r="V121" s="40">
        <v>0</v>
      </c>
      <c r="W121" s="41">
        <v>0</v>
      </c>
      <c r="X121" s="37">
        <v>0</v>
      </c>
      <c r="Y121" s="37">
        <v>0</v>
      </c>
      <c r="Z121" s="37">
        <v>0</v>
      </c>
      <c r="AA121" s="41">
        <v>0</v>
      </c>
      <c r="AB121" s="37">
        <v>0</v>
      </c>
      <c r="AC121" s="36">
        <v>0</v>
      </c>
      <c r="AD121" s="37">
        <v>0</v>
      </c>
      <c r="AE121" s="39">
        <v>0</v>
      </c>
    </row>
    <row r="122" spans="1:31" ht="12" customHeight="1">
      <c r="A122" s="1" t="s">
        <v>193</v>
      </c>
      <c r="B122" s="1" t="s">
        <v>231</v>
      </c>
      <c r="C122" s="35" t="s">
        <v>108</v>
      </c>
      <c r="D122" s="82">
        <f>SUM(E122:AE122)</f>
        <v>8</v>
      </c>
      <c r="E122" s="36">
        <v>6</v>
      </c>
      <c r="F122" s="36">
        <v>0</v>
      </c>
      <c r="G122" s="36">
        <v>0</v>
      </c>
      <c r="H122" s="37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1</v>
      </c>
      <c r="O122" s="36">
        <v>0</v>
      </c>
      <c r="P122" s="38">
        <v>0</v>
      </c>
      <c r="Q122" s="36">
        <v>0</v>
      </c>
      <c r="R122" s="36">
        <v>0</v>
      </c>
      <c r="S122" s="36">
        <v>0</v>
      </c>
      <c r="T122" s="276">
        <v>0</v>
      </c>
      <c r="U122" s="41">
        <v>0</v>
      </c>
      <c r="V122" s="40">
        <v>0</v>
      </c>
      <c r="W122" s="41">
        <v>0</v>
      </c>
      <c r="X122" s="37">
        <v>1</v>
      </c>
      <c r="Y122" s="37">
        <v>0</v>
      </c>
      <c r="Z122" s="37">
        <v>0</v>
      </c>
      <c r="AA122" s="41">
        <v>0</v>
      </c>
      <c r="AB122" s="37">
        <v>0</v>
      </c>
      <c r="AC122" s="36">
        <v>0</v>
      </c>
      <c r="AD122" s="37">
        <v>0</v>
      </c>
      <c r="AE122" s="39">
        <v>0</v>
      </c>
    </row>
    <row r="123" spans="1:31" ht="12" customHeight="1">
      <c r="A123" s="1" t="s">
        <v>193</v>
      </c>
      <c r="B123" s="1" t="s">
        <v>231</v>
      </c>
      <c r="C123" s="35" t="s">
        <v>233</v>
      </c>
      <c r="D123" s="82">
        <f>SUM(E123:AE123)</f>
        <v>10</v>
      </c>
      <c r="E123" s="36">
        <v>10</v>
      </c>
      <c r="F123" s="36">
        <v>0</v>
      </c>
      <c r="G123" s="36">
        <v>0</v>
      </c>
      <c r="H123" s="37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8">
        <v>0</v>
      </c>
      <c r="Q123" s="36">
        <v>0</v>
      </c>
      <c r="R123" s="36">
        <v>0</v>
      </c>
      <c r="S123" s="36">
        <v>0</v>
      </c>
      <c r="T123" s="276">
        <v>0</v>
      </c>
      <c r="U123" s="41">
        <v>0</v>
      </c>
      <c r="V123" s="40">
        <v>0</v>
      </c>
      <c r="W123" s="41">
        <v>0</v>
      </c>
      <c r="X123" s="37">
        <v>0</v>
      </c>
      <c r="Y123" s="37">
        <v>0</v>
      </c>
      <c r="Z123" s="37">
        <v>0</v>
      </c>
      <c r="AA123" s="41">
        <v>0</v>
      </c>
      <c r="AB123" s="37">
        <v>0</v>
      </c>
      <c r="AC123" s="36">
        <v>0</v>
      </c>
      <c r="AD123" s="37">
        <v>0</v>
      </c>
      <c r="AE123" s="39">
        <v>0</v>
      </c>
    </row>
    <row r="124" spans="4:31" ht="12" customHeight="1">
      <c r="D124" s="103"/>
      <c r="P124" s="43"/>
      <c r="Q124" s="44"/>
      <c r="R124" s="44"/>
      <c r="S124" s="44"/>
      <c r="T124" s="124"/>
      <c r="U124" s="44"/>
      <c r="V124" s="26"/>
      <c r="AE124" s="43"/>
    </row>
    <row r="125" spans="3:31" ht="12" customHeight="1">
      <c r="C125" s="45" t="s">
        <v>234</v>
      </c>
      <c r="D125" s="116">
        <f>SUM(E125:AE125)</f>
        <v>147</v>
      </c>
      <c r="E125" s="59">
        <f aca="true" t="shared" si="14" ref="E125:AE125">SUM(E127:E129)</f>
        <v>47</v>
      </c>
      <c r="F125" s="59">
        <f t="shared" si="14"/>
        <v>5</v>
      </c>
      <c r="G125" s="59">
        <f t="shared" si="14"/>
        <v>6</v>
      </c>
      <c r="H125" s="59">
        <f t="shared" si="14"/>
        <v>3</v>
      </c>
      <c r="I125" s="59">
        <f t="shared" si="14"/>
        <v>3</v>
      </c>
      <c r="J125" s="59">
        <f t="shared" si="14"/>
        <v>6</v>
      </c>
      <c r="K125" s="59">
        <f t="shared" si="14"/>
        <v>11</v>
      </c>
      <c r="L125" s="59">
        <f t="shared" si="14"/>
        <v>8</v>
      </c>
      <c r="M125" s="59">
        <f t="shared" si="14"/>
        <v>13</v>
      </c>
      <c r="N125" s="59">
        <f t="shared" si="14"/>
        <v>12</v>
      </c>
      <c r="O125" s="59">
        <f t="shared" si="14"/>
        <v>8</v>
      </c>
      <c r="P125" s="46">
        <f t="shared" si="14"/>
        <v>1</v>
      </c>
      <c r="Q125" s="47">
        <f t="shared" si="14"/>
        <v>5</v>
      </c>
      <c r="R125" s="47">
        <f t="shared" si="14"/>
        <v>0</v>
      </c>
      <c r="S125" s="47">
        <f t="shared" si="14"/>
        <v>1</v>
      </c>
      <c r="T125" s="227">
        <f t="shared" si="14"/>
        <v>3</v>
      </c>
      <c r="U125" s="47">
        <f t="shared" si="14"/>
        <v>2</v>
      </c>
      <c r="V125" s="117">
        <f t="shared" si="14"/>
        <v>0</v>
      </c>
      <c r="W125" s="47">
        <f t="shared" si="14"/>
        <v>3</v>
      </c>
      <c r="X125" s="59">
        <f t="shared" si="14"/>
        <v>1</v>
      </c>
      <c r="Y125" s="59">
        <f t="shared" si="14"/>
        <v>0</v>
      </c>
      <c r="Z125" s="59">
        <f t="shared" si="14"/>
        <v>0</v>
      </c>
      <c r="AA125" s="47">
        <f t="shared" si="14"/>
        <v>0</v>
      </c>
      <c r="AB125" s="47">
        <f t="shared" si="14"/>
        <v>7</v>
      </c>
      <c r="AC125" s="59">
        <f t="shared" si="14"/>
        <v>2</v>
      </c>
      <c r="AD125" s="47">
        <f t="shared" si="14"/>
        <v>0</v>
      </c>
      <c r="AE125" s="46">
        <f t="shared" si="14"/>
        <v>0</v>
      </c>
    </row>
    <row r="126" spans="3:31" ht="12" customHeight="1">
      <c r="C126" s="3"/>
      <c r="D126" s="103"/>
      <c r="E126" s="53"/>
      <c r="F126" s="53"/>
      <c r="G126" s="49"/>
      <c r="H126" s="53"/>
      <c r="I126" s="49"/>
      <c r="J126" s="49"/>
      <c r="K126" s="49"/>
      <c r="L126" s="49"/>
      <c r="M126" s="49"/>
      <c r="N126" s="49"/>
      <c r="O126" s="49"/>
      <c r="P126" s="50"/>
      <c r="Q126" s="49"/>
      <c r="R126" s="49"/>
      <c r="S126" s="49"/>
      <c r="T126" s="277"/>
      <c r="U126" s="55"/>
      <c r="V126" s="119"/>
      <c r="W126" s="55"/>
      <c r="X126" s="53"/>
      <c r="Y126" s="53"/>
      <c r="Z126" s="53"/>
      <c r="AA126" s="55"/>
      <c r="AB126" s="55"/>
      <c r="AC126" s="49"/>
      <c r="AD126" s="55"/>
      <c r="AE126" s="43"/>
    </row>
    <row r="127" spans="1:31" ht="12" customHeight="1">
      <c r="A127" s="1" t="s">
        <v>193</v>
      </c>
      <c r="B127" s="1" t="s">
        <v>235</v>
      </c>
      <c r="C127" s="35" t="s">
        <v>436</v>
      </c>
      <c r="D127" s="82">
        <f>SUM(E127:AE127)</f>
        <v>1</v>
      </c>
      <c r="E127" s="36">
        <v>0</v>
      </c>
      <c r="F127" s="36">
        <v>0</v>
      </c>
      <c r="G127" s="36">
        <v>0</v>
      </c>
      <c r="H127" s="37">
        <v>0</v>
      </c>
      <c r="I127" s="36">
        <v>0</v>
      </c>
      <c r="J127" s="36">
        <v>0</v>
      </c>
      <c r="K127" s="36">
        <v>1</v>
      </c>
      <c r="L127" s="36">
        <v>0</v>
      </c>
      <c r="M127" s="36">
        <v>0</v>
      </c>
      <c r="N127" s="36">
        <v>0</v>
      </c>
      <c r="O127" s="36">
        <v>0</v>
      </c>
      <c r="P127" s="38">
        <v>0</v>
      </c>
      <c r="Q127" s="36">
        <v>0</v>
      </c>
      <c r="R127" s="36">
        <v>0</v>
      </c>
      <c r="S127" s="36">
        <v>0</v>
      </c>
      <c r="T127" s="276">
        <v>0</v>
      </c>
      <c r="U127" s="36">
        <v>0</v>
      </c>
      <c r="V127" s="40">
        <v>0</v>
      </c>
      <c r="W127" s="41">
        <v>0</v>
      </c>
      <c r="X127" s="37">
        <v>0</v>
      </c>
      <c r="Y127" s="37">
        <v>0</v>
      </c>
      <c r="Z127" s="37">
        <v>0</v>
      </c>
      <c r="AA127" s="41">
        <v>0</v>
      </c>
      <c r="AB127" s="37">
        <v>0</v>
      </c>
      <c r="AC127" s="36">
        <v>0</v>
      </c>
      <c r="AD127" s="37">
        <v>0</v>
      </c>
      <c r="AE127" s="39">
        <v>0</v>
      </c>
    </row>
    <row r="128" spans="1:31" ht="12" customHeight="1">
      <c r="A128" s="1" t="s">
        <v>193</v>
      </c>
      <c r="B128" s="1" t="s">
        <v>235</v>
      </c>
      <c r="C128" s="35" t="s">
        <v>90</v>
      </c>
      <c r="D128" s="82">
        <f>SUM(E128:AE128)</f>
        <v>136</v>
      </c>
      <c r="E128" s="36">
        <v>47</v>
      </c>
      <c r="F128" s="36">
        <v>4</v>
      </c>
      <c r="G128" s="36">
        <v>6</v>
      </c>
      <c r="H128" s="37">
        <v>2</v>
      </c>
      <c r="I128" s="36">
        <v>2</v>
      </c>
      <c r="J128" s="36">
        <v>5</v>
      </c>
      <c r="K128" s="36">
        <v>8</v>
      </c>
      <c r="L128" s="36">
        <v>8</v>
      </c>
      <c r="M128" s="36">
        <v>12</v>
      </c>
      <c r="N128" s="36">
        <v>10</v>
      </c>
      <c r="O128" s="36">
        <v>7</v>
      </c>
      <c r="P128" s="38">
        <v>1</v>
      </c>
      <c r="Q128" s="36">
        <v>5</v>
      </c>
      <c r="R128" s="36">
        <v>0</v>
      </c>
      <c r="S128" s="36">
        <v>1</v>
      </c>
      <c r="T128" s="276">
        <v>3</v>
      </c>
      <c r="U128" s="41">
        <v>2</v>
      </c>
      <c r="V128" s="40">
        <v>0</v>
      </c>
      <c r="W128" s="41">
        <v>3</v>
      </c>
      <c r="X128" s="37">
        <v>1</v>
      </c>
      <c r="Y128" s="37">
        <v>0</v>
      </c>
      <c r="Z128" s="37">
        <v>0</v>
      </c>
      <c r="AA128" s="41">
        <v>0</v>
      </c>
      <c r="AB128" s="37">
        <v>7</v>
      </c>
      <c r="AC128" s="36">
        <v>2</v>
      </c>
      <c r="AD128" s="37">
        <v>0</v>
      </c>
      <c r="AE128" s="39">
        <v>0</v>
      </c>
    </row>
    <row r="129" spans="1:31" ht="12" customHeight="1">
      <c r="A129" s="1" t="s">
        <v>193</v>
      </c>
      <c r="B129" s="1" t="s">
        <v>235</v>
      </c>
      <c r="C129" s="35" t="s">
        <v>136</v>
      </c>
      <c r="D129" s="82">
        <f>SUM(E129:AE129)</f>
        <v>10</v>
      </c>
      <c r="E129" s="36">
        <v>0</v>
      </c>
      <c r="F129" s="36">
        <v>1</v>
      </c>
      <c r="G129" s="36">
        <v>0</v>
      </c>
      <c r="H129" s="37">
        <v>1</v>
      </c>
      <c r="I129" s="36">
        <v>1</v>
      </c>
      <c r="J129" s="36">
        <v>1</v>
      </c>
      <c r="K129" s="36">
        <v>2</v>
      </c>
      <c r="L129" s="36">
        <v>0</v>
      </c>
      <c r="M129" s="36">
        <v>1</v>
      </c>
      <c r="N129" s="36">
        <v>2</v>
      </c>
      <c r="O129" s="36">
        <v>1</v>
      </c>
      <c r="P129" s="38">
        <v>0</v>
      </c>
      <c r="Q129" s="36">
        <v>0</v>
      </c>
      <c r="R129" s="36">
        <v>0</v>
      </c>
      <c r="S129" s="36">
        <v>0</v>
      </c>
      <c r="T129" s="276">
        <v>0</v>
      </c>
      <c r="U129" s="41">
        <v>0</v>
      </c>
      <c r="V129" s="40">
        <v>0</v>
      </c>
      <c r="W129" s="41">
        <v>0</v>
      </c>
      <c r="X129" s="37">
        <v>0</v>
      </c>
      <c r="Y129" s="37">
        <v>0</v>
      </c>
      <c r="Z129" s="37">
        <v>0</v>
      </c>
      <c r="AA129" s="41">
        <v>0</v>
      </c>
      <c r="AB129" s="37">
        <v>0</v>
      </c>
      <c r="AC129" s="36">
        <v>0</v>
      </c>
      <c r="AD129" s="37">
        <v>0</v>
      </c>
      <c r="AE129" s="39">
        <v>0</v>
      </c>
    </row>
    <row r="130" spans="3:31" ht="12" customHeight="1">
      <c r="C130" s="3"/>
      <c r="D130" s="103"/>
      <c r="P130" s="43"/>
      <c r="Q130" s="44"/>
      <c r="R130" s="44"/>
      <c r="S130" s="44"/>
      <c r="T130" s="124"/>
      <c r="U130" s="44"/>
      <c r="V130" s="26"/>
      <c r="AE130" s="43"/>
    </row>
    <row r="131" spans="3:31" s="114" customFormat="1" ht="12" customHeight="1">
      <c r="C131" s="45" t="s">
        <v>236</v>
      </c>
      <c r="D131" s="116">
        <f>SUM(E131:AE131)</f>
        <v>189</v>
      </c>
      <c r="E131" s="59">
        <f aca="true" t="shared" si="15" ref="E131:AE131">SUM(E133:E140)</f>
        <v>53</v>
      </c>
      <c r="F131" s="59">
        <f t="shared" si="15"/>
        <v>4</v>
      </c>
      <c r="G131" s="59">
        <f t="shared" si="15"/>
        <v>3</v>
      </c>
      <c r="H131" s="59">
        <f t="shared" si="15"/>
        <v>1</v>
      </c>
      <c r="I131" s="59">
        <f t="shared" si="15"/>
        <v>1</v>
      </c>
      <c r="J131" s="59">
        <f t="shared" si="15"/>
        <v>10</v>
      </c>
      <c r="K131" s="59">
        <f t="shared" si="15"/>
        <v>1</v>
      </c>
      <c r="L131" s="59">
        <f t="shared" si="15"/>
        <v>5</v>
      </c>
      <c r="M131" s="59">
        <f t="shared" si="15"/>
        <v>1</v>
      </c>
      <c r="N131" s="59">
        <f t="shared" si="15"/>
        <v>6</v>
      </c>
      <c r="O131" s="59">
        <f t="shared" si="15"/>
        <v>2</v>
      </c>
      <c r="P131" s="46">
        <f t="shared" si="15"/>
        <v>37</v>
      </c>
      <c r="Q131" s="47">
        <f t="shared" si="15"/>
        <v>4</v>
      </c>
      <c r="R131" s="47">
        <f t="shared" si="15"/>
        <v>2</v>
      </c>
      <c r="S131" s="47">
        <f t="shared" si="15"/>
        <v>11</v>
      </c>
      <c r="T131" s="227">
        <f t="shared" si="15"/>
        <v>27</v>
      </c>
      <c r="U131" s="47">
        <f t="shared" si="15"/>
        <v>3</v>
      </c>
      <c r="V131" s="117">
        <f t="shared" si="15"/>
        <v>2</v>
      </c>
      <c r="W131" s="47">
        <f t="shared" si="15"/>
        <v>2</v>
      </c>
      <c r="X131" s="59">
        <f t="shared" si="15"/>
        <v>0</v>
      </c>
      <c r="Y131" s="59">
        <f t="shared" si="15"/>
        <v>0</v>
      </c>
      <c r="Z131" s="59">
        <f t="shared" si="15"/>
        <v>4</v>
      </c>
      <c r="AA131" s="47">
        <f t="shared" si="15"/>
        <v>2</v>
      </c>
      <c r="AB131" s="47">
        <f t="shared" si="15"/>
        <v>0</v>
      </c>
      <c r="AC131" s="59">
        <f t="shared" si="15"/>
        <v>6</v>
      </c>
      <c r="AD131" s="47">
        <f t="shared" si="15"/>
        <v>2</v>
      </c>
      <c r="AE131" s="46">
        <f t="shared" si="15"/>
        <v>0</v>
      </c>
    </row>
    <row r="132" spans="3:31" ht="12" customHeight="1">
      <c r="C132" s="58"/>
      <c r="D132" s="103"/>
      <c r="E132" s="49"/>
      <c r="F132" s="49"/>
      <c r="G132" s="49"/>
      <c r="H132" s="53"/>
      <c r="I132" s="49"/>
      <c r="J132" s="49"/>
      <c r="K132" s="49"/>
      <c r="L132" s="49"/>
      <c r="M132" s="49"/>
      <c r="N132" s="49"/>
      <c r="O132" s="49"/>
      <c r="P132" s="50"/>
      <c r="Q132" s="49"/>
      <c r="R132" s="49"/>
      <c r="S132" s="49"/>
      <c r="T132" s="277"/>
      <c r="U132" s="55"/>
      <c r="V132" s="119"/>
      <c r="W132" s="55"/>
      <c r="X132" s="53"/>
      <c r="Y132" s="53"/>
      <c r="Z132" s="53"/>
      <c r="AA132" s="55"/>
      <c r="AB132" s="55"/>
      <c r="AC132" s="49"/>
      <c r="AD132" s="55"/>
      <c r="AE132" s="43"/>
    </row>
    <row r="133" spans="3:31" ht="12" customHeight="1">
      <c r="C133" s="35" t="s">
        <v>64</v>
      </c>
      <c r="D133" s="82">
        <f aca="true" t="shared" si="16" ref="D133:D140">SUM(E133:AE133)</f>
        <v>3</v>
      </c>
      <c r="E133" s="36">
        <v>0</v>
      </c>
      <c r="F133" s="36">
        <v>0</v>
      </c>
      <c r="G133" s="36">
        <v>0</v>
      </c>
      <c r="H133" s="37">
        <v>0</v>
      </c>
      <c r="I133" s="36">
        <v>1</v>
      </c>
      <c r="J133" s="36">
        <v>1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8">
        <v>0</v>
      </c>
      <c r="Q133" s="36">
        <v>1</v>
      </c>
      <c r="R133" s="36">
        <v>0</v>
      </c>
      <c r="S133" s="36">
        <v>0</v>
      </c>
      <c r="T133" s="276">
        <v>0</v>
      </c>
      <c r="U133" s="36">
        <v>0</v>
      </c>
      <c r="V133" s="40">
        <v>0</v>
      </c>
      <c r="W133" s="41">
        <v>0</v>
      </c>
      <c r="X133" s="37">
        <v>0</v>
      </c>
      <c r="Y133" s="37">
        <v>0</v>
      </c>
      <c r="Z133" s="37">
        <v>0</v>
      </c>
      <c r="AA133" s="41">
        <v>0</v>
      </c>
      <c r="AB133" s="37">
        <v>0</v>
      </c>
      <c r="AC133" s="36">
        <v>0</v>
      </c>
      <c r="AD133" s="37">
        <v>0</v>
      </c>
      <c r="AE133" s="39">
        <v>0</v>
      </c>
    </row>
    <row r="134" spans="3:31" ht="12" customHeight="1">
      <c r="C134" s="35" t="s">
        <v>66</v>
      </c>
      <c r="D134" s="82">
        <f t="shared" si="16"/>
        <v>90</v>
      </c>
      <c r="E134" s="36">
        <v>7</v>
      </c>
      <c r="F134" s="36">
        <v>0</v>
      </c>
      <c r="G134" s="36">
        <v>0</v>
      </c>
      <c r="H134" s="37">
        <v>1</v>
      </c>
      <c r="I134" s="36">
        <v>0</v>
      </c>
      <c r="J134" s="36">
        <v>5</v>
      </c>
      <c r="K134" s="36">
        <v>0</v>
      </c>
      <c r="L134" s="36">
        <v>3</v>
      </c>
      <c r="M134" s="36">
        <v>0</v>
      </c>
      <c r="N134" s="36">
        <v>2</v>
      </c>
      <c r="O134" s="36">
        <v>0</v>
      </c>
      <c r="P134" s="38">
        <v>35</v>
      </c>
      <c r="Q134" s="36">
        <v>3</v>
      </c>
      <c r="R134" s="36">
        <v>0</v>
      </c>
      <c r="S134" s="36">
        <v>7</v>
      </c>
      <c r="T134" s="276">
        <v>16</v>
      </c>
      <c r="U134" s="36">
        <v>1</v>
      </c>
      <c r="V134" s="40">
        <v>1</v>
      </c>
      <c r="W134" s="41">
        <v>1</v>
      </c>
      <c r="X134" s="37">
        <v>0</v>
      </c>
      <c r="Y134" s="37">
        <v>0</v>
      </c>
      <c r="Z134" s="37">
        <v>3</v>
      </c>
      <c r="AA134" s="41">
        <v>1</v>
      </c>
      <c r="AB134" s="37">
        <v>0</v>
      </c>
      <c r="AC134" s="36">
        <v>2</v>
      </c>
      <c r="AD134" s="37">
        <v>2</v>
      </c>
      <c r="AE134" s="39">
        <v>0</v>
      </c>
    </row>
    <row r="135" spans="3:31" ht="12" customHeight="1">
      <c r="C135" s="35" t="s">
        <v>68</v>
      </c>
      <c r="D135" s="82">
        <f t="shared" si="16"/>
        <v>37</v>
      </c>
      <c r="E135" s="36">
        <v>29</v>
      </c>
      <c r="F135" s="36">
        <v>2</v>
      </c>
      <c r="G135" s="36">
        <v>2</v>
      </c>
      <c r="H135" s="37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2</v>
      </c>
      <c r="O135" s="36">
        <v>0</v>
      </c>
      <c r="P135" s="38">
        <v>0</v>
      </c>
      <c r="Q135" s="36">
        <v>0</v>
      </c>
      <c r="R135" s="36">
        <v>0</v>
      </c>
      <c r="S135" s="36">
        <v>0</v>
      </c>
      <c r="T135" s="276">
        <v>0</v>
      </c>
      <c r="U135" s="36">
        <v>0</v>
      </c>
      <c r="V135" s="40">
        <v>1</v>
      </c>
      <c r="W135" s="41">
        <v>0</v>
      </c>
      <c r="X135" s="37">
        <v>0</v>
      </c>
      <c r="Y135" s="37">
        <v>0</v>
      </c>
      <c r="Z135" s="37">
        <v>1</v>
      </c>
      <c r="AA135" s="41">
        <v>0</v>
      </c>
      <c r="AB135" s="37">
        <v>0</v>
      </c>
      <c r="AC135" s="36">
        <v>0</v>
      </c>
      <c r="AD135" s="37">
        <v>0</v>
      </c>
      <c r="AE135" s="39">
        <v>0</v>
      </c>
    </row>
    <row r="136" spans="3:31" ht="12" customHeight="1">
      <c r="C136" s="35" t="s">
        <v>167</v>
      </c>
      <c r="D136" s="82">
        <f t="shared" si="16"/>
        <v>6</v>
      </c>
      <c r="E136" s="36">
        <v>5</v>
      </c>
      <c r="F136" s="36">
        <v>0</v>
      </c>
      <c r="G136" s="36">
        <v>0</v>
      </c>
      <c r="H136" s="37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8">
        <v>0</v>
      </c>
      <c r="Q136" s="36">
        <v>0</v>
      </c>
      <c r="R136" s="36">
        <v>0</v>
      </c>
      <c r="S136" s="36">
        <v>0</v>
      </c>
      <c r="T136" s="276">
        <v>1</v>
      </c>
      <c r="U136" s="41">
        <v>0</v>
      </c>
      <c r="V136" s="40">
        <v>0</v>
      </c>
      <c r="W136" s="41">
        <v>0</v>
      </c>
      <c r="X136" s="37">
        <v>0</v>
      </c>
      <c r="Y136" s="37">
        <v>0</v>
      </c>
      <c r="Z136" s="37">
        <v>0</v>
      </c>
      <c r="AA136" s="41">
        <v>0</v>
      </c>
      <c r="AB136" s="37">
        <v>0</v>
      </c>
      <c r="AC136" s="36">
        <v>0</v>
      </c>
      <c r="AD136" s="37">
        <v>0</v>
      </c>
      <c r="AE136" s="39">
        <v>0</v>
      </c>
    </row>
    <row r="137" spans="3:31" ht="12" customHeight="1">
      <c r="C137" s="35" t="s">
        <v>120</v>
      </c>
      <c r="D137" s="82">
        <f t="shared" si="16"/>
        <v>31</v>
      </c>
      <c r="E137" s="36">
        <v>6</v>
      </c>
      <c r="F137" s="36">
        <v>1</v>
      </c>
      <c r="G137" s="36">
        <v>1</v>
      </c>
      <c r="H137" s="37">
        <v>0</v>
      </c>
      <c r="I137" s="36">
        <v>0</v>
      </c>
      <c r="J137" s="36">
        <v>2</v>
      </c>
      <c r="K137" s="36">
        <v>1</v>
      </c>
      <c r="L137" s="36">
        <v>1</v>
      </c>
      <c r="M137" s="36">
        <v>1</v>
      </c>
      <c r="N137" s="36">
        <v>0</v>
      </c>
      <c r="O137" s="36">
        <v>1</v>
      </c>
      <c r="P137" s="38">
        <v>2</v>
      </c>
      <c r="Q137" s="36">
        <v>0</v>
      </c>
      <c r="R137" s="36">
        <v>2</v>
      </c>
      <c r="S137" s="36">
        <v>1</v>
      </c>
      <c r="T137" s="276">
        <v>9</v>
      </c>
      <c r="U137" s="41">
        <v>2</v>
      </c>
      <c r="V137" s="40">
        <v>0</v>
      </c>
      <c r="W137" s="41">
        <v>0</v>
      </c>
      <c r="X137" s="37">
        <v>0</v>
      </c>
      <c r="Y137" s="37">
        <v>0</v>
      </c>
      <c r="Z137" s="37">
        <v>0</v>
      </c>
      <c r="AA137" s="41">
        <v>1</v>
      </c>
      <c r="AB137" s="37">
        <v>0</v>
      </c>
      <c r="AC137" s="36">
        <v>0</v>
      </c>
      <c r="AD137" s="37">
        <v>0</v>
      </c>
      <c r="AE137" s="39">
        <v>0</v>
      </c>
    </row>
    <row r="138" spans="3:31" ht="12" customHeight="1">
      <c r="C138" s="35" t="s">
        <v>148</v>
      </c>
      <c r="D138" s="82">
        <f t="shared" si="16"/>
        <v>8</v>
      </c>
      <c r="E138" s="36">
        <v>2</v>
      </c>
      <c r="F138" s="36">
        <v>0</v>
      </c>
      <c r="G138" s="36">
        <v>0</v>
      </c>
      <c r="H138" s="37">
        <v>0</v>
      </c>
      <c r="I138" s="36">
        <v>0</v>
      </c>
      <c r="J138" s="36">
        <v>0</v>
      </c>
      <c r="K138" s="36">
        <v>0</v>
      </c>
      <c r="L138" s="36">
        <v>1</v>
      </c>
      <c r="M138" s="36">
        <v>0</v>
      </c>
      <c r="N138" s="36">
        <v>1</v>
      </c>
      <c r="O138" s="36">
        <v>1</v>
      </c>
      <c r="P138" s="38">
        <v>0</v>
      </c>
      <c r="Q138" s="36">
        <v>0</v>
      </c>
      <c r="R138" s="36">
        <v>0</v>
      </c>
      <c r="S138" s="36">
        <v>1</v>
      </c>
      <c r="T138" s="276">
        <v>1</v>
      </c>
      <c r="U138" s="41">
        <v>0</v>
      </c>
      <c r="V138" s="40">
        <v>0</v>
      </c>
      <c r="W138" s="41">
        <v>1</v>
      </c>
      <c r="X138" s="37">
        <v>0</v>
      </c>
      <c r="Y138" s="37">
        <v>0</v>
      </c>
      <c r="Z138" s="37">
        <v>0</v>
      </c>
      <c r="AA138" s="41">
        <v>0</v>
      </c>
      <c r="AB138" s="37">
        <v>0</v>
      </c>
      <c r="AC138" s="36">
        <v>0</v>
      </c>
      <c r="AD138" s="37">
        <v>0</v>
      </c>
      <c r="AE138" s="39">
        <v>0</v>
      </c>
    </row>
    <row r="139" spans="3:31" ht="12" customHeight="1">
      <c r="C139" s="35" t="s">
        <v>238</v>
      </c>
      <c r="D139" s="82">
        <f t="shared" si="16"/>
        <v>7</v>
      </c>
      <c r="E139" s="36">
        <v>3</v>
      </c>
      <c r="F139" s="36">
        <v>0</v>
      </c>
      <c r="G139" s="36">
        <v>0</v>
      </c>
      <c r="H139" s="37">
        <v>0</v>
      </c>
      <c r="I139" s="36">
        <v>0</v>
      </c>
      <c r="J139" s="36">
        <v>2</v>
      </c>
      <c r="K139" s="36">
        <v>0</v>
      </c>
      <c r="L139" s="36">
        <v>0</v>
      </c>
      <c r="M139" s="36">
        <v>0</v>
      </c>
      <c r="N139" s="36">
        <v>1</v>
      </c>
      <c r="O139" s="36">
        <v>0</v>
      </c>
      <c r="P139" s="38">
        <v>0</v>
      </c>
      <c r="Q139" s="36">
        <v>0</v>
      </c>
      <c r="R139" s="36">
        <v>0</v>
      </c>
      <c r="S139" s="36">
        <v>0</v>
      </c>
      <c r="T139" s="276">
        <v>0</v>
      </c>
      <c r="U139" s="41">
        <v>0</v>
      </c>
      <c r="V139" s="40">
        <v>0</v>
      </c>
      <c r="W139" s="41">
        <v>0</v>
      </c>
      <c r="X139" s="37">
        <v>0</v>
      </c>
      <c r="Y139" s="37">
        <v>0</v>
      </c>
      <c r="Z139" s="37">
        <v>0</v>
      </c>
      <c r="AA139" s="41">
        <v>0</v>
      </c>
      <c r="AB139" s="37">
        <v>0</v>
      </c>
      <c r="AC139" s="36">
        <v>1</v>
      </c>
      <c r="AD139" s="37">
        <v>0</v>
      </c>
      <c r="AE139" s="39">
        <v>0</v>
      </c>
    </row>
    <row r="140" spans="1:31" ht="12" customHeight="1">
      <c r="A140" s="1" t="s">
        <v>193</v>
      </c>
      <c r="B140" s="1" t="s">
        <v>239</v>
      </c>
      <c r="C140" s="35" t="s">
        <v>154</v>
      </c>
      <c r="D140" s="82">
        <f t="shared" si="16"/>
        <v>7</v>
      </c>
      <c r="E140" s="36">
        <v>1</v>
      </c>
      <c r="F140" s="36">
        <v>1</v>
      </c>
      <c r="G140" s="36">
        <v>0</v>
      </c>
      <c r="H140" s="37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8">
        <v>0</v>
      </c>
      <c r="Q140" s="36">
        <v>0</v>
      </c>
      <c r="R140" s="36">
        <v>0</v>
      </c>
      <c r="S140" s="36">
        <v>2</v>
      </c>
      <c r="T140" s="276">
        <v>0</v>
      </c>
      <c r="U140" s="41">
        <v>0</v>
      </c>
      <c r="V140" s="40">
        <v>0</v>
      </c>
      <c r="W140" s="41">
        <v>0</v>
      </c>
      <c r="X140" s="37">
        <v>0</v>
      </c>
      <c r="Y140" s="37">
        <v>0</v>
      </c>
      <c r="Z140" s="37">
        <v>0</v>
      </c>
      <c r="AA140" s="41">
        <v>0</v>
      </c>
      <c r="AB140" s="37">
        <v>0</v>
      </c>
      <c r="AC140" s="36">
        <v>3</v>
      </c>
      <c r="AD140" s="37">
        <v>0</v>
      </c>
      <c r="AE140" s="39">
        <v>0</v>
      </c>
    </row>
    <row r="141" spans="3:31" ht="12" customHeight="1">
      <c r="C141" s="3"/>
      <c r="D141" s="103"/>
      <c r="P141" s="43"/>
      <c r="Q141" s="44"/>
      <c r="R141" s="44"/>
      <c r="S141" s="44"/>
      <c r="T141" s="124"/>
      <c r="U141" s="44"/>
      <c r="V141" s="26"/>
      <c r="AE141" s="43"/>
    </row>
    <row r="142" spans="3:31" ht="12" customHeight="1">
      <c r="C142" s="45" t="s">
        <v>450</v>
      </c>
      <c r="D142" s="116">
        <f>SUM(E142:AE142)</f>
        <v>129</v>
      </c>
      <c r="E142" s="59">
        <f aca="true" t="shared" si="17" ref="E142:AE142">SUM(E144:E150)</f>
        <v>1</v>
      </c>
      <c r="F142" s="59">
        <f t="shared" si="17"/>
        <v>11</v>
      </c>
      <c r="G142" s="59">
        <f t="shared" si="17"/>
        <v>4</v>
      </c>
      <c r="H142" s="59">
        <f t="shared" si="17"/>
        <v>2</v>
      </c>
      <c r="I142" s="59">
        <f t="shared" si="17"/>
        <v>1</v>
      </c>
      <c r="J142" s="59">
        <f t="shared" si="17"/>
        <v>9</v>
      </c>
      <c r="K142" s="59">
        <f t="shared" si="17"/>
        <v>7</v>
      </c>
      <c r="L142" s="59">
        <f t="shared" si="17"/>
        <v>22</v>
      </c>
      <c r="M142" s="59">
        <f t="shared" si="17"/>
        <v>12</v>
      </c>
      <c r="N142" s="59">
        <f t="shared" si="17"/>
        <v>5</v>
      </c>
      <c r="O142" s="59">
        <f t="shared" si="17"/>
        <v>10</v>
      </c>
      <c r="P142" s="46">
        <f t="shared" si="17"/>
        <v>15</v>
      </c>
      <c r="Q142" s="47">
        <f t="shared" si="17"/>
        <v>2</v>
      </c>
      <c r="R142" s="47">
        <f t="shared" si="17"/>
        <v>2</v>
      </c>
      <c r="S142" s="47">
        <f t="shared" si="17"/>
        <v>6</v>
      </c>
      <c r="T142" s="227">
        <f t="shared" si="17"/>
        <v>5</v>
      </c>
      <c r="U142" s="47">
        <f t="shared" si="17"/>
        <v>6</v>
      </c>
      <c r="V142" s="117">
        <f t="shared" si="17"/>
        <v>2</v>
      </c>
      <c r="W142" s="47">
        <f t="shared" si="17"/>
        <v>0</v>
      </c>
      <c r="X142" s="59">
        <f t="shared" si="17"/>
        <v>0</v>
      </c>
      <c r="Y142" s="59">
        <f t="shared" si="17"/>
        <v>3</v>
      </c>
      <c r="Z142" s="59">
        <f t="shared" si="17"/>
        <v>1</v>
      </c>
      <c r="AA142" s="47">
        <f t="shared" si="17"/>
        <v>1</v>
      </c>
      <c r="AB142" s="47">
        <f t="shared" si="17"/>
        <v>1</v>
      </c>
      <c r="AC142" s="59">
        <f t="shared" si="17"/>
        <v>1</v>
      </c>
      <c r="AD142" s="47">
        <f t="shared" si="17"/>
        <v>0</v>
      </c>
      <c r="AE142" s="46">
        <f t="shared" si="17"/>
        <v>0</v>
      </c>
    </row>
    <row r="143" spans="3:31" ht="12" customHeight="1">
      <c r="C143" s="45"/>
      <c r="D143" s="103"/>
      <c r="E143" s="49"/>
      <c r="F143" s="49"/>
      <c r="G143" s="49"/>
      <c r="H143" s="53"/>
      <c r="I143" s="49"/>
      <c r="J143" s="49"/>
      <c r="K143" s="49"/>
      <c r="L143" s="49"/>
      <c r="M143" s="49"/>
      <c r="N143" s="49"/>
      <c r="O143" s="49"/>
      <c r="P143" s="50"/>
      <c r="Q143" s="49"/>
      <c r="R143" s="49"/>
      <c r="S143" s="49"/>
      <c r="T143" s="277"/>
      <c r="U143" s="55"/>
      <c r="V143" s="119"/>
      <c r="W143" s="55"/>
      <c r="X143" s="53"/>
      <c r="Y143" s="53"/>
      <c r="Z143" s="53"/>
      <c r="AA143" s="55"/>
      <c r="AB143" s="55"/>
      <c r="AC143" s="49"/>
      <c r="AD143" s="55"/>
      <c r="AE143" s="43"/>
    </row>
    <row r="144" spans="1:31" ht="12" customHeight="1">
      <c r="A144" s="1" t="s">
        <v>240</v>
      </c>
      <c r="B144" s="1" t="s">
        <v>241</v>
      </c>
      <c r="C144" s="35" t="s">
        <v>63</v>
      </c>
      <c r="D144" s="82">
        <f aca="true" t="shared" si="18" ref="D144:D150">SUM(E144:AE144)</f>
        <v>1</v>
      </c>
      <c r="E144" s="36">
        <v>0</v>
      </c>
      <c r="F144" s="36">
        <v>0</v>
      </c>
      <c r="G144" s="36">
        <v>0</v>
      </c>
      <c r="H144" s="37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8">
        <v>1</v>
      </c>
      <c r="Q144" s="36">
        <v>0</v>
      </c>
      <c r="R144" s="36">
        <v>0</v>
      </c>
      <c r="S144" s="36">
        <v>0</v>
      </c>
      <c r="T144" s="276">
        <v>0</v>
      </c>
      <c r="U144" s="36">
        <v>0</v>
      </c>
      <c r="V144" s="40">
        <v>0</v>
      </c>
      <c r="W144" s="41">
        <v>0</v>
      </c>
      <c r="X144" s="37">
        <v>0</v>
      </c>
      <c r="Y144" s="37">
        <v>0</v>
      </c>
      <c r="Z144" s="37">
        <v>0</v>
      </c>
      <c r="AA144" s="41">
        <v>0</v>
      </c>
      <c r="AB144" s="37">
        <v>0</v>
      </c>
      <c r="AC144" s="36">
        <v>0</v>
      </c>
      <c r="AD144" s="37">
        <v>0</v>
      </c>
      <c r="AE144" s="39">
        <v>0</v>
      </c>
    </row>
    <row r="145" spans="1:31" ht="12" customHeight="1">
      <c r="A145" s="1" t="s">
        <v>240</v>
      </c>
      <c r="B145" s="1" t="s">
        <v>241</v>
      </c>
      <c r="C145" s="35" t="s">
        <v>72</v>
      </c>
      <c r="D145" s="82">
        <f t="shared" si="18"/>
        <v>5</v>
      </c>
      <c r="E145" s="36">
        <v>0</v>
      </c>
      <c r="F145" s="36">
        <v>0</v>
      </c>
      <c r="G145" s="36">
        <v>0</v>
      </c>
      <c r="H145" s="37">
        <v>0</v>
      </c>
      <c r="I145" s="36">
        <v>1</v>
      </c>
      <c r="J145" s="36">
        <v>0</v>
      </c>
      <c r="K145" s="36">
        <v>1</v>
      </c>
      <c r="L145" s="36">
        <v>0</v>
      </c>
      <c r="M145" s="36">
        <v>0</v>
      </c>
      <c r="N145" s="36">
        <v>0</v>
      </c>
      <c r="O145" s="36">
        <v>1</v>
      </c>
      <c r="P145" s="38">
        <v>0</v>
      </c>
      <c r="Q145" s="36">
        <v>0</v>
      </c>
      <c r="R145" s="36">
        <v>0</v>
      </c>
      <c r="S145" s="36">
        <v>0</v>
      </c>
      <c r="T145" s="276">
        <v>0</v>
      </c>
      <c r="U145" s="36">
        <v>0</v>
      </c>
      <c r="V145" s="40">
        <v>1</v>
      </c>
      <c r="W145" s="41">
        <v>0</v>
      </c>
      <c r="X145" s="37">
        <v>0</v>
      </c>
      <c r="Y145" s="37">
        <v>1</v>
      </c>
      <c r="Z145" s="37">
        <v>0</v>
      </c>
      <c r="AA145" s="41">
        <v>0</v>
      </c>
      <c r="AB145" s="37">
        <v>0</v>
      </c>
      <c r="AC145" s="36">
        <v>0</v>
      </c>
      <c r="AD145" s="37">
        <v>0</v>
      </c>
      <c r="AE145" s="39">
        <v>0</v>
      </c>
    </row>
    <row r="146" spans="1:31" ht="12" customHeight="1">
      <c r="A146" s="1" t="s">
        <v>240</v>
      </c>
      <c r="B146" s="1" t="s">
        <v>241</v>
      </c>
      <c r="C146" s="35" t="s">
        <v>80</v>
      </c>
      <c r="D146" s="82">
        <f t="shared" si="18"/>
        <v>1</v>
      </c>
      <c r="E146" s="36">
        <v>0</v>
      </c>
      <c r="F146" s="36">
        <v>0</v>
      </c>
      <c r="G146" s="36">
        <v>0</v>
      </c>
      <c r="H146" s="37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1</v>
      </c>
      <c r="N146" s="36">
        <v>0</v>
      </c>
      <c r="O146" s="36">
        <v>0</v>
      </c>
      <c r="P146" s="38">
        <v>0</v>
      </c>
      <c r="Q146" s="36">
        <v>0</v>
      </c>
      <c r="R146" s="36">
        <v>0</v>
      </c>
      <c r="S146" s="36">
        <v>0</v>
      </c>
      <c r="T146" s="276">
        <v>0</v>
      </c>
      <c r="U146" s="36">
        <v>0</v>
      </c>
      <c r="V146" s="40">
        <v>0</v>
      </c>
      <c r="W146" s="41">
        <v>0</v>
      </c>
      <c r="X146" s="37">
        <v>0</v>
      </c>
      <c r="Y146" s="37">
        <v>0</v>
      </c>
      <c r="Z146" s="37">
        <v>0</v>
      </c>
      <c r="AA146" s="41">
        <v>0</v>
      </c>
      <c r="AB146" s="37">
        <v>0</v>
      </c>
      <c r="AC146" s="36">
        <v>0</v>
      </c>
      <c r="AD146" s="37">
        <v>0</v>
      </c>
      <c r="AE146" s="39">
        <v>0</v>
      </c>
    </row>
    <row r="147" spans="3:31" ht="12" customHeight="1">
      <c r="C147" s="35" t="s">
        <v>427</v>
      </c>
      <c r="D147" s="82">
        <f t="shared" si="18"/>
        <v>2</v>
      </c>
      <c r="E147" s="36">
        <v>0</v>
      </c>
      <c r="F147" s="36">
        <v>0</v>
      </c>
      <c r="G147" s="36">
        <v>0</v>
      </c>
      <c r="H147" s="37">
        <v>1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1</v>
      </c>
      <c r="O147" s="36">
        <v>0</v>
      </c>
      <c r="P147" s="38">
        <v>0</v>
      </c>
      <c r="Q147" s="36">
        <v>0</v>
      </c>
      <c r="R147" s="36">
        <v>0</v>
      </c>
      <c r="S147" s="36">
        <v>0</v>
      </c>
      <c r="T147" s="276">
        <v>0</v>
      </c>
      <c r="U147" s="36">
        <v>0</v>
      </c>
      <c r="V147" s="40">
        <v>0</v>
      </c>
      <c r="W147" s="41">
        <v>0</v>
      </c>
      <c r="X147" s="37">
        <v>0</v>
      </c>
      <c r="Y147" s="37">
        <v>0</v>
      </c>
      <c r="Z147" s="37">
        <v>0</v>
      </c>
      <c r="AA147" s="41">
        <v>0</v>
      </c>
      <c r="AB147" s="37">
        <v>0</v>
      </c>
      <c r="AC147" s="36">
        <v>0</v>
      </c>
      <c r="AD147" s="37">
        <v>0</v>
      </c>
      <c r="AE147" s="39">
        <v>0</v>
      </c>
    </row>
    <row r="148" spans="1:31" ht="12" customHeight="1">
      <c r="A148" s="1" t="s">
        <v>240</v>
      </c>
      <c r="B148" s="1" t="s">
        <v>241</v>
      </c>
      <c r="C148" s="60" t="s">
        <v>81</v>
      </c>
      <c r="D148" s="82">
        <f t="shared" si="18"/>
        <v>2</v>
      </c>
      <c r="E148" s="36">
        <v>0</v>
      </c>
      <c r="F148" s="36">
        <v>0</v>
      </c>
      <c r="G148" s="36">
        <v>0</v>
      </c>
      <c r="H148" s="37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1</v>
      </c>
      <c r="O148" s="36">
        <v>0</v>
      </c>
      <c r="P148" s="38">
        <v>0</v>
      </c>
      <c r="Q148" s="36">
        <v>0</v>
      </c>
      <c r="R148" s="36">
        <v>0</v>
      </c>
      <c r="S148" s="36">
        <v>0</v>
      </c>
      <c r="T148" s="276">
        <v>0</v>
      </c>
      <c r="U148" s="36">
        <v>0</v>
      </c>
      <c r="V148" s="40">
        <v>0</v>
      </c>
      <c r="W148" s="41">
        <v>0</v>
      </c>
      <c r="X148" s="37">
        <v>0</v>
      </c>
      <c r="Y148" s="37">
        <v>0</v>
      </c>
      <c r="Z148" s="37">
        <v>0</v>
      </c>
      <c r="AA148" s="41">
        <v>0</v>
      </c>
      <c r="AB148" s="37">
        <v>0</v>
      </c>
      <c r="AC148" s="36">
        <v>1</v>
      </c>
      <c r="AD148" s="37">
        <v>0</v>
      </c>
      <c r="AE148" s="39">
        <v>0</v>
      </c>
    </row>
    <row r="149" spans="1:31" ht="12" customHeight="1">
      <c r="A149" s="1" t="s">
        <v>240</v>
      </c>
      <c r="B149" s="1" t="s">
        <v>241</v>
      </c>
      <c r="C149" s="35" t="s">
        <v>118</v>
      </c>
      <c r="D149" s="82">
        <f t="shared" si="18"/>
        <v>106</v>
      </c>
      <c r="E149" s="36">
        <v>0</v>
      </c>
      <c r="F149" s="36">
        <v>8</v>
      </c>
      <c r="G149" s="36">
        <v>4</v>
      </c>
      <c r="H149" s="37">
        <v>1</v>
      </c>
      <c r="I149" s="36">
        <v>0</v>
      </c>
      <c r="J149" s="36">
        <v>9</v>
      </c>
      <c r="K149" s="36">
        <v>5</v>
      </c>
      <c r="L149" s="36">
        <v>21</v>
      </c>
      <c r="M149" s="36">
        <v>10</v>
      </c>
      <c r="N149" s="36">
        <v>3</v>
      </c>
      <c r="O149" s="36">
        <v>7</v>
      </c>
      <c r="P149" s="38">
        <v>11</v>
      </c>
      <c r="Q149" s="36">
        <v>2</v>
      </c>
      <c r="R149" s="36">
        <v>2</v>
      </c>
      <c r="S149" s="36">
        <v>6</v>
      </c>
      <c r="T149" s="276">
        <v>5</v>
      </c>
      <c r="U149" s="41">
        <v>6</v>
      </c>
      <c r="V149" s="40">
        <v>1</v>
      </c>
      <c r="W149" s="41">
        <v>0</v>
      </c>
      <c r="X149" s="37">
        <v>0</v>
      </c>
      <c r="Y149" s="37">
        <v>2</v>
      </c>
      <c r="Z149" s="37">
        <v>1</v>
      </c>
      <c r="AA149" s="41">
        <v>1</v>
      </c>
      <c r="AB149" s="37">
        <v>1</v>
      </c>
      <c r="AC149" s="36">
        <v>0</v>
      </c>
      <c r="AD149" s="37">
        <v>0</v>
      </c>
      <c r="AE149" s="39">
        <v>0</v>
      </c>
    </row>
    <row r="150" spans="1:31" ht="12" customHeight="1">
      <c r="A150" s="1" t="s">
        <v>240</v>
      </c>
      <c r="B150" s="1" t="s">
        <v>241</v>
      </c>
      <c r="C150" s="35" t="s">
        <v>125</v>
      </c>
      <c r="D150" s="82">
        <f t="shared" si="18"/>
        <v>12</v>
      </c>
      <c r="E150" s="36">
        <v>1</v>
      </c>
      <c r="F150" s="36">
        <v>3</v>
      </c>
      <c r="G150" s="36">
        <v>0</v>
      </c>
      <c r="H150" s="37">
        <v>0</v>
      </c>
      <c r="I150" s="36">
        <v>0</v>
      </c>
      <c r="J150" s="36">
        <v>0</v>
      </c>
      <c r="K150" s="36">
        <v>1</v>
      </c>
      <c r="L150" s="36">
        <v>1</v>
      </c>
      <c r="M150" s="36">
        <v>1</v>
      </c>
      <c r="N150" s="36">
        <v>0</v>
      </c>
      <c r="O150" s="36">
        <v>2</v>
      </c>
      <c r="P150" s="38">
        <v>3</v>
      </c>
      <c r="Q150" s="36">
        <v>0</v>
      </c>
      <c r="R150" s="36">
        <v>0</v>
      </c>
      <c r="S150" s="36">
        <v>0</v>
      </c>
      <c r="T150" s="276">
        <v>0</v>
      </c>
      <c r="U150" s="41">
        <v>0</v>
      </c>
      <c r="V150" s="40">
        <v>0</v>
      </c>
      <c r="W150" s="41">
        <v>0</v>
      </c>
      <c r="X150" s="37">
        <v>0</v>
      </c>
      <c r="Y150" s="37">
        <v>0</v>
      </c>
      <c r="Z150" s="37">
        <v>0</v>
      </c>
      <c r="AA150" s="41">
        <v>0</v>
      </c>
      <c r="AB150" s="37">
        <v>0</v>
      </c>
      <c r="AC150" s="36">
        <v>0</v>
      </c>
      <c r="AD150" s="37">
        <v>0</v>
      </c>
      <c r="AE150" s="39">
        <v>0</v>
      </c>
    </row>
    <row r="151" spans="1:31" ht="12.75" customHeight="1">
      <c r="A151" s="1" t="s">
        <v>240</v>
      </c>
      <c r="D151" s="103"/>
      <c r="P151" s="43"/>
      <c r="Q151" s="44"/>
      <c r="R151" s="44"/>
      <c r="S151" s="44"/>
      <c r="T151" s="124"/>
      <c r="U151" s="44"/>
      <c r="V151" s="26"/>
      <c r="AE151" s="43"/>
    </row>
    <row r="152" spans="3:31" ht="12" customHeight="1">
      <c r="C152" s="45" t="s">
        <v>242</v>
      </c>
      <c r="D152" s="116">
        <f>SUM(E152:AE152)</f>
        <v>725</v>
      </c>
      <c r="E152" s="59">
        <f aca="true" t="shared" si="19" ref="E152:AE152">SUM(E154:E163)</f>
        <v>404</v>
      </c>
      <c r="F152" s="59">
        <f t="shared" si="19"/>
        <v>32</v>
      </c>
      <c r="G152" s="59">
        <f t="shared" si="19"/>
        <v>14</v>
      </c>
      <c r="H152" s="59">
        <f t="shared" si="19"/>
        <v>19</v>
      </c>
      <c r="I152" s="59">
        <f t="shared" si="19"/>
        <v>23</v>
      </c>
      <c r="J152" s="59">
        <f t="shared" si="19"/>
        <v>68</v>
      </c>
      <c r="K152" s="59">
        <f t="shared" si="19"/>
        <v>9</v>
      </c>
      <c r="L152" s="59">
        <f t="shared" si="19"/>
        <v>9</v>
      </c>
      <c r="M152" s="59">
        <f t="shared" si="19"/>
        <v>5</v>
      </c>
      <c r="N152" s="59">
        <f t="shared" si="19"/>
        <v>14</v>
      </c>
      <c r="O152" s="59">
        <f t="shared" si="19"/>
        <v>5</v>
      </c>
      <c r="P152" s="46">
        <f t="shared" si="19"/>
        <v>15</v>
      </c>
      <c r="Q152" s="47">
        <f t="shared" si="19"/>
        <v>7</v>
      </c>
      <c r="R152" s="47">
        <f t="shared" si="19"/>
        <v>13</v>
      </c>
      <c r="S152" s="47">
        <f t="shared" si="19"/>
        <v>6</v>
      </c>
      <c r="T152" s="227">
        <f t="shared" si="19"/>
        <v>15</v>
      </c>
      <c r="U152" s="47">
        <f t="shared" si="19"/>
        <v>16</v>
      </c>
      <c r="V152" s="117">
        <f t="shared" si="19"/>
        <v>9</v>
      </c>
      <c r="W152" s="47">
        <f t="shared" si="19"/>
        <v>2</v>
      </c>
      <c r="X152" s="59">
        <f t="shared" si="19"/>
        <v>1</v>
      </c>
      <c r="Y152" s="59">
        <f t="shared" si="19"/>
        <v>7</v>
      </c>
      <c r="Z152" s="59">
        <f t="shared" si="19"/>
        <v>15</v>
      </c>
      <c r="AA152" s="47">
        <f t="shared" si="19"/>
        <v>6</v>
      </c>
      <c r="AB152" s="47">
        <f t="shared" si="19"/>
        <v>5</v>
      </c>
      <c r="AC152" s="59">
        <f t="shared" si="19"/>
        <v>3</v>
      </c>
      <c r="AD152" s="47">
        <f t="shared" si="19"/>
        <v>3</v>
      </c>
      <c r="AE152" s="46">
        <f t="shared" si="19"/>
        <v>0</v>
      </c>
    </row>
    <row r="153" spans="1:31" ht="6.75" customHeight="1">
      <c r="A153" s="1" t="s">
        <v>193</v>
      </c>
      <c r="D153" s="103"/>
      <c r="P153" s="43"/>
      <c r="Q153" s="44"/>
      <c r="R153" s="44"/>
      <c r="S153" s="44"/>
      <c r="T153" s="124"/>
      <c r="U153" s="44"/>
      <c r="V153" s="26"/>
      <c r="W153" s="44"/>
      <c r="AA153" s="44"/>
      <c r="AB153" s="44"/>
      <c r="AD153" s="44"/>
      <c r="AE153" s="43"/>
    </row>
    <row r="154" spans="1:31" ht="12" customHeight="1">
      <c r="A154" s="1" t="s">
        <v>243</v>
      </c>
      <c r="B154" s="1" t="s">
        <v>244</v>
      </c>
      <c r="C154" s="35" t="s">
        <v>42</v>
      </c>
      <c r="D154" s="82">
        <f aca="true" t="shared" si="20" ref="D154:D163">SUM(E154:AE154)</f>
        <v>518</v>
      </c>
      <c r="E154" s="36">
        <v>258</v>
      </c>
      <c r="F154" s="36">
        <v>24</v>
      </c>
      <c r="G154" s="36">
        <v>10</v>
      </c>
      <c r="H154" s="37">
        <v>19</v>
      </c>
      <c r="I154" s="36">
        <v>21</v>
      </c>
      <c r="J154" s="36">
        <v>56</v>
      </c>
      <c r="K154" s="36">
        <v>9</v>
      </c>
      <c r="L154" s="36">
        <v>6</v>
      </c>
      <c r="M154" s="36">
        <v>4</v>
      </c>
      <c r="N154" s="36">
        <v>13</v>
      </c>
      <c r="O154" s="36">
        <v>5</v>
      </c>
      <c r="P154" s="38">
        <v>13</v>
      </c>
      <c r="Q154" s="36">
        <v>7</v>
      </c>
      <c r="R154" s="36">
        <v>11</v>
      </c>
      <c r="S154" s="36">
        <v>4</v>
      </c>
      <c r="T154" s="276">
        <v>11</v>
      </c>
      <c r="U154" s="36">
        <v>12</v>
      </c>
      <c r="V154" s="40">
        <v>6</v>
      </c>
      <c r="W154" s="41">
        <v>1</v>
      </c>
      <c r="X154" s="37">
        <v>1</v>
      </c>
      <c r="Y154" s="37">
        <v>3</v>
      </c>
      <c r="Z154" s="37">
        <v>15</v>
      </c>
      <c r="AA154" s="41">
        <v>2</v>
      </c>
      <c r="AB154" s="37">
        <v>4</v>
      </c>
      <c r="AC154" s="36">
        <v>0</v>
      </c>
      <c r="AD154" s="37">
        <v>3</v>
      </c>
      <c r="AE154" s="39">
        <v>0</v>
      </c>
    </row>
    <row r="155" spans="1:31" ht="12" customHeight="1">
      <c r="A155" s="1" t="s">
        <v>243</v>
      </c>
      <c r="B155" s="1" t="s">
        <v>244</v>
      </c>
      <c r="C155" s="35" t="s">
        <v>57</v>
      </c>
      <c r="D155" s="82">
        <f t="shared" si="20"/>
        <v>14</v>
      </c>
      <c r="E155" s="36">
        <v>10</v>
      </c>
      <c r="F155" s="36">
        <v>0</v>
      </c>
      <c r="G155" s="36">
        <v>0</v>
      </c>
      <c r="H155" s="37">
        <v>0</v>
      </c>
      <c r="I155" s="36">
        <v>0</v>
      </c>
      <c r="J155" s="36">
        <v>1</v>
      </c>
      <c r="K155" s="36">
        <v>0</v>
      </c>
      <c r="L155" s="36">
        <v>1</v>
      </c>
      <c r="M155" s="36">
        <v>0</v>
      </c>
      <c r="N155" s="36">
        <v>0</v>
      </c>
      <c r="O155" s="36">
        <v>0</v>
      </c>
      <c r="P155" s="38">
        <v>0</v>
      </c>
      <c r="Q155" s="36">
        <v>0</v>
      </c>
      <c r="R155" s="36">
        <v>0</v>
      </c>
      <c r="S155" s="36">
        <v>0</v>
      </c>
      <c r="T155" s="276">
        <v>0</v>
      </c>
      <c r="U155" s="36">
        <v>0</v>
      </c>
      <c r="V155" s="40">
        <v>0</v>
      </c>
      <c r="W155" s="41">
        <v>0</v>
      </c>
      <c r="X155" s="37">
        <v>0</v>
      </c>
      <c r="Y155" s="37">
        <v>1</v>
      </c>
      <c r="Z155" s="37">
        <v>0</v>
      </c>
      <c r="AA155" s="41">
        <v>0</v>
      </c>
      <c r="AB155" s="37">
        <v>1</v>
      </c>
      <c r="AC155" s="36">
        <v>0</v>
      </c>
      <c r="AD155" s="37">
        <v>0</v>
      </c>
      <c r="AE155" s="39">
        <v>0</v>
      </c>
    </row>
    <row r="156" spans="1:31" ht="12" customHeight="1">
      <c r="A156" s="1" t="s">
        <v>243</v>
      </c>
      <c r="B156" s="1" t="s">
        <v>244</v>
      </c>
      <c r="C156" s="35" t="s">
        <v>58</v>
      </c>
      <c r="D156" s="82">
        <f t="shared" si="20"/>
        <v>24</v>
      </c>
      <c r="E156" s="36">
        <v>18</v>
      </c>
      <c r="F156" s="36">
        <v>1</v>
      </c>
      <c r="G156" s="36">
        <v>0</v>
      </c>
      <c r="H156" s="37">
        <v>0</v>
      </c>
      <c r="I156" s="36">
        <v>0</v>
      </c>
      <c r="J156" s="36">
        <v>1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8">
        <v>0</v>
      </c>
      <c r="Q156" s="36">
        <v>0</v>
      </c>
      <c r="R156" s="36">
        <v>0</v>
      </c>
      <c r="S156" s="36">
        <v>1</v>
      </c>
      <c r="T156" s="276">
        <v>0</v>
      </c>
      <c r="U156" s="36">
        <v>0</v>
      </c>
      <c r="V156" s="40">
        <v>2</v>
      </c>
      <c r="W156" s="41">
        <v>0</v>
      </c>
      <c r="X156" s="37">
        <v>0</v>
      </c>
      <c r="Y156" s="37">
        <v>0</v>
      </c>
      <c r="Z156" s="37">
        <v>0</v>
      </c>
      <c r="AA156" s="41">
        <v>1</v>
      </c>
      <c r="AB156" s="37">
        <v>0</v>
      </c>
      <c r="AC156" s="36">
        <v>0</v>
      </c>
      <c r="AD156" s="37">
        <v>0</v>
      </c>
      <c r="AE156" s="39">
        <v>0</v>
      </c>
    </row>
    <row r="157" spans="3:31" ht="12" customHeight="1">
      <c r="C157" s="35" t="s">
        <v>433</v>
      </c>
      <c r="D157" s="82">
        <f t="shared" si="20"/>
        <v>1</v>
      </c>
      <c r="E157" s="36">
        <v>0</v>
      </c>
      <c r="F157" s="36">
        <v>0</v>
      </c>
      <c r="G157" s="36">
        <v>0</v>
      </c>
      <c r="H157" s="37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8">
        <v>0</v>
      </c>
      <c r="Q157" s="36">
        <v>0</v>
      </c>
      <c r="R157" s="36">
        <v>0</v>
      </c>
      <c r="S157" s="36">
        <v>0</v>
      </c>
      <c r="T157" s="276">
        <v>0</v>
      </c>
      <c r="U157" s="36">
        <v>0</v>
      </c>
      <c r="V157" s="40">
        <v>0</v>
      </c>
      <c r="W157" s="41">
        <v>0</v>
      </c>
      <c r="X157" s="37">
        <v>0</v>
      </c>
      <c r="Y157" s="37">
        <v>0</v>
      </c>
      <c r="Z157" s="37">
        <v>0</v>
      </c>
      <c r="AA157" s="41">
        <v>0</v>
      </c>
      <c r="AB157" s="37">
        <v>0</v>
      </c>
      <c r="AC157" s="36">
        <v>1</v>
      </c>
      <c r="AD157" s="37">
        <v>0</v>
      </c>
      <c r="AE157" s="39">
        <v>0</v>
      </c>
    </row>
    <row r="158" spans="1:31" ht="12" customHeight="1">
      <c r="A158" s="1" t="s">
        <v>243</v>
      </c>
      <c r="B158" s="1" t="s">
        <v>244</v>
      </c>
      <c r="C158" s="35" t="s">
        <v>91</v>
      </c>
      <c r="D158" s="82">
        <f t="shared" si="20"/>
        <v>33</v>
      </c>
      <c r="E158" s="36">
        <v>10</v>
      </c>
      <c r="F158" s="36">
        <v>4</v>
      </c>
      <c r="G158" s="36">
        <v>0</v>
      </c>
      <c r="H158" s="37">
        <v>0</v>
      </c>
      <c r="I158" s="36">
        <v>2</v>
      </c>
      <c r="J158" s="36">
        <v>5</v>
      </c>
      <c r="K158" s="36">
        <v>0</v>
      </c>
      <c r="L158" s="36">
        <v>1</v>
      </c>
      <c r="M158" s="36">
        <v>1</v>
      </c>
      <c r="N158" s="36">
        <v>1</v>
      </c>
      <c r="O158" s="36">
        <v>0</v>
      </c>
      <c r="P158" s="38">
        <v>2</v>
      </c>
      <c r="Q158" s="36">
        <v>0</v>
      </c>
      <c r="R158" s="36">
        <v>1</v>
      </c>
      <c r="S158" s="36">
        <v>0</v>
      </c>
      <c r="T158" s="276">
        <v>2</v>
      </c>
      <c r="U158" s="41">
        <v>2</v>
      </c>
      <c r="V158" s="40">
        <v>1</v>
      </c>
      <c r="W158" s="41">
        <v>0</v>
      </c>
      <c r="X158" s="37">
        <v>0</v>
      </c>
      <c r="Y158" s="37">
        <v>0</v>
      </c>
      <c r="Z158" s="37">
        <v>0</v>
      </c>
      <c r="AA158" s="41">
        <v>0</v>
      </c>
      <c r="AB158" s="37">
        <v>0</v>
      </c>
      <c r="AC158" s="36">
        <v>1</v>
      </c>
      <c r="AD158" s="37">
        <v>0</v>
      </c>
      <c r="AE158" s="39">
        <v>0</v>
      </c>
    </row>
    <row r="159" spans="3:31" ht="12" customHeight="1">
      <c r="C159" s="35" t="s">
        <v>110</v>
      </c>
      <c r="D159" s="82">
        <f t="shared" si="20"/>
        <v>13</v>
      </c>
      <c r="E159" s="36">
        <v>10</v>
      </c>
      <c r="F159" s="36">
        <v>0</v>
      </c>
      <c r="G159" s="36">
        <v>0</v>
      </c>
      <c r="H159" s="37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61">
        <v>0</v>
      </c>
      <c r="Q159" s="36">
        <v>0</v>
      </c>
      <c r="R159" s="36">
        <v>0</v>
      </c>
      <c r="S159" s="36">
        <v>0</v>
      </c>
      <c r="T159" s="276">
        <v>2</v>
      </c>
      <c r="U159" s="41">
        <v>0</v>
      </c>
      <c r="V159" s="40">
        <v>0</v>
      </c>
      <c r="W159" s="41">
        <v>0</v>
      </c>
      <c r="X159" s="37">
        <v>0</v>
      </c>
      <c r="Y159" s="37">
        <v>0</v>
      </c>
      <c r="Z159" s="37">
        <v>0</v>
      </c>
      <c r="AA159" s="41">
        <v>1</v>
      </c>
      <c r="AB159" s="37">
        <v>0</v>
      </c>
      <c r="AC159" s="36">
        <v>0</v>
      </c>
      <c r="AD159" s="37">
        <v>0</v>
      </c>
      <c r="AE159" s="39">
        <v>0</v>
      </c>
    </row>
    <row r="160" spans="3:31" ht="12" customHeight="1">
      <c r="C160" s="35" t="s">
        <v>176</v>
      </c>
      <c r="D160" s="82">
        <f t="shared" si="20"/>
        <v>2</v>
      </c>
      <c r="E160" s="36">
        <v>2</v>
      </c>
      <c r="F160" s="36">
        <v>0</v>
      </c>
      <c r="G160" s="36">
        <v>0</v>
      </c>
      <c r="H160" s="37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8">
        <v>0</v>
      </c>
      <c r="Q160" s="36">
        <v>0</v>
      </c>
      <c r="R160" s="36">
        <v>0</v>
      </c>
      <c r="S160" s="36">
        <v>0</v>
      </c>
      <c r="T160" s="276">
        <v>0</v>
      </c>
      <c r="U160" s="41">
        <v>0</v>
      </c>
      <c r="V160" s="40">
        <v>0</v>
      </c>
      <c r="W160" s="41">
        <v>0</v>
      </c>
      <c r="X160" s="37">
        <v>0</v>
      </c>
      <c r="Y160" s="37">
        <v>0</v>
      </c>
      <c r="Z160" s="37">
        <v>0</v>
      </c>
      <c r="AA160" s="41">
        <v>0</v>
      </c>
      <c r="AB160" s="37">
        <v>0</v>
      </c>
      <c r="AC160" s="36">
        <v>0</v>
      </c>
      <c r="AD160" s="37">
        <v>0</v>
      </c>
      <c r="AE160" s="39">
        <v>0</v>
      </c>
    </row>
    <row r="161" spans="3:31" ht="12" customHeight="1">
      <c r="C161" s="35" t="s">
        <v>112</v>
      </c>
      <c r="D161" s="82">
        <f t="shared" si="20"/>
        <v>113</v>
      </c>
      <c r="E161" s="36">
        <v>93</v>
      </c>
      <c r="F161" s="36">
        <v>2</v>
      </c>
      <c r="G161" s="36">
        <v>4</v>
      </c>
      <c r="H161" s="37">
        <v>0</v>
      </c>
      <c r="I161" s="36">
        <v>0</v>
      </c>
      <c r="J161" s="36">
        <v>3</v>
      </c>
      <c r="K161" s="36">
        <v>0</v>
      </c>
      <c r="L161" s="36">
        <v>1</v>
      </c>
      <c r="M161" s="36">
        <v>0</v>
      </c>
      <c r="N161" s="36">
        <v>0</v>
      </c>
      <c r="O161" s="36">
        <v>0</v>
      </c>
      <c r="P161" s="38">
        <v>0</v>
      </c>
      <c r="Q161" s="36">
        <v>0</v>
      </c>
      <c r="R161" s="36">
        <v>1</v>
      </c>
      <c r="S161" s="36">
        <v>1</v>
      </c>
      <c r="T161" s="276">
        <v>0</v>
      </c>
      <c r="U161" s="41">
        <v>1</v>
      </c>
      <c r="V161" s="40">
        <v>0</v>
      </c>
      <c r="W161" s="41">
        <v>1</v>
      </c>
      <c r="X161" s="37">
        <v>0</v>
      </c>
      <c r="Y161" s="37">
        <v>3</v>
      </c>
      <c r="Z161" s="37">
        <v>0</v>
      </c>
      <c r="AA161" s="41">
        <v>2</v>
      </c>
      <c r="AB161" s="37">
        <v>0</v>
      </c>
      <c r="AC161" s="36">
        <v>1</v>
      </c>
      <c r="AD161" s="37">
        <v>0</v>
      </c>
      <c r="AE161" s="39">
        <v>0</v>
      </c>
    </row>
    <row r="162" spans="3:31" ht="12" customHeight="1">
      <c r="C162" s="35" t="s">
        <v>166</v>
      </c>
      <c r="D162" s="82">
        <f t="shared" si="20"/>
        <v>2</v>
      </c>
      <c r="E162" s="36">
        <v>2</v>
      </c>
      <c r="F162" s="36">
        <v>0</v>
      </c>
      <c r="G162" s="36">
        <v>0</v>
      </c>
      <c r="H162" s="37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8">
        <v>0</v>
      </c>
      <c r="Q162" s="36">
        <v>0</v>
      </c>
      <c r="R162" s="36">
        <v>0</v>
      </c>
      <c r="S162" s="36">
        <v>0</v>
      </c>
      <c r="T162" s="276">
        <v>0</v>
      </c>
      <c r="U162" s="41">
        <v>0</v>
      </c>
      <c r="V162" s="40">
        <v>0</v>
      </c>
      <c r="W162" s="41">
        <v>0</v>
      </c>
      <c r="X162" s="37">
        <v>0</v>
      </c>
      <c r="Y162" s="37">
        <v>0</v>
      </c>
      <c r="Z162" s="37">
        <v>0</v>
      </c>
      <c r="AA162" s="41">
        <v>0</v>
      </c>
      <c r="AB162" s="37">
        <v>0</v>
      </c>
      <c r="AC162" s="36">
        <v>0</v>
      </c>
      <c r="AD162" s="37">
        <v>0</v>
      </c>
      <c r="AE162" s="39">
        <v>0</v>
      </c>
    </row>
    <row r="163" spans="3:31" ht="12" customHeight="1">
      <c r="C163" s="35" t="s">
        <v>113</v>
      </c>
      <c r="D163" s="82">
        <f t="shared" si="20"/>
        <v>5</v>
      </c>
      <c r="E163" s="36">
        <v>1</v>
      </c>
      <c r="F163" s="36">
        <v>1</v>
      </c>
      <c r="G163" s="36">
        <v>0</v>
      </c>
      <c r="H163" s="37">
        <v>0</v>
      </c>
      <c r="I163" s="36">
        <v>0</v>
      </c>
      <c r="J163" s="36">
        <v>2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8">
        <v>0</v>
      </c>
      <c r="Q163" s="36">
        <v>0</v>
      </c>
      <c r="R163" s="36">
        <v>0</v>
      </c>
      <c r="S163" s="36">
        <v>0</v>
      </c>
      <c r="T163" s="276">
        <v>0</v>
      </c>
      <c r="U163" s="41">
        <v>1</v>
      </c>
      <c r="V163" s="40">
        <v>0</v>
      </c>
      <c r="W163" s="41">
        <v>0</v>
      </c>
      <c r="X163" s="37">
        <v>0</v>
      </c>
      <c r="Y163" s="37">
        <v>0</v>
      </c>
      <c r="Z163" s="37">
        <v>0</v>
      </c>
      <c r="AA163" s="41">
        <v>0</v>
      </c>
      <c r="AB163" s="37">
        <v>0</v>
      </c>
      <c r="AC163" s="36">
        <v>0</v>
      </c>
      <c r="AD163" s="37">
        <v>0</v>
      </c>
      <c r="AE163" s="39">
        <v>0</v>
      </c>
    </row>
    <row r="164" spans="3:31" ht="12" customHeight="1">
      <c r="C164" s="35"/>
      <c r="D164" s="49"/>
      <c r="E164" s="36"/>
      <c r="F164" s="36"/>
      <c r="G164" s="36"/>
      <c r="H164" s="41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276"/>
      <c r="U164" s="41"/>
      <c r="V164" s="41"/>
      <c r="W164" s="41"/>
      <c r="X164" s="41"/>
      <c r="Y164" s="41"/>
      <c r="Z164" s="41"/>
      <c r="AA164" s="41"/>
      <c r="AB164" s="41"/>
      <c r="AC164" s="36"/>
      <c r="AD164" s="41"/>
      <c r="AE164" s="41"/>
    </row>
    <row r="165" spans="3:31" ht="12" customHeight="1">
      <c r="C165" s="35"/>
      <c r="D165" s="49"/>
      <c r="E165" s="36"/>
      <c r="F165" s="36"/>
      <c r="G165" s="36"/>
      <c r="H165" s="41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276"/>
      <c r="U165" s="41"/>
      <c r="V165" s="41"/>
      <c r="W165" s="41"/>
      <c r="X165" s="41"/>
      <c r="Y165" s="41"/>
      <c r="Z165" s="41"/>
      <c r="AA165" s="41"/>
      <c r="AB165" s="41"/>
      <c r="AC165" s="36"/>
      <c r="AD165" s="41"/>
      <c r="AE165" s="41"/>
    </row>
    <row r="166" spans="3:31" ht="12" customHeight="1">
      <c r="C166" s="35"/>
      <c r="D166" s="49"/>
      <c r="E166" s="36"/>
      <c r="F166" s="36"/>
      <c r="G166" s="36"/>
      <c r="H166" s="41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276"/>
      <c r="U166" s="41"/>
      <c r="V166" s="41"/>
      <c r="W166" s="41"/>
      <c r="X166" s="41"/>
      <c r="Y166" s="41"/>
      <c r="Z166" s="41"/>
      <c r="AA166" s="41"/>
      <c r="AB166" s="41"/>
      <c r="AC166" s="36"/>
      <c r="AD166" s="41"/>
      <c r="AE166" s="41"/>
    </row>
    <row r="167" spans="3:31" ht="12" customHeight="1" thickBot="1">
      <c r="C167" s="337" t="s">
        <v>678</v>
      </c>
      <c r="D167" s="84"/>
      <c r="E167" s="331"/>
      <c r="F167" s="331"/>
      <c r="G167" s="331"/>
      <c r="H167" s="333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2"/>
      <c r="U167" s="331"/>
      <c r="V167" s="333"/>
      <c r="W167" s="333"/>
      <c r="X167" s="333"/>
      <c r="Y167" s="333"/>
      <c r="Z167" s="333"/>
      <c r="AA167" s="333"/>
      <c r="AB167" s="333"/>
      <c r="AC167" s="331"/>
      <c r="AD167" s="333"/>
      <c r="AE167" s="333"/>
    </row>
    <row r="168" spans="3:31" ht="12" customHeight="1">
      <c r="C168" s="6"/>
      <c r="D168" s="147"/>
      <c r="E168" s="403" t="s">
        <v>180</v>
      </c>
      <c r="F168" s="404"/>
      <c r="G168" s="404"/>
      <c r="H168" s="404"/>
      <c r="I168" s="404"/>
      <c r="J168" s="404"/>
      <c r="K168" s="404"/>
      <c r="L168" s="404"/>
      <c r="M168" s="404"/>
      <c r="N168" s="404"/>
      <c r="O168" s="405"/>
      <c r="P168" s="403" t="s">
        <v>181</v>
      </c>
      <c r="Q168" s="404"/>
      <c r="R168" s="404"/>
      <c r="S168" s="404"/>
      <c r="T168" s="404"/>
      <c r="U168" s="404"/>
      <c r="V168" s="405"/>
      <c r="W168" s="409" t="s">
        <v>182</v>
      </c>
      <c r="X168" s="410"/>
      <c r="Y168" s="410"/>
      <c r="Z168" s="410"/>
      <c r="AA168" s="410"/>
      <c r="AB168" s="410"/>
      <c r="AC168" s="410"/>
      <c r="AD168" s="411"/>
      <c r="AE168" s="9"/>
    </row>
    <row r="169" spans="4:31" ht="12" customHeight="1" thickBot="1">
      <c r="D169" s="10" t="s">
        <v>0</v>
      </c>
      <c r="E169" s="406"/>
      <c r="F169" s="407"/>
      <c r="G169" s="407"/>
      <c r="H169" s="407"/>
      <c r="I169" s="407"/>
      <c r="J169" s="407"/>
      <c r="K169" s="407"/>
      <c r="L169" s="407"/>
      <c r="M169" s="407"/>
      <c r="N169" s="407"/>
      <c r="O169" s="408"/>
      <c r="P169" s="406"/>
      <c r="Q169" s="407"/>
      <c r="R169" s="407"/>
      <c r="S169" s="407"/>
      <c r="T169" s="407"/>
      <c r="U169" s="407"/>
      <c r="V169" s="408"/>
      <c r="W169" s="382"/>
      <c r="X169" s="383"/>
      <c r="Y169" s="383"/>
      <c r="Z169" s="383"/>
      <c r="AA169" s="383"/>
      <c r="AB169" s="383"/>
      <c r="AC169" s="383"/>
      <c r="AD169" s="384"/>
      <c r="AE169" s="13" t="s">
        <v>183</v>
      </c>
    </row>
    <row r="170" spans="3:31" ht="12" customHeight="1">
      <c r="C170" s="4" t="s">
        <v>184</v>
      </c>
      <c r="D170" s="10" t="s">
        <v>185</v>
      </c>
      <c r="E170" s="13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14"/>
      <c r="Q170" s="5"/>
      <c r="R170" s="5"/>
      <c r="S170" s="5"/>
      <c r="T170" s="256"/>
      <c r="U170" s="5"/>
      <c r="V170" s="5"/>
      <c r="W170" s="14"/>
      <c r="X170" s="5"/>
      <c r="AE170" s="13" t="s">
        <v>186</v>
      </c>
    </row>
    <row r="171" spans="4:31" ht="12" customHeight="1">
      <c r="D171" s="10" t="s">
        <v>0</v>
      </c>
      <c r="E171" s="136" t="s">
        <v>1</v>
      </c>
      <c r="F171" s="4" t="s">
        <v>2</v>
      </c>
      <c r="G171" s="4" t="s">
        <v>3</v>
      </c>
      <c r="H171" s="4" t="s">
        <v>4</v>
      </c>
      <c r="I171" s="4" t="s">
        <v>5</v>
      </c>
      <c r="J171" s="4" t="s">
        <v>6</v>
      </c>
      <c r="K171" s="4" t="s">
        <v>7</v>
      </c>
      <c r="L171" s="4" t="s">
        <v>8</v>
      </c>
      <c r="M171" s="4" t="s">
        <v>1</v>
      </c>
      <c r="N171" s="4" t="s">
        <v>431</v>
      </c>
      <c r="O171" s="4" t="s">
        <v>9</v>
      </c>
      <c r="P171" s="15" t="s">
        <v>1</v>
      </c>
      <c r="Q171" s="4" t="s">
        <v>10</v>
      </c>
      <c r="R171" s="4" t="s">
        <v>11</v>
      </c>
      <c r="S171" s="4" t="s">
        <v>12</v>
      </c>
      <c r="T171" s="150" t="s">
        <v>13</v>
      </c>
      <c r="U171" s="4" t="s">
        <v>14</v>
      </c>
      <c r="V171" s="4" t="s">
        <v>15</v>
      </c>
      <c r="W171" s="15" t="s">
        <v>16</v>
      </c>
      <c r="X171" s="4" t="s">
        <v>17</v>
      </c>
      <c r="Y171" s="16" t="s">
        <v>18</v>
      </c>
      <c r="Z171" s="16" t="s">
        <v>19</v>
      </c>
      <c r="AA171" s="16" t="s">
        <v>20</v>
      </c>
      <c r="AB171" s="16" t="s">
        <v>188</v>
      </c>
      <c r="AC171" s="4" t="s">
        <v>432</v>
      </c>
      <c r="AD171" s="16" t="s">
        <v>435</v>
      </c>
      <c r="AE171" s="13" t="s">
        <v>189</v>
      </c>
    </row>
    <row r="172" spans="3:31" ht="12" customHeight="1" thickBot="1">
      <c r="C172" s="17"/>
      <c r="D172" s="104"/>
      <c r="E172" s="137" t="s">
        <v>21</v>
      </c>
      <c r="F172" s="19" t="s">
        <v>22</v>
      </c>
      <c r="G172" s="19" t="s">
        <v>23</v>
      </c>
      <c r="H172" s="19" t="s">
        <v>24</v>
      </c>
      <c r="I172" s="19" t="s">
        <v>25</v>
      </c>
      <c r="J172" s="19" t="s">
        <v>26</v>
      </c>
      <c r="K172" s="20"/>
      <c r="L172" s="19" t="s">
        <v>27</v>
      </c>
      <c r="M172" s="19" t="s">
        <v>28</v>
      </c>
      <c r="N172" s="19" t="s">
        <v>190</v>
      </c>
      <c r="O172" s="20" t="s">
        <v>29</v>
      </c>
      <c r="P172" s="21" t="s">
        <v>30</v>
      </c>
      <c r="Q172" s="19" t="s">
        <v>31</v>
      </c>
      <c r="R172" s="19" t="s">
        <v>32</v>
      </c>
      <c r="S172" s="20" t="s">
        <v>33</v>
      </c>
      <c r="T172" s="275"/>
      <c r="U172" s="20" t="s">
        <v>34</v>
      </c>
      <c r="V172" s="19" t="s">
        <v>35</v>
      </c>
      <c r="W172" s="22" t="s">
        <v>36</v>
      </c>
      <c r="X172" s="20" t="s">
        <v>37</v>
      </c>
      <c r="Y172" s="20" t="s">
        <v>38</v>
      </c>
      <c r="Z172" s="20" t="s">
        <v>39</v>
      </c>
      <c r="AA172" s="20"/>
      <c r="AB172" s="20" t="s">
        <v>191</v>
      </c>
      <c r="AC172" s="20" t="s">
        <v>281</v>
      </c>
      <c r="AD172" s="20" t="s">
        <v>282</v>
      </c>
      <c r="AE172" s="24"/>
    </row>
    <row r="173" spans="3:31" ht="7.5" customHeight="1">
      <c r="C173" s="3"/>
      <c r="D173" s="103"/>
      <c r="P173" s="43"/>
      <c r="Q173" s="44"/>
      <c r="R173" s="44"/>
      <c r="S173" s="44"/>
      <c r="T173" s="124"/>
      <c r="U173" s="44"/>
      <c r="V173" s="26"/>
      <c r="AE173" s="43"/>
    </row>
    <row r="174" spans="3:31" ht="12" customHeight="1">
      <c r="C174" s="45" t="s">
        <v>245</v>
      </c>
      <c r="D174" s="116">
        <f>SUM(E174:AE174)</f>
        <v>2467</v>
      </c>
      <c r="E174" s="113">
        <f aca="true" t="shared" si="21" ref="E174:AE174">SUM(E176:E184)</f>
        <v>731</v>
      </c>
      <c r="F174" s="113">
        <f t="shared" si="21"/>
        <v>357</v>
      </c>
      <c r="G174" s="113">
        <f t="shared" si="21"/>
        <v>135</v>
      </c>
      <c r="H174" s="140">
        <f t="shared" si="21"/>
        <v>290</v>
      </c>
      <c r="I174" s="113">
        <f t="shared" si="21"/>
        <v>59</v>
      </c>
      <c r="J174" s="113">
        <f t="shared" si="21"/>
        <v>72</v>
      </c>
      <c r="K174" s="113">
        <f t="shared" si="21"/>
        <v>64</v>
      </c>
      <c r="L174" s="113">
        <f t="shared" si="21"/>
        <v>99</v>
      </c>
      <c r="M174" s="113">
        <f t="shared" si="21"/>
        <v>96</v>
      </c>
      <c r="N174" s="113">
        <f t="shared" si="21"/>
        <v>57</v>
      </c>
      <c r="O174" s="113">
        <f t="shared" si="21"/>
        <v>111</v>
      </c>
      <c r="P174" s="115">
        <f t="shared" si="21"/>
        <v>54</v>
      </c>
      <c r="Q174" s="113">
        <f t="shared" si="21"/>
        <v>34</v>
      </c>
      <c r="R174" s="113">
        <f t="shared" si="21"/>
        <v>28</v>
      </c>
      <c r="S174" s="113">
        <f t="shared" si="21"/>
        <v>41</v>
      </c>
      <c r="T174" s="278">
        <f t="shared" si="21"/>
        <v>77</v>
      </c>
      <c r="U174" s="141">
        <f t="shared" si="21"/>
        <v>59</v>
      </c>
      <c r="V174" s="142">
        <f t="shared" si="21"/>
        <v>16</v>
      </c>
      <c r="W174" s="141">
        <f t="shared" si="21"/>
        <v>18</v>
      </c>
      <c r="X174" s="140">
        <f t="shared" si="21"/>
        <v>6</v>
      </c>
      <c r="Y174" s="140">
        <f t="shared" si="21"/>
        <v>18</v>
      </c>
      <c r="Z174" s="140">
        <f t="shared" si="21"/>
        <v>19</v>
      </c>
      <c r="AA174" s="141">
        <f t="shared" si="21"/>
        <v>8</v>
      </c>
      <c r="AB174" s="140">
        <f t="shared" si="21"/>
        <v>5</v>
      </c>
      <c r="AC174" s="113">
        <f t="shared" si="21"/>
        <v>11</v>
      </c>
      <c r="AD174" s="140">
        <f t="shared" si="21"/>
        <v>2</v>
      </c>
      <c r="AE174" s="143">
        <f t="shared" si="21"/>
        <v>0</v>
      </c>
    </row>
    <row r="175" spans="3:31" ht="6.75" customHeight="1">
      <c r="C175" s="3"/>
      <c r="D175" s="103"/>
      <c r="E175" s="53"/>
      <c r="F175" s="53"/>
      <c r="G175" s="49"/>
      <c r="H175" s="53"/>
      <c r="I175" s="49"/>
      <c r="J175" s="49"/>
      <c r="K175" s="49"/>
      <c r="L175" s="49"/>
      <c r="M175" s="49"/>
      <c r="N175" s="49"/>
      <c r="O175" s="49"/>
      <c r="P175" s="50"/>
      <c r="Q175" s="49"/>
      <c r="R175" s="49"/>
      <c r="S175" s="49"/>
      <c r="T175" s="277"/>
      <c r="U175" s="55"/>
      <c r="V175" s="119"/>
      <c r="W175" s="55"/>
      <c r="X175" s="53"/>
      <c r="Y175" s="53"/>
      <c r="Z175" s="53"/>
      <c r="AA175" s="55"/>
      <c r="AB175" s="55"/>
      <c r="AC175" s="49"/>
      <c r="AD175" s="55"/>
      <c r="AE175" s="43"/>
    </row>
    <row r="176" spans="1:31" ht="12" customHeight="1">
      <c r="A176" s="1" t="s">
        <v>193</v>
      </c>
      <c r="B176" s="1" t="s">
        <v>246</v>
      </c>
      <c r="C176" s="35" t="s">
        <v>247</v>
      </c>
      <c r="D176" s="82">
        <f aca="true" t="shared" si="22" ref="D176:D184">SUM(E176:AE176)</f>
        <v>223</v>
      </c>
      <c r="E176" s="36">
        <v>50</v>
      </c>
      <c r="F176" s="36">
        <v>3</v>
      </c>
      <c r="G176" s="36">
        <v>18</v>
      </c>
      <c r="H176" s="37">
        <v>4</v>
      </c>
      <c r="I176" s="36">
        <v>17</v>
      </c>
      <c r="J176" s="36">
        <v>21</v>
      </c>
      <c r="K176" s="36">
        <v>3</v>
      </c>
      <c r="L176" s="36">
        <v>4</v>
      </c>
      <c r="M176" s="36">
        <v>3</v>
      </c>
      <c r="N176" s="36">
        <v>0</v>
      </c>
      <c r="O176" s="36">
        <v>1</v>
      </c>
      <c r="P176" s="38">
        <v>28</v>
      </c>
      <c r="Q176" s="36">
        <v>11</v>
      </c>
      <c r="R176" s="36">
        <v>1</v>
      </c>
      <c r="S176" s="36">
        <v>16</v>
      </c>
      <c r="T176" s="276">
        <v>24</v>
      </c>
      <c r="U176" s="36">
        <v>9</v>
      </c>
      <c r="V176" s="40">
        <v>2</v>
      </c>
      <c r="W176" s="41">
        <v>0</v>
      </c>
      <c r="X176" s="37">
        <v>1</v>
      </c>
      <c r="Y176" s="37">
        <v>2</v>
      </c>
      <c r="Z176" s="37">
        <v>0</v>
      </c>
      <c r="AA176" s="41">
        <v>2</v>
      </c>
      <c r="AB176" s="37">
        <v>0</v>
      </c>
      <c r="AC176" s="36">
        <v>3</v>
      </c>
      <c r="AD176" s="37">
        <v>0</v>
      </c>
      <c r="AE176" s="39">
        <v>0</v>
      </c>
    </row>
    <row r="177" spans="3:31" ht="12" customHeight="1">
      <c r="C177" s="35" t="s">
        <v>75</v>
      </c>
      <c r="D177" s="82">
        <f t="shared" si="22"/>
        <v>118</v>
      </c>
      <c r="E177" s="36">
        <v>76</v>
      </c>
      <c r="F177" s="36">
        <v>0</v>
      </c>
      <c r="G177" s="36">
        <v>0</v>
      </c>
      <c r="H177" s="37">
        <v>6</v>
      </c>
      <c r="I177" s="36">
        <v>5</v>
      </c>
      <c r="J177" s="36">
        <v>6</v>
      </c>
      <c r="K177" s="36">
        <v>3</v>
      </c>
      <c r="L177" s="36">
        <v>2</v>
      </c>
      <c r="M177" s="36">
        <v>1</v>
      </c>
      <c r="N177" s="36">
        <v>3</v>
      </c>
      <c r="O177" s="36">
        <v>2</v>
      </c>
      <c r="P177" s="38">
        <v>1</v>
      </c>
      <c r="Q177" s="36">
        <v>1</v>
      </c>
      <c r="R177" s="36">
        <v>0</v>
      </c>
      <c r="S177" s="36">
        <v>3</v>
      </c>
      <c r="T177" s="276">
        <v>2</v>
      </c>
      <c r="U177" s="36">
        <v>1</v>
      </c>
      <c r="V177" s="40">
        <v>2</v>
      </c>
      <c r="W177" s="41">
        <v>0</v>
      </c>
      <c r="X177" s="37">
        <v>2</v>
      </c>
      <c r="Y177" s="37">
        <v>0</v>
      </c>
      <c r="Z177" s="37">
        <v>2</v>
      </c>
      <c r="AA177" s="41">
        <v>0</v>
      </c>
      <c r="AB177" s="37">
        <v>0</v>
      </c>
      <c r="AC177" s="36">
        <v>0</v>
      </c>
      <c r="AD177" s="37">
        <v>0</v>
      </c>
      <c r="AE177" s="39">
        <v>0</v>
      </c>
    </row>
    <row r="178" spans="3:31" ht="12" customHeight="1">
      <c r="C178" s="35" t="s">
        <v>76</v>
      </c>
      <c r="D178" s="82">
        <f t="shared" si="22"/>
        <v>331</v>
      </c>
      <c r="E178" s="36">
        <v>202</v>
      </c>
      <c r="F178" s="36">
        <v>13</v>
      </c>
      <c r="G178" s="36">
        <v>21</v>
      </c>
      <c r="H178" s="37">
        <v>12</v>
      </c>
      <c r="I178" s="36">
        <v>12</v>
      </c>
      <c r="J178" s="36">
        <v>11</v>
      </c>
      <c r="K178" s="36">
        <v>7</v>
      </c>
      <c r="L178" s="36">
        <v>5</v>
      </c>
      <c r="M178" s="36">
        <v>11</v>
      </c>
      <c r="N178" s="36">
        <v>3</v>
      </c>
      <c r="O178" s="36">
        <v>3</v>
      </c>
      <c r="P178" s="38">
        <v>4</v>
      </c>
      <c r="Q178" s="36">
        <v>4</v>
      </c>
      <c r="R178" s="36">
        <v>5</v>
      </c>
      <c r="S178" s="36">
        <v>1</v>
      </c>
      <c r="T178" s="276">
        <v>4</v>
      </c>
      <c r="U178" s="36">
        <v>1</v>
      </c>
      <c r="V178" s="40">
        <v>4</v>
      </c>
      <c r="W178" s="41">
        <v>3</v>
      </c>
      <c r="X178" s="37">
        <v>0</v>
      </c>
      <c r="Y178" s="37">
        <v>3</v>
      </c>
      <c r="Z178" s="37">
        <v>1</v>
      </c>
      <c r="AA178" s="41">
        <v>0</v>
      </c>
      <c r="AB178" s="37">
        <v>0</v>
      </c>
      <c r="AC178" s="36">
        <v>1</v>
      </c>
      <c r="AD178" s="37">
        <v>0</v>
      </c>
      <c r="AE178" s="39">
        <v>0</v>
      </c>
    </row>
    <row r="179" spans="3:31" ht="12" customHeight="1">
      <c r="C179" s="35" t="s">
        <v>77</v>
      </c>
      <c r="D179" s="82">
        <f t="shared" si="22"/>
        <v>7</v>
      </c>
      <c r="E179" s="36">
        <v>0</v>
      </c>
      <c r="F179" s="36">
        <v>0</v>
      </c>
      <c r="G179" s="36">
        <v>0</v>
      </c>
      <c r="H179" s="37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8">
        <v>0</v>
      </c>
      <c r="Q179" s="36">
        <v>0</v>
      </c>
      <c r="R179" s="36">
        <v>0</v>
      </c>
      <c r="S179" s="36">
        <v>0</v>
      </c>
      <c r="T179" s="276">
        <v>0</v>
      </c>
      <c r="U179" s="36">
        <v>0</v>
      </c>
      <c r="V179" s="40">
        <v>1</v>
      </c>
      <c r="W179" s="41">
        <v>4</v>
      </c>
      <c r="X179" s="37">
        <v>1</v>
      </c>
      <c r="Y179" s="37">
        <v>1</v>
      </c>
      <c r="Z179" s="37">
        <v>0</v>
      </c>
      <c r="AA179" s="41">
        <v>0</v>
      </c>
      <c r="AB179" s="37">
        <v>0</v>
      </c>
      <c r="AC179" s="36">
        <v>0</v>
      </c>
      <c r="AD179" s="37">
        <v>0</v>
      </c>
      <c r="AE179" s="39">
        <v>0</v>
      </c>
    </row>
    <row r="180" spans="3:31" ht="12" customHeight="1">
      <c r="C180" s="35" t="s">
        <v>78</v>
      </c>
      <c r="D180" s="82">
        <f t="shared" si="22"/>
        <v>21</v>
      </c>
      <c r="E180" s="36">
        <v>4</v>
      </c>
      <c r="F180" s="36">
        <v>1</v>
      </c>
      <c r="G180" s="36">
        <v>1</v>
      </c>
      <c r="H180" s="37">
        <v>0</v>
      </c>
      <c r="I180" s="36">
        <v>1</v>
      </c>
      <c r="J180" s="36">
        <v>0</v>
      </c>
      <c r="K180" s="36">
        <v>13</v>
      </c>
      <c r="L180" s="36">
        <v>0</v>
      </c>
      <c r="M180" s="36">
        <v>0</v>
      </c>
      <c r="N180" s="36">
        <v>0</v>
      </c>
      <c r="O180" s="36">
        <v>0</v>
      </c>
      <c r="P180" s="38">
        <v>0</v>
      </c>
      <c r="Q180" s="36">
        <v>0</v>
      </c>
      <c r="R180" s="36">
        <v>0</v>
      </c>
      <c r="S180" s="36">
        <v>0</v>
      </c>
      <c r="T180" s="276">
        <v>0</v>
      </c>
      <c r="U180" s="36">
        <v>1</v>
      </c>
      <c r="V180" s="40">
        <v>0</v>
      </c>
      <c r="W180" s="41">
        <v>0</v>
      </c>
      <c r="X180" s="37">
        <v>0</v>
      </c>
      <c r="Y180" s="37">
        <v>0</v>
      </c>
      <c r="Z180" s="37">
        <v>0</v>
      </c>
      <c r="AA180" s="41">
        <v>0</v>
      </c>
      <c r="AB180" s="37">
        <v>0</v>
      </c>
      <c r="AC180" s="36">
        <v>0</v>
      </c>
      <c r="AD180" s="37">
        <v>0</v>
      </c>
      <c r="AE180" s="39">
        <v>0</v>
      </c>
    </row>
    <row r="181" spans="3:31" ht="12" customHeight="1">
      <c r="C181" s="35" t="s">
        <v>79</v>
      </c>
      <c r="D181" s="82">
        <f t="shared" si="22"/>
        <v>1335</v>
      </c>
      <c r="E181" s="36">
        <v>199</v>
      </c>
      <c r="F181" s="36">
        <v>326</v>
      </c>
      <c r="G181" s="36">
        <v>83</v>
      </c>
      <c r="H181" s="37">
        <v>261</v>
      </c>
      <c r="I181" s="36">
        <v>16</v>
      </c>
      <c r="J181" s="36">
        <v>20</v>
      </c>
      <c r="K181" s="36">
        <v>27</v>
      </c>
      <c r="L181" s="36">
        <v>65</v>
      </c>
      <c r="M181" s="36">
        <v>45</v>
      </c>
      <c r="N181" s="36">
        <v>45</v>
      </c>
      <c r="O181" s="36">
        <v>87</v>
      </c>
      <c r="P181" s="38">
        <v>11</v>
      </c>
      <c r="Q181" s="36">
        <v>9</v>
      </c>
      <c r="R181" s="36">
        <v>17</v>
      </c>
      <c r="S181" s="36">
        <v>15</v>
      </c>
      <c r="T181" s="276">
        <v>38</v>
      </c>
      <c r="U181" s="36">
        <v>33</v>
      </c>
      <c r="V181" s="40">
        <v>1</v>
      </c>
      <c r="W181" s="41">
        <v>10</v>
      </c>
      <c r="X181" s="37">
        <v>1</v>
      </c>
      <c r="Y181" s="37">
        <v>11</v>
      </c>
      <c r="Z181" s="37">
        <v>6</v>
      </c>
      <c r="AA181" s="41">
        <v>3</v>
      </c>
      <c r="AB181" s="37">
        <v>1</v>
      </c>
      <c r="AC181" s="36">
        <v>3</v>
      </c>
      <c r="AD181" s="37">
        <v>2</v>
      </c>
      <c r="AE181" s="39">
        <v>0</v>
      </c>
    </row>
    <row r="182" spans="3:31" ht="12" customHeight="1">
      <c r="C182" s="35" t="s">
        <v>178</v>
      </c>
      <c r="D182" s="82">
        <f t="shared" si="22"/>
        <v>1</v>
      </c>
      <c r="E182" s="36">
        <v>0</v>
      </c>
      <c r="F182" s="36">
        <v>0</v>
      </c>
      <c r="G182" s="36">
        <v>0</v>
      </c>
      <c r="H182" s="37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8">
        <v>0</v>
      </c>
      <c r="Q182" s="36">
        <v>0</v>
      </c>
      <c r="R182" s="36">
        <v>0</v>
      </c>
      <c r="S182" s="36">
        <v>0</v>
      </c>
      <c r="T182" s="276">
        <v>1</v>
      </c>
      <c r="U182" s="36">
        <v>0</v>
      </c>
      <c r="V182" s="40">
        <v>0</v>
      </c>
      <c r="W182" s="41">
        <v>0</v>
      </c>
      <c r="X182" s="37">
        <v>0</v>
      </c>
      <c r="Y182" s="37">
        <v>0</v>
      </c>
      <c r="Z182" s="37">
        <v>0</v>
      </c>
      <c r="AA182" s="41">
        <v>0</v>
      </c>
      <c r="AB182" s="37">
        <v>0</v>
      </c>
      <c r="AC182" s="36">
        <v>0</v>
      </c>
      <c r="AD182" s="37">
        <v>0</v>
      </c>
      <c r="AE182" s="39">
        <v>0</v>
      </c>
    </row>
    <row r="183" spans="3:31" ht="12" customHeight="1">
      <c r="C183" s="35" t="s">
        <v>434</v>
      </c>
      <c r="D183" s="82">
        <f t="shared" si="22"/>
        <v>1</v>
      </c>
      <c r="E183" s="36">
        <v>0</v>
      </c>
      <c r="F183" s="36">
        <v>0</v>
      </c>
      <c r="G183" s="36">
        <v>0</v>
      </c>
      <c r="H183" s="37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8">
        <v>0</v>
      </c>
      <c r="Q183" s="36">
        <v>0</v>
      </c>
      <c r="R183" s="36">
        <v>0</v>
      </c>
      <c r="S183" s="36">
        <v>0</v>
      </c>
      <c r="T183" s="279">
        <v>0</v>
      </c>
      <c r="U183" s="41">
        <v>0</v>
      </c>
      <c r="V183" s="40">
        <v>0</v>
      </c>
      <c r="W183" s="41">
        <v>0</v>
      </c>
      <c r="X183" s="37">
        <v>0</v>
      </c>
      <c r="Y183" s="37">
        <v>0</v>
      </c>
      <c r="Z183" s="37">
        <v>0</v>
      </c>
      <c r="AA183" s="41">
        <v>0</v>
      </c>
      <c r="AB183" s="37">
        <v>0</v>
      </c>
      <c r="AC183" s="36">
        <v>1</v>
      </c>
      <c r="AD183" s="37">
        <v>0</v>
      </c>
      <c r="AE183" s="39">
        <v>0</v>
      </c>
    </row>
    <row r="184" spans="1:31" ht="12" customHeight="1">
      <c r="A184" s="1" t="s">
        <v>193</v>
      </c>
      <c r="B184" s="1" t="s">
        <v>246</v>
      </c>
      <c r="C184" s="35" t="s">
        <v>145</v>
      </c>
      <c r="D184" s="82">
        <f t="shared" si="22"/>
        <v>430</v>
      </c>
      <c r="E184" s="36">
        <v>200</v>
      </c>
      <c r="F184" s="36">
        <v>14</v>
      </c>
      <c r="G184" s="36">
        <v>12</v>
      </c>
      <c r="H184" s="37">
        <v>7</v>
      </c>
      <c r="I184" s="36">
        <v>8</v>
      </c>
      <c r="J184" s="36">
        <v>14</v>
      </c>
      <c r="K184" s="36">
        <v>11</v>
      </c>
      <c r="L184" s="36">
        <v>23</v>
      </c>
      <c r="M184" s="36">
        <v>36</v>
      </c>
      <c r="N184" s="36">
        <v>6</v>
      </c>
      <c r="O184" s="36">
        <v>18</v>
      </c>
      <c r="P184" s="38">
        <v>10</v>
      </c>
      <c r="Q184" s="36">
        <v>9</v>
      </c>
      <c r="R184" s="36">
        <v>5</v>
      </c>
      <c r="S184" s="36">
        <v>6</v>
      </c>
      <c r="T184" s="276">
        <v>8</v>
      </c>
      <c r="U184" s="41">
        <v>14</v>
      </c>
      <c r="V184" s="40">
        <v>6</v>
      </c>
      <c r="W184" s="41">
        <v>1</v>
      </c>
      <c r="X184" s="37">
        <v>1</v>
      </c>
      <c r="Y184" s="37">
        <v>1</v>
      </c>
      <c r="Z184" s="37">
        <v>10</v>
      </c>
      <c r="AA184" s="41">
        <v>3</v>
      </c>
      <c r="AB184" s="37">
        <v>4</v>
      </c>
      <c r="AC184" s="36">
        <v>3</v>
      </c>
      <c r="AD184" s="37">
        <v>0</v>
      </c>
      <c r="AE184" s="39">
        <v>0</v>
      </c>
    </row>
    <row r="185" spans="3:31" ht="12" customHeight="1">
      <c r="C185" s="35"/>
      <c r="D185" s="82"/>
      <c r="E185" s="36"/>
      <c r="F185" s="36"/>
      <c r="G185" s="36"/>
      <c r="H185" s="37"/>
      <c r="I185" s="36"/>
      <c r="J185" s="36"/>
      <c r="K185" s="36"/>
      <c r="L185" s="36"/>
      <c r="M185" s="36"/>
      <c r="N185" s="36"/>
      <c r="O185" s="36"/>
      <c r="P185" s="38"/>
      <c r="Q185" s="36"/>
      <c r="R185" s="36"/>
      <c r="S185" s="36"/>
      <c r="T185" s="276"/>
      <c r="U185" s="41"/>
      <c r="V185" s="40"/>
      <c r="W185" s="41"/>
      <c r="X185" s="37"/>
      <c r="Y185" s="37"/>
      <c r="Z185" s="37"/>
      <c r="AA185" s="41"/>
      <c r="AB185" s="37"/>
      <c r="AC185" s="36"/>
      <c r="AD185" s="37"/>
      <c r="AE185" s="39"/>
    </row>
    <row r="186" spans="3:31" ht="12" customHeight="1">
      <c r="C186" s="45" t="s">
        <v>425</v>
      </c>
      <c r="D186" s="116">
        <f>SUM(E186:AE186)</f>
        <v>1</v>
      </c>
      <c r="E186" s="113">
        <f aca="true" t="shared" si="23" ref="E186:AE186">SUM(E188)</f>
        <v>1</v>
      </c>
      <c r="F186" s="113">
        <f t="shared" si="23"/>
        <v>0</v>
      </c>
      <c r="G186" s="113">
        <f t="shared" si="23"/>
        <v>0</v>
      </c>
      <c r="H186" s="140">
        <f t="shared" si="23"/>
        <v>0</v>
      </c>
      <c r="I186" s="113">
        <f t="shared" si="23"/>
        <v>0</v>
      </c>
      <c r="J186" s="113">
        <f t="shared" si="23"/>
        <v>0</v>
      </c>
      <c r="K186" s="113">
        <f t="shared" si="23"/>
        <v>0</v>
      </c>
      <c r="L186" s="113">
        <f t="shared" si="23"/>
        <v>0</v>
      </c>
      <c r="M186" s="113">
        <f t="shared" si="23"/>
        <v>0</v>
      </c>
      <c r="N186" s="113">
        <f t="shared" si="23"/>
        <v>0</v>
      </c>
      <c r="O186" s="113">
        <f t="shared" si="23"/>
        <v>0</v>
      </c>
      <c r="P186" s="115">
        <f t="shared" si="23"/>
        <v>0</v>
      </c>
      <c r="Q186" s="113">
        <f t="shared" si="23"/>
        <v>0</v>
      </c>
      <c r="R186" s="113">
        <f t="shared" si="23"/>
        <v>0</v>
      </c>
      <c r="S186" s="113">
        <f t="shared" si="23"/>
        <v>0</v>
      </c>
      <c r="T186" s="278">
        <f t="shared" si="23"/>
        <v>0</v>
      </c>
      <c r="U186" s="141">
        <f t="shared" si="23"/>
        <v>0</v>
      </c>
      <c r="V186" s="142">
        <f t="shared" si="23"/>
        <v>0</v>
      </c>
      <c r="W186" s="141">
        <f t="shared" si="23"/>
        <v>0</v>
      </c>
      <c r="X186" s="140">
        <f t="shared" si="23"/>
        <v>0</v>
      </c>
      <c r="Y186" s="140">
        <f t="shared" si="23"/>
        <v>0</v>
      </c>
      <c r="Z186" s="140">
        <f t="shared" si="23"/>
        <v>0</v>
      </c>
      <c r="AA186" s="141">
        <f t="shared" si="23"/>
        <v>0</v>
      </c>
      <c r="AB186" s="140">
        <f t="shared" si="23"/>
        <v>0</v>
      </c>
      <c r="AC186" s="113">
        <f t="shared" si="23"/>
        <v>0</v>
      </c>
      <c r="AD186" s="140">
        <f t="shared" si="23"/>
        <v>0</v>
      </c>
      <c r="AE186" s="143">
        <f t="shared" si="23"/>
        <v>0</v>
      </c>
    </row>
    <row r="187" spans="3:31" ht="12" customHeight="1">
      <c r="C187" s="35"/>
      <c r="D187" s="103"/>
      <c r="E187" s="36"/>
      <c r="F187" s="36"/>
      <c r="G187" s="36"/>
      <c r="H187" s="37"/>
      <c r="I187" s="36"/>
      <c r="J187" s="36"/>
      <c r="K187" s="36"/>
      <c r="L187" s="36"/>
      <c r="M187" s="36"/>
      <c r="N187" s="36"/>
      <c r="O187" s="36"/>
      <c r="P187" s="38"/>
      <c r="Q187" s="36"/>
      <c r="R187" s="36"/>
      <c r="S187" s="36"/>
      <c r="T187" s="276"/>
      <c r="U187" s="41"/>
      <c r="V187" s="40"/>
      <c r="W187" s="41"/>
      <c r="X187" s="37"/>
      <c r="Y187" s="37"/>
      <c r="Z187" s="37"/>
      <c r="AA187" s="41"/>
      <c r="AB187" s="37"/>
      <c r="AC187" s="36"/>
      <c r="AD187" s="37"/>
      <c r="AE187" s="39"/>
    </row>
    <row r="188" spans="3:31" ht="12" customHeight="1">
      <c r="C188" s="35" t="s">
        <v>179</v>
      </c>
      <c r="D188" s="82">
        <f>SUM(E188:AE188)</f>
        <v>1</v>
      </c>
      <c r="E188" s="36">
        <v>1</v>
      </c>
      <c r="F188" s="36">
        <v>0</v>
      </c>
      <c r="G188" s="36">
        <v>0</v>
      </c>
      <c r="H188" s="37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8">
        <v>0</v>
      </c>
      <c r="Q188" s="36">
        <v>0</v>
      </c>
      <c r="R188" s="36">
        <v>0</v>
      </c>
      <c r="S188" s="36">
        <v>0</v>
      </c>
      <c r="T188" s="276">
        <v>0</v>
      </c>
      <c r="U188" s="41">
        <v>0</v>
      </c>
      <c r="V188" s="40">
        <v>0</v>
      </c>
      <c r="W188" s="41">
        <v>0</v>
      </c>
      <c r="X188" s="37">
        <v>0</v>
      </c>
      <c r="Y188" s="37">
        <v>0</v>
      </c>
      <c r="Z188" s="37">
        <v>0</v>
      </c>
      <c r="AA188" s="41">
        <v>0</v>
      </c>
      <c r="AB188" s="37">
        <v>0</v>
      </c>
      <c r="AC188" s="36">
        <v>0</v>
      </c>
      <c r="AD188" s="37">
        <v>0</v>
      </c>
      <c r="AE188" s="39">
        <v>0</v>
      </c>
    </row>
    <row r="189" spans="3:31" ht="12">
      <c r="C189" s="44"/>
      <c r="D189" s="103"/>
      <c r="E189" s="138"/>
      <c r="F189" s="56"/>
      <c r="G189" s="56"/>
      <c r="H189" s="56"/>
      <c r="I189" s="56"/>
      <c r="J189" s="56"/>
      <c r="K189" s="57"/>
      <c r="L189" s="56"/>
      <c r="M189" s="56"/>
      <c r="N189" s="56"/>
      <c r="O189" s="57"/>
      <c r="P189" s="15"/>
      <c r="Q189" s="56"/>
      <c r="R189" s="56"/>
      <c r="S189" s="57"/>
      <c r="T189" s="211"/>
      <c r="U189" s="57"/>
      <c r="V189" s="56"/>
      <c r="W189" s="57"/>
      <c r="X189" s="57"/>
      <c r="Y189" s="57"/>
      <c r="Z189" s="57"/>
      <c r="AA189" s="57"/>
      <c r="AB189" s="57"/>
      <c r="AC189" s="57"/>
      <c r="AD189" s="57"/>
      <c r="AE189" s="43"/>
    </row>
    <row r="190" spans="3:31" ht="12" customHeight="1">
      <c r="C190" s="45" t="s">
        <v>248</v>
      </c>
      <c r="D190" s="116">
        <f>SUM(E190:AE190)</f>
        <v>1358</v>
      </c>
      <c r="E190" s="59">
        <f aca="true" t="shared" si="24" ref="E190:AE190">SUM(E192:E204)</f>
        <v>629</v>
      </c>
      <c r="F190" s="59">
        <f t="shared" si="24"/>
        <v>36</v>
      </c>
      <c r="G190" s="59">
        <f t="shared" si="24"/>
        <v>14</v>
      </c>
      <c r="H190" s="59">
        <f t="shared" si="24"/>
        <v>27</v>
      </c>
      <c r="I190" s="59">
        <f t="shared" si="24"/>
        <v>29</v>
      </c>
      <c r="J190" s="59">
        <f t="shared" si="24"/>
        <v>20</v>
      </c>
      <c r="K190" s="59">
        <f t="shared" si="24"/>
        <v>40</v>
      </c>
      <c r="L190" s="59">
        <f t="shared" si="24"/>
        <v>51</v>
      </c>
      <c r="M190" s="59">
        <f t="shared" si="24"/>
        <v>55</v>
      </c>
      <c r="N190" s="59">
        <f t="shared" si="24"/>
        <v>23</v>
      </c>
      <c r="O190" s="59">
        <f t="shared" si="24"/>
        <v>32</v>
      </c>
      <c r="P190" s="46">
        <f t="shared" si="24"/>
        <v>26</v>
      </c>
      <c r="Q190" s="47">
        <f t="shared" si="24"/>
        <v>32</v>
      </c>
      <c r="R190" s="47">
        <f t="shared" si="24"/>
        <v>51</v>
      </c>
      <c r="S190" s="47">
        <f t="shared" si="24"/>
        <v>14</v>
      </c>
      <c r="T190" s="227">
        <f t="shared" si="24"/>
        <v>63</v>
      </c>
      <c r="U190" s="47">
        <f t="shared" si="24"/>
        <v>123</v>
      </c>
      <c r="V190" s="117">
        <f t="shared" si="24"/>
        <v>12</v>
      </c>
      <c r="W190" s="47">
        <f t="shared" si="24"/>
        <v>15</v>
      </c>
      <c r="X190" s="59">
        <f t="shared" si="24"/>
        <v>9</v>
      </c>
      <c r="Y190" s="59">
        <f t="shared" si="24"/>
        <v>17</v>
      </c>
      <c r="Z190" s="59">
        <f t="shared" si="24"/>
        <v>13</v>
      </c>
      <c r="AA190" s="47">
        <f t="shared" si="24"/>
        <v>10</v>
      </c>
      <c r="AB190" s="47">
        <f t="shared" si="24"/>
        <v>0</v>
      </c>
      <c r="AC190" s="59">
        <f t="shared" si="24"/>
        <v>2</v>
      </c>
      <c r="AD190" s="47">
        <f t="shared" si="24"/>
        <v>15</v>
      </c>
      <c r="AE190" s="95">
        <f t="shared" si="24"/>
        <v>0</v>
      </c>
    </row>
    <row r="191" spans="3:31" ht="7.5" customHeight="1">
      <c r="C191" s="3"/>
      <c r="D191" s="103"/>
      <c r="E191" s="49"/>
      <c r="F191" s="49"/>
      <c r="G191" s="49"/>
      <c r="H191" s="53"/>
      <c r="I191" s="49"/>
      <c r="J191" s="49"/>
      <c r="K191" s="49"/>
      <c r="L191" s="49"/>
      <c r="M191" s="49"/>
      <c r="N191" s="49"/>
      <c r="O191" s="49"/>
      <c r="P191" s="50"/>
      <c r="Q191" s="49"/>
      <c r="R191" s="49"/>
      <c r="S191" s="49"/>
      <c r="T191" s="277"/>
      <c r="U191" s="55"/>
      <c r="V191" s="119"/>
      <c r="W191" s="55"/>
      <c r="X191" s="53"/>
      <c r="Y191" s="53"/>
      <c r="Z191" s="53"/>
      <c r="AA191" s="55"/>
      <c r="AB191" s="55"/>
      <c r="AC191" s="49"/>
      <c r="AD191" s="55"/>
      <c r="AE191" s="43"/>
    </row>
    <row r="192" spans="3:31" ht="13.5" customHeight="1">
      <c r="C192" s="3" t="s">
        <v>422</v>
      </c>
      <c r="D192" s="82">
        <f aca="true" t="shared" si="25" ref="D192:D204">SUM(E192:AE192)</f>
        <v>7</v>
      </c>
      <c r="E192" s="49">
        <v>2</v>
      </c>
      <c r="F192" s="49">
        <v>2</v>
      </c>
      <c r="G192" s="49">
        <v>0</v>
      </c>
      <c r="H192" s="53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50">
        <v>0</v>
      </c>
      <c r="Q192" s="49">
        <v>0</v>
      </c>
      <c r="R192" s="49">
        <v>0</v>
      </c>
      <c r="S192" s="49">
        <v>0</v>
      </c>
      <c r="T192" s="277">
        <v>3</v>
      </c>
      <c r="U192" s="55">
        <v>0</v>
      </c>
      <c r="V192" s="119">
        <v>0</v>
      </c>
      <c r="W192" s="55">
        <v>0</v>
      </c>
      <c r="X192" s="53">
        <v>0</v>
      </c>
      <c r="Y192" s="53">
        <v>0</v>
      </c>
      <c r="Z192" s="53">
        <v>0</v>
      </c>
      <c r="AA192" s="55">
        <v>0</v>
      </c>
      <c r="AB192" s="55">
        <v>0</v>
      </c>
      <c r="AC192" s="49">
        <v>0</v>
      </c>
      <c r="AD192" s="55">
        <v>0</v>
      </c>
      <c r="AE192" s="121">
        <v>0</v>
      </c>
    </row>
    <row r="193" spans="3:31" ht="13.5" customHeight="1">
      <c r="C193" s="3" t="s">
        <v>59</v>
      </c>
      <c r="D193" s="82">
        <f t="shared" si="25"/>
        <v>17</v>
      </c>
      <c r="E193" s="49">
        <v>0</v>
      </c>
      <c r="F193" s="49">
        <v>1</v>
      </c>
      <c r="G193" s="49">
        <v>0</v>
      </c>
      <c r="H193" s="53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50">
        <v>0</v>
      </c>
      <c r="Q193" s="49">
        <v>1</v>
      </c>
      <c r="R193" s="49">
        <v>0</v>
      </c>
      <c r="S193" s="49">
        <v>0</v>
      </c>
      <c r="T193" s="277">
        <v>0</v>
      </c>
      <c r="U193" s="55">
        <v>14</v>
      </c>
      <c r="V193" s="119">
        <v>1</v>
      </c>
      <c r="W193" s="55">
        <v>0</v>
      </c>
      <c r="X193" s="53">
        <v>0</v>
      </c>
      <c r="Y193" s="53">
        <v>0</v>
      </c>
      <c r="Z193" s="53">
        <v>0</v>
      </c>
      <c r="AA193" s="55">
        <v>0</v>
      </c>
      <c r="AB193" s="55">
        <v>0</v>
      </c>
      <c r="AC193" s="49">
        <v>0</v>
      </c>
      <c r="AD193" s="55">
        <v>0</v>
      </c>
      <c r="AE193" s="121">
        <v>0</v>
      </c>
    </row>
    <row r="194" spans="3:31" ht="12" customHeight="1">
      <c r="C194" s="35" t="s">
        <v>61</v>
      </c>
      <c r="D194" s="82">
        <f t="shared" si="25"/>
        <v>16</v>
      </c>
      <c r="E194" s="36">
        <v>0</v>
      </c>
      <c r="F194" s="36">
        <v>0</v>
      </c>
      <c r="G194" s="36">
        <v>0</v>
      </c>
      <c r="H194" s="37">
        <v>1</v>
      </c>
      <c r="I194" s="36">
        <v>2</v>
      </c>
      <c r="J194" s="36">
        <v>0</v>
      </c>
      <c r="K194" s="36">
        <v>2</v>
      </c>
      <c r="L194" s="36">
        <v>6</v>
      </c>
      <c r="M194" s="36">
        <v>0</v>
      </c>
      <c r="N194" s="36">
        <v>1</v>
      </c>
      <c r="O194" s="36">
        <v>0</v>
      </c>
      <c r="P194" s="38">
        <v>1</v>
      </c>
      <c r="Q194" s="36">
        <v>1</v>
      </c>
      <c r="R194" s="36">
        <v>0</v>
      </c>
      <c r="S194" s="36">
        <v>0</v>
      </c>
      <c r="T194" s="276">
        <v>0</v>
      </c>
      <c r="U194" s="36">
        <v>0</v>
      </c>
      <c r="V194" s="40">
        <v>0</v>
      </c>
      <c r="W194" s="41">
        <v>1</v>
      </c>
      <c r="X194" s="37">
        <v>0</v>
      </c>
      <c r="Y194" s="37">
        <v>0</v>
      </c>
      <c r="Z194" s="37">
        <v>0</v>
      </c>
      <c r="AA194" s="41">
        <v>1</v>
      </c>
      <c r="AB194" s="37">
        <v>0</v>
      </c>
      <c r="AC194" s="36">
        <v>0</v>
      </c>
      <c r="AD194" s="37">
        <v>0</v>
      </c>
      <c r="AE194" s="39">
        <v>0</v>
      </c>
    </row>
    <row r="195" spans="3:31" ht="12" customHeight="1">
      <c r="C195" s="35" t="s">
        <v>102</v>
      </c>
      <c r="D195" s="82">
        <f t="shared" si="25"/>
        <v>37</v>
      </c>
      <c r="E195" s="36">
        <v>37</v>
      </c>
      <c r="F195" s="36">
        <v>0</v>
      </c>
      <c r="G195" s="36">
        <v>0</v>
      </c>
      <c r="H195" s="37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8">
        <v>0</v>
      </c>
      <c r="Q195" s="36">
        <v>0</v>
      </c>
      <c r="R195" s="36">
        <v>0</v>
      </c>
      <c r="S195" s="36">
        <v>0</v>
      </c>
      <c r="T195" s="276">
        <v>0</v>
      </c>
      <c r="U195" s="41">
        <v>0</v>
      </c>
      <c r="V195" s="40">
        <v>0</v>
      </c>
      <c r="W195" s="41">
        <v>0</v>
      </c>
      <c r="X195" s="37">
        <v>0</v>
      </c>
      <c r="Y195" s="37">
        <v>0</v>
      </c>
      <c r="Z195" s="37">
        <v>0</v>
      </c>
      <c r="AA195" s="41">
        <v>0</v>
      </c>
      <c r="AB195" s="37">
        <v>0</v>
      </c>
      <c r="AC195" s="36">
        <v>0</v>
      </c>
      <c r="AD195" s="37">
        <v>0</v>
      </c>
      <c r="AE195" s="39">
        <v>0</v>
      </c>
    </row>
    <row r="196" spans="3:31" ht="12" customHeight="1">
      <c r="C196" s="35" t="s">
        <v>424</v>
      </c>
      <c r="D196" s="82">
        <f t="shared" si="25"/>
        <v>2</v>
      </c>
      <c r="E196" s="36">
        <v>2</v>
      </c>
      <c r="F196" s="36">
        <v>0</v>
      </c>
      <c r="G196" s="36">
        <v>0</v>
      </c>
      <c r="H196" s="37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8">
        <v>0</v>
      </c>
      <c r="Q196" s="36">
        <v>0</v>
      </c>
      <c r="R196" s="36">
        <v>0</v>
      </c>
      <c r="S196" s="36">
        <v>0</v>
      </c>
      <c r="T196" s="276">
        <v>0</v>
      </c>
      <c r="U196" s="41">
        <v>0</v>
      </c>
      <c r="V196" s="40">
        <v>0</v>
      </c>
      <c r="W196" s="41">
        <v>0</v>
      </c>
      <c r="X196" s="37">
        <v>0</v>
      </c>
      <c r="Y196" s="37">
        <v>0</v>
      </c>
      <c r="Z196" s="37">
        <v>0</v>
      </c>
      <c r="AA196" s="41">
        <v>0</v>
      </c>
      <c r="AB196" s="37">
        <v>0</v>
      </c>
      <c r="AC196" s="36">
        <v>0</v>
      </c>
      <c r="AD196" s="37">
        <v>0</v>
      </c>
      <c r="AE196" s="39">
        <v>0</v>
      </c>
    </row>
    <row r="197" spans="3:31" ht="12" customHeight="1">
      <c r="C197" s="35" t="s">
        <v>127</v>
      </c>
      <c r="D197" s="82">
        <f t="shared" si="25"/>
        <v>9</v>
      </c>
      <c r="E197" s="36">
        <v>1</v>
      </c>
      <c r="F197" s="36">
        <v>0</v>
      </c>
      <c r="G197" s="36">
        <v>0</v>
      </c>
      <c r="H197" s="37">
        <v>0</v>
      </c>
      <c r="I197" s="36">
        <v>1</v>
      </c>
      <c r="J197" s="36">
        <v>1</v>
      </c>
      <c r="K197" s="36">
        <v>2</v>
      </c>
      <c r="L197" s="36">
        <v>0</v>
      </c>
      <c r="M197" s="36">
        <v>0</v>
      </c>
      <c r="N197" s="36">
        <v>0</v>
      </c>
      <c r="O197" s="36">
        <v>0</v>
      </c>
      <c r="P197" s="38">
        <v>4</v>
      </c>
      <c r="Q197" s="36">
        <v>0</v>
      </c>
      <c r="R197" s="36">
        <v>0</v>
      </c>
      <c r="S197" s="36">
        <v>0</v>
      </c>
      <c r="T197" s="276">
        <v>0</v>
      </c>
      <c r="U197" s="41">
        <v>0</v>
      </c>
      <c r="V197" s="40">
        <v>0</v>
      </c>
      <c r="W197" s="41">
        <v>0</v>
      </c>
      <c r="X197" s="37">
        <v>0</v>
      </c>
      <c r="Y197" s="37">
        <v>0</v>
      </c>
      <c r="Z197" s="37">
        <v>0</v>
      </c>
      <c r="AA197" s="41">
        <v>0</v>
      </c>
      <c r="AB197" s="37">
        <v>0</v>
      </c>
      <c r="AC197" s="36">
        <v>0</v>
      </c>
      <c r="AD197" s="37">
        <v>0</v>
      </c>
      <c r="AE197" s="39">
        <v>0</v>
      </c>
    </row>
    <row r="198" spans="3:31" ht="12" customHeight="1">
      <c r="C198" s="35" t="s">
        <v>249</v>
      </c>
      <c r="D198" s="82">
        <f t="shared" si="25"/>
        <v>16</v>
      </c>
      <c r="E198" s="36">
        <v>0</v>
      </c>
      <c r="F198" s="36">
        <v>1</v>
      </c>
      <c r="G198" s="36">
        <v>0</v>
      </c>
      <c r="H198" s="37">
        <v>0</v>
      </c>
      <c r="I198" s="36">
        <v>5</v>
      </c>
      <c r="J198" s="36">
        <v>0</v>
      </c>
      <c r="K198" s="36">
        <v>4</v>
      </c>
      <c r="L198" s="36">
        <v>6</v>
      </c>
      <c r="M198" s="36">
        <v>0</v>
      </c>
      <c r="N198" s="36">
        <v>0</v>
      </c>
      <c r="O198" s="36">
        <v>0</v>
      </c>
      <c r="P198" s="38">
        <v>0</v>
      </c>
      <c r="Q198" s="36">
        <v>0</v>
      </c>
      <c r="R198" s="36">
        <v>0</v>
      </c>
      <c r="S198" s="36">
        <v>0</v>
      </c>
      <c r="T198" s="276">
        <v>0</v>
      </c>
      <c r="U198" s="41">
        <v>0</v>
      </c>
      <c r="V198" s="40">
        <v>0</v>
      </c>
      <c r="W198" s="41">
        <v>0</v>
      </c>
      <c r="X198" s="37">
        <v>0</v>
      </c>
      <c r="Y198" s="37">
        <v>0</v>
      </c>
      <c r="Z198" s="37">
        <v>0</v>
      </c>
      <c r="AA198" s="41">
        <v>0</v>
      </c>
      <c r="AB198" s="37">
        <v>0</v>
      </c>
      <c r="AC198" s="36">
        <v>0</v>
      </c>
      <c r="AD198" s="37">
        <v>0</v>
      </c>
      <c r="AE198" s="39">
        <v>0</v>
      </c>
    </row>
    <row r="199" spans="3:31" ht="12" customHeight="1">
      <c r="C199" s="35" t="s">
        <v>129</v>
      </c>
      <c r="D199" s="82">
        <f t="shared" si="25"/>
        <v>303</v>
      </c>
      <c r="E199" s="36">
        <v>81</v>
      </c>
      <c r="F199" s="36">
        <v>9</v>
      </c>
      <c r="G199" s="36">
        <v>7</v>
      </c>
      <c r="H199" s="37">
        <v>4</v>
      </c>
      <c r="I199" s="36">
        <v>7</v>
      </c>
      <c r="J199" s="36">
        <v>6</v>
      </c>
      <c r="K199" s="36">
        <v>9</v>
      </c>
      <c r="L199" s="36">
        <v>20</v>
      </c>
      <c r="M199" s="36">
        <v>15</v>
      </c>
      <c r="N199" s="36">
        <v>9</v>
      </c>
      <c r="O199" s="36">
        <v>6</v>
      </c>
      <c r="P199" s="38">
        <v>4</v>
      </c>
      <c r="Q199" s="36">
        <v>12</v>
      </c>
      <c r="R199" s="36">
        <v>19</v>
      </c>
      <c r="S199" s="36">
        <v>5</v>
      </c>
      <c r="T199" s="276">
        <v>28</v>
      </c>
      <c r="U199" s="41">
        <v>26</v>
      </c>
      <c r="V199" s="40">
        <v>6</v>
      </c>
      <c r="W199" s="41">
        <v>12</v>
      </c>
      <c r="X199" s="37">
        <v>4</v>
      </c>
      <c r="Y199" s="37">
        <v>10</v>
      </c>
      <c r="Z199" s="37">
        <v>1</v>
      </c>
      <c r="AA199" s="41">
        <v>2</v>
      </c>
      <c r="AB199" s="37">
        <v>0</v>
      </c>
      <c r="AC199" s="36">
        <v>0</v>
      </c>
      <c r="AD199" s="37">
        <v>1</v>
      </c>
      <c r="AE199" s="39">
        <v>0</v>
      </c>
    </row>
    <row r="200" spans="3:31" ht="12" customHeight="1">
      <c r="C200" s="35" t="s">
        <v>130</v>
      </c>
      <c r="D200" s="82">
        <f t="shared" si="25"/>
        <v>543</v>
      </c>
      <c r="E200" s="36">
        <v>321</v>
      </c>
      <c r="F200" s="36">
        <v>7</v>
      </c>
      <c r="G200" s="36">
        <v>0</v>
      </c>
      <c r="H200" s="37">
        <v>8</v>
      </c>
      <c r="I200" s="36">
        <v>5</v>
      </c>
      <c r="J200" s="36">
        <v>1</v>
      </c>
      <c r="K200" s="36">
        <v>6</v>
      </c>
      <c r="L200" s="36">
        <v>7</v>
      </c>
      <c r="M200" s="36">
        <v>19</v>
      </c>
      <c r="N200" s="36">
        <v>3</v>
      </c>
      <c r="O200" s="36">
        <v>4</v>
      </c>
      <c r="P200" s="38">
        <v>7</v>
      </c>
      <c r="Q200" s="36">
        <v>11</v>
      </c>
      <c r="R200" s="36">
        <v>10</v>
      </c>
      <c r="S200" s="36">
        <v>6</v>
      </c>
      <c r="T200" s="276">
        <v>24</v>
      </c>
      <c r="U200" s="41">
        <v>74</v>
      </c>
      <c r="V200" s="40">
        <v>1</v>
      </c>
      <c r="W200" s="41">
        <v>2</v>
      </c>
      <c r="X200" s="37">
        <v>0</v>
      </c>
      <c r="Y200" s="37">
        <v>3</v>
      </c>
      <c r="Z200" s="37">
        <v>7</v>
      </c>
      <c r="AA200" s="41">
        <v>4</v>
      </c>
      <c r="AB200" s="37">
        <v>0</v>
      </c>
      <c r="AC200" s="36">
        <v>0</v>
      </c>
      <c r="AD200" s="37">
        <v>13</v>
      </c>
      <c r="AE200" s="39">
        <v>0</v>
      </c>
    </row>
    <row r="201" spans="3:31" ht="12" customHeight="1">
      <c r="C201" s="35" t="s">
        <v>144</v>
      </c>
      <c r="D201" s="82">
        <f t="shared" si="25"/>
        <v>13</v>
      </c>
      <c r="E201" s="36">
        <v>0</v>
      </c>
      <c r="F201" s="36">
        <v>0</v>
      </c>
      <c r="G201" s="36">
        <v>0</v>
      </c>
      <c r="H201" s="37">
        <v>0</v>
      </c>
      <c r="I201" s="36">
        <v>3</v>
      </c>
      <c r="J201" s="36">
        <v>0</v>
      </c>
      <c r="K201" s="36">
        <v>3</v>
      </c>
      <c r="L201" s="36">
        <v>1</v>
      </c>
      <c r="M201" s="36">
        <v>0</v>
      </c>
      <c r="N201" s="36">
        <v>4</v>
      </c>
      <c r="O201" s="36">
        <v>0</v>
      </c>
      <c r="P201" s="38">
        <v>0</v>
      </c>
      <c r="Q201" s="36">
        <v>1</v>
      </c>
      <c r="R201" s="36">
        <v>0</v>
      </c>
      <c r="S201" s="36">
        <v>0</v>
      </c>
      <c r="T201" s="276">
        <v>0</v>
      </c>
      <c r="U201" s="41">
        <v>0</v>
      </c>
      <c r="V201" s="40">
        <v>0</v>
      </c>
      <c r="W201" s="41">
        <v>0</v>
      </c>
      <c r="X201" s="37">
        <v>0</v>
      </c>
      <c r="Y201" s="37">
        <v>0</v>
      </c>
      <c r="Z201" s="37">
        <v>0</v>
      </c>
      <c r="AA201" s="41">
        <v>1</v>
      </c>
      <c r="AB201" s="37">
        <v>0</v>
      </c>
      <c r="AC201" s="36">
        <v>0</v>
      </c>
      <c r="AD201" s="37">
        <v>0</v>
      </c>
      <c r="AE201" s="39">
        <v>0</v>
      </c>
    </row>
    <row r="202" spans="3:31" ht="12" customHeight="1">
      <c r="C202" s="35" t="s">
        <v>142</v>
      </c>
      <c r="D202" s="82">
        <f t="shared" si="25"/>
        <v>117</v>
      </c>
      <c r="E202" s="36">
        <v>111</v>
      </c>
      <c r="F202" s="36">
        <v>0</v>
      </c>
      <c r="G202" s="36">
        <v>0</v>
      </c>
      <c r="H202" s="37">
        <v>0</v>
      </c>
      <c r="I202" s="36">
        <v>1</v>
      </c>
      <c r="J202" s="36">
        <v>1</v>
      </c>
      <c r="K202" s="36">
        <v>0</v>
      </c>
      <c r="L202" s="36">
        <v>0</v>
      </c>
      <c r="M202" s="36">
        <v>1</v>
      </c>
      <c r="N202" s="36">
        <v>0</v>
      </c>
      <c r="O202" s="36">
        <v>1</v>
      </c>
      <c r="P202" s="38">
        <v>0</v>
      </c>
      <c r="Q202" s="36">
        <v>0</v>
      </c>
      <c r="R202" s="36">
        <v>0</v>
      </c>
      <c r="S202" s="36">
        <v>0</v>
      </c>
      <c r="T202" s="276">
        <v>1</v>
      </c>
      <c r="U202" s="41">
        <v>0</v>
      </c>
      <c r="V202" s="40">
        <v>0</v>
      </c>
      <c r="W202" s="41">
        <v>0</v>
      </c>
      <c r="X202" s="37">
        <v>0</v>
      </c>
      <c r="Y202" s="37">
        <v>0</v>
      </c>
      <c r="Z202" s="37">
        <v>0</v>
      </c>
      <c r="AA202" s="41">
        <v>1</v>
      </c>
      <c r="AB202" s="37">
        <v>0</v>
      </c>
      <c r="AC202" s="36">
        <v>0</v>
      </c>
      <c r="AD202" s="37">
        <v>0</v>
      </c>
      <c r="AE202" s="39">
        <v>0</v>
      </c>
    </row>
    <row r="203" spans="1:31" ht="12" customHeight="1">
      <c r="A203" s="1" t="s">
        <v>193</v>
      </c>
      <c r="B203" s="1" t="s">
        <v>250</v>
      </c>
      <c r="C203" s="35" t="s">
        <v>150</v>
      </c>
      <c r="D203" s="82">
        <f t="shared" si="25"/>
        <v>248</v>
      </c>
      <c r="E203" s="36">
        <v>70</v>
      </c>
      <c r="F203" s="36">
        <v>13</v>
      </c>
      <c r="G203" s="36">
        <v>7</v>
      </c>
      <c r="H203" s="37">
        <v>12</v>
      </c>
      <c r="I203" s="36">
        <v>4</v>
      </c>
      <c r="J203" s="36">
        <v>10</v>
      </c>
      <c r="K203" s="36">
        <v>14</v>
      </c>
      <c r="L203" s="36">
        <v>10</v>
      </c>
      <c r="M203" s="36">
        <v>20</v>
      </c>
      <c r="N203" s="36">
        <v>5</v>
      </c>
      <c r="O203" s="36">
        <v>17</v>
      </c>
      <c r="P203" s="38">
        <v>8</v>
      </c>
      <c r="Q203" s="36">
        <v>4</v>
      </c>
      <c r="R203" s="36">
        <v>18</v>
      </c>
      <c r="S203" s="36">
        <v>2</v>
      </c>
      <c r="T203" s="276">
        <v>5</v>
      </c>
      <c r="U203" s="41">
        <v>8</v>
      </c>
      <c r="V203" s="40">
        <v>4</v>
      </c>
      <c r="W203" s="41">
        <v>0</v>
      </c>
      <c r="X203" s="37">
        <v>5</v>
      </c>
      <c r="Y203" s="37">
        <v>4</v>
      </c>
      <c r="Z203" s="37">
        <v>5</v>
      </c>
      <c r="AA203" s="41">
        <v>1</v>
      </c>
      <c r="AB203" s="37">
        <v>0</v>
      </c>
      <c r="AC203" s="36">
        <v>2</v>
      </c>
      <c r="AD203" s="37">
        <v>0</v>
      </c>
      <c r="AE203" s="39">
        <v>0</v>
      </c>
    </row>
    <row r="204" spans="1:31" ht="12" customHeight="1">
      <c r="A204" s="1" t="s">
        <v>193</v>
      </c>
      <c r="B204" s="1" t="s">
        <v>250</v>
      </c>
      <c r="C204" s="35" t="s">
        <v>151</v>
      </c>
      <c r="D204" s="82">
        <f t="shared" si="25"/>
        <v>30</v>
      </c>
      <c r="E204" s="36">
        <v>4</v>
      </c>
      <c r="F204" s="36">
        <v>3</v>
      </c>
      <c r="G204" s="36">
        <v>0</v>
      </c>
      <c r="H204" s="37">
        <v>2</v>
      </c>
      <c r="I204" s="36">
        <v>1</v>
      </c>
      <c r="J204" s="36">
        <v>1</v>
      </c>
      <c r="K204" s="36">
        <v>0</v>
      </c>
      <c r="L204" s="36">
        <v>1</v>
      </c>
      <c r="M204" s="36">
        <v>0</v>
      </c>
      <c r="N204" s="36">
        <v>1</v>
      </c>
      <c r="O204" s="36">
        <v>4</v>
      </c>
      <c r="P204" s="38">
        <v>2</v>
      </c>
      <c r="Q204" s="36">
        <v>2</v>
      </c>
      <c r="R204" s="36">
        <v>4</v>
      </c>
      <c r="S204" s="36">
        <v>1</v>
      </c>
      <c r="T204" s="276">
        <v>2</v>
      </c>
      <c r="U204" s="41">
        <v>1</v>
      </c>
      <c r="V204" s="40">
        <v>0</v>
      </c>
      <c r="W204" s="41">
        <v>0</v>
      </c>
      <c r="X204" s="37">
        <v>0</v>
      </c>
      <c r="Y204" s="37">
        <v>0</v>
      </c>
      <c r="Z204" s="37">
        <v>0</v>
      </c>
      <c r="AA204" s="41">
        <v>0</v>
      </c>
      <c r="AB204" s="37">
        <v>0</v>
      </c>
      <c r="AC204" s="36">
        <v>0</v>
      </c>
      <c r="AD204" s="37">
        <v>1</v>
      </c>
      <c r="AE204" s="39">
        <v>0</v>
      </c>
    </row>
    <row r="205" spans="3:31" ht="9" customHeight="1">
      <c r="C205" s="3"/>
      <c r="D205" s="103"/>
      <c r="P205" s="43"/>
      <c r="Q205" s="44"/>
      <c r="R205" s="44"/>
      <c r="S205" s="44"/>
      <c r="T205" s="124"/>
      <c r="U205" s="44"/>
      <c r="V205" s="26"/>
      <c r="AE205" s="43"/>
    </row>
    <row r="206" spans="3:31" ht="12" customHeight="1">
      <c r="C206" s="45" t="s">
        <v>251</v>
      </c>
      <c r="D206" s="116">
        <f>SUM(E206:AE206)</f>
        <v>680</v>
      </c>
      <c r="E206" s="59">
        <f aca="true" t="shared" si="26" ref="E206:AE206">SUM(E208:E225)</f>
        <v>103</v>
      </c>
      <c r="F206" s="59">
        <f t="shared" si="26"/>
        <v>13</v>
      </c>
      <c r="G206" s="59">
        <f t="shared" si="26"/>
        <v>18</v>
      </c>
      <c r="H206" s="59">
        <f t="shared" si="26"/>
        <v>11</v>
      </c>
      <c r="I206" s="59">
        <f t="shared" si="26"/>
        <v>57</v>
      </c>
      <c r="J206" s="59">
        <f t="shared" si="26"/>
        <v>96</v>
      </c>
      <c r="K206" s="59">
        <f t="shared" si="26"/>
        <v>26</v>
      </c>
      <c r="L206" s="59">
        <f t="shared" si="26"/>
        <v>21</v>
      </c>
      <c r="M206" s="59">
        <f t="shared" si="26"/>
        <v>28</v>
      </c>
      <c r="N206" s="59">
        <f t="shared" si="26"/>
        <v>34</v>
      </c>
      <c r="O206" s="59">
        <f t="shared" si="26"/>
        <v>9</v>
      </c>
      <c r="P206" s="46">
        <f t="shared" si="26"/>
        <v>34</v>
      </c>
      <c r="Q206" s="47">
        <f t="shared" si="26"/>
        <v>23</v>
      </c>
      <c r="R206" s="47">
        <f t="shared" si="26"/>
        <v>9</v>
      </c>
      <c r="S206" s="47">
        <f t="shared" si="26"/>
        <v>32</v>
      </c>
      <c r="T206" s="227">
        <f t="shared" si="26"/>
        <v>41</v>
      </c>
      <c r="U206" s="47">
        <f t="shared" si="26"/>
        <v>12</v>
      </c>
      <c r="V206" s="117">
        <f t="shared" si="26"/>
        <v>19</v>
      </c>
      <c r="W206" s="47">
        <f t="shared" si="26"/>
        <v>17</v>
      </c>
      <c r="X206" s="59">
        <f t="shared" si="26"/>
        <v>9</v>
      </c>
      <c r="Y206" s="59">
        <f t="shared" si="26"/>
        <v>6</v>
      </c>
      <c r="Z206" s="59">
        <f t="shared" si="26"/>
        <v>18</v>
      </c>
      <c r="AA206" s="47">
        <f t="shared" si="26"/>
        <v>18</v>
      </c>
      <c r="AB206" s="47">
        <f t="shared" si="26"/>
        <v>9</v>
      </c>
      <c r="AC206" s="59">
        <f t="shared" si="26"/>
        <v>10</v>
      </c>
      <c r="AD206" s="47">
        <f t="shared" si="26"/>
        <v>7</v>
      </c>
      <c r="AE206" s="46">
        <f t="shared" si="26"/>
        <v>0</v>
      </c>
    </row>
    <row r="207" spans="3:31" ht="7.5" customHeight="1">
      <c r="C207" s="45"/>
      <c r="D207" s="103"/>
      <c r="E207" s="49"/>
      <c r="F207" s="49"/>
      <c r="G207" s="49"/>
      <c r="H207" s="53"/>
      <c r="I207" s="49"/>
      <c r="J207" s="49"/>
      <c r="K207" s="49"/>
      <c r="L207" s="49"/>
      <c r="M207" s="49"/>
      <c r="N207" s="49"/>
      <c r="O207" s="49"/>
      <c r="P207" s="50"/>
      <c r="Q207" s="49"/>
      <c r="R207" s="49"/>
      <c r="S207" s="49"/>
      <c r="T207" s="277"/>
      <c r="U207" s="55"/>
      <c r="V207" s="119"/>
      <c r="W207" s="55"/>
      <c r="X207" s="53"/>
      <c r="Y207" s="53"/>
      <c r="Z207" s="53"/>
      <c r="AA207" s="55"/>
      <c r="AB207" s="55"/>
      <c r="AC207" s="49"/>
      <c r="AD207" s="55"/>
      <c r="AE207" s="43"/>
    </row>
    <row r="208" spans="3:31" ht="12" customHeight="1">
      <c r="C208" s="35" t="s">
        <v>92</v>
      </c>
      <c r="D208" s="82">
        <f aca="true" t="shared" si="27" ref="D208:D225">SUM(E208:AE208)</f>
        <v>61</v>
      </c>
      <c r="E208" s="36">
        <v>37</v>
      </c>
      <c r="F208" s="36">
        <v>4</v>
      </c>
      <c r="G208" s="36">
        <v>0</v>
      </c>
      <c r="H208" s="37">
        <v>0</v>
      </c>
      <c r="I208" s="36">
        <v>3</v>
      </c>
      <c r="J208" s="36">
        <v>0</v>
      </c>
      <c r="K208" s="36">
        <v>0</v>
      </c>
      <c r="L208" s="36">
        <v>0</v>
      </c>
      <c r="M208" s="36">
        <v>0</v>
      </c>
      <c r="N208" s="36">
        <v>1</v>
      </c>
      <c r="O208" s="36">
        <v>1</v>
      </c>
      <c r="P208" s="38">
        <v>0</v>
      </c>
      <c r="Q208" s="36">
        <v>0</v>
      </c>
      <c r="R208" s="36">
        <v>0</v>
      </c>
      <c r="S208" s="36">
        <v>0</v>
      </c>
      <c r="T208" s="276">
        <v>14</v>
      </c>
      <c r="U208" s="41">
        <v>0</v>
      </c>
      <c r="V208" s="40">
        <v>0</v>
      </c>
      <c r="W208" s="41">
        <v>0</v>
      </c>
      <c r="X208" s="37">
        <v>0</v>
      </c>
      <c r="Y208" s="37">
        <v>0</v>
      </c>
      <c r="Z208" s="37">
        <v>0</v>
      </c>
      <c r="AA208" s="41">
        <v>0</v>
      </c>
      <c r="AB208" s="37">
        <v>1</v>
      </c>
      <c r="AC208" s="36">
        <v>0</v>
      </c>
      <c r="AD208" s="37">
        <v>0</v>
      </c>
      <c r="AE208" s="39">
        <v>0</v>
      </c>
    </row>
    <row r="209" spans="3:31" ht="12" customHeight="1">
      <c r="C209" s="35" t="s">
        <v>430</v>
      </c>
      <c r="D209" s="82">
        <f t="shared" si="27"/>
        <v>2</v>
      </c>
      <c r="E209" s="36">
        <v>0</v>
      </c>
      <c r="F209" s="36">
        <v>0</v>
      </c>
      <c r="G209" s="36">
        <v>0</v>
      </c>
      <c r="H209" s="37">
        <v>0</v>
      </c>
      <c r="I209" s="36">
        <v>0</v>
      </c>
      <c r="J209" s="36">
        <v>2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8">
        <v>0</v>
      </c>
      <c r="Q209" s="36">
        <v>0</v>
      </c>
      <c r="R209" s="36">
        <v>0</v>
      </c>
      <c r="S209" s="36">
        <v>0</v>
      </c>
      <c r="T209" s="276">
        <v>0</v>
      </c>
      <c r="U209" s="41">
        <v>0</v>
      </c>
      <c r="V209" s="40">
        <v>0</v>
      </c>
      <c r="W209" s="41">
        <v>0</v>
      </c>
      <c r="X209" s="37">
        <v>0</v>
      </c>
      <c r="Y209" s="37">
        <v>0</v>
      </c>
      <c r="Z209" s="37">
        <v>0</v>
      </c>
      <c r="AA209" s="41">
        <v>0</v>
      </c>
      <c r="AB209" s="37">
        <v>0</v>
      </c>
      <c r="AC209" s="36">
        <v>0</v>
      </c>
      <c r="AD209" s="37">
        <v>0</v>
      </c>
      <c r="AE209" s="39">
        <v>0</v>
      </c>
    </row>
    <row r="210" spans="3:31" ht="12" customHeight="1">
      <c r="C210" s="35" t="s">
        <v>423</v>
      </c>
      <c r="D210" s="82">
        <f t="shared" si="27"/>
        <v>1</v>
      </c>
      <c r="E210" s="36">
        <v>1</v>
      </c>
      <c r="F210" s="36">
        <v>0</v>
      </c>
      <c r="G210" s="36">
        <v>0</v>
      </c>
      <c r="H210" s="37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8">
        <v>0</v>
      </c>
      <c r="Q210" s="36">
        <v>0</v>
      </c>
      <c r="R210" s="36">
        <v>0</v>
      </c>
      <c r="S210" s="36">
        <v>0</v>
      </c>
      <c r="T210" s="276">
        <v>0</v>
      </c>
      <c r="U210" s="41">
        <v>0</v>
      </c>
      <c r="V210" s="40">
        <v>0</v>
      </c>
      <c r="W210" s="41">
        <v>0</v>
      </c>
      <c r="X210" s="37">
        <v>0</v>
      </c>
      <c r="Y210" s="37">
        <v>0</v>
      </c>
      <c r="Z210" s="37">
        <v>0</v>
      </c>
      <c r="AA210" s="41">
        <v>0</v>
      </c>
      <c r="AB210" s="37">
        <v>0</v>
      </c>
      <c r="AC210" s="36">
        <v>0</v>
      </c>
      <c r="AD210" s="37">
        <v>0</v>
      </c>
      <c r="AE210" s="39">
        <v>0</v>
      </c>
    </row>
    <row r="211" spans="3:31" ht="12" customHeight="1">
      <c r="C211" s="35" t="s">
        <v>252</v>
      </c>
      <c r="D211" s="82">
        <f t="shared" si="27"/>
        <v>16</v>
      </c>
      <c r="E211" s="36">
        <v>0</v>
      </c>
      <c r="F211" s="36">
        <v>1</v>
      </c>
      <c r="G211" s="36">
        <v>1</v>
      </c>
      <c r="H211" s="37">
        <v>0</v>
      </c>
      <c r="I211" s="36">
        <v>0</v>
      </c>
      <c r="J211" s="36">
        <v>2</v>
      </c>
      <c r="K211" s="36">
        <v>0</v>
      </c>
      <c r="L211" s="36">
        <v>1</v>
      </c>
      <c r="M211" s="36">
        <v>2</v>
      </c>
      <c r="N211" s="36">
        <v>0</v>
      </c>
      <c r="O211" s="36">
        <v>0</v>
      </c>
      <c r="P211" s="38">
        <v>0</v>
      </c>
      <c r="Q211" s="36">
        <v>1</v>
      </c>
      <c r="R211" s="36">
        <v>0</v>
      </c>
      <c r="S211" s="36">
        <v>1</v>
      </c>
      <c r="T211" s="276">
        <v>1</v>
      </c>
      <c r="U211" s="41">
        <v>0</v>
      </c>
      <c r="V211" s="40">
        <v>1</v>
      </c>
      <c r="W211" s="41">
        <v>0</v>
      </c>
      <c r="X211" s="37">
        <v>0</v>
      </c>
      <c r="Y211" s="37">
        <v>0</v>
      </c>
      <c r="Z211" s="37">
        <v>3</v>
      </c>
      <c r="AA211" s="41">
        <v>1</v>
      </c>
      <c r="AB211" s="37">
        <v>0</v>
      </c>
      <c r="AC211" s="36">
        <v>1</v>
      </c>
      <c r="AD211" s="37">
        <v>0</v>
      </c>
      <c r="AE211" s="39">
        <v>0</v>
      </c>
    </row>
    <row r="212" spans="1:31" ht="12" customHeight="1">
      <c r="A212" s="1" t="s">
        <v>253</v>
      </c>
      <c r="B212" s="1" t="s">
        <v>254</v>
      </c>
      <c r="C212" s="35" t="s">
        <v>94</v>
      </c>
      <c r="D212" s="82">
        <f t="shared" si="27"/>
        <v>151</v>
      </c>
      <c r="E212" s="36">
        <v>16</v>
      </c>
      <c r="F212" s="36">
        <v>6</v>
      </c>
      <c r="G212" s="36">
        <v>6</v>
      </c>
      <c r="H212" s="37">
        <v>8</v>
      </c>
      <c r="I212" s="36">
        <v>11</v>
      </c>
      <c r="J212" s="36">
        <v>11</v>
      </c>
      <c r="K212" s="36">
        <v>21</v>
      </c>
      <c r="L212" s="36">
        <v>7</v>
      </c>
      <c r="M212" s="36">
        <v>7</v>
      </c>
      <c r="N212" s="36">
        <v>8</v>
      </c>
      <c r="O212" s="36">
        <v>6</v>
      </c>
      <c r="P212" s="38">
        <v>5</v>
      </c>
      <c r="Q212" s="36">
        <v>5</v>
      </c>
      <c r="R212" s="36">
        <v>6</v>
      </c>
      <c r="S212" s="36">
        <v>5</v>
      </c>
      <c r="T212" s="276">
        <v>9</v>
      </c>
      <c r="U212" s="41">
        <v>5</v>
      </c>
      <c r="V212" s="40">
        <v>5</v>
      </c>
      <c r="W212" s="41">
        <v>0</v>
      </c>
      <c r="X212" s="37">
        <v>0</v>
      </c>
      <c r="Y212" s="37">
        <v>1</v>
      </c>
      <c r="Z212" s="37">
        <v>1</v>
      </c>
      <c r="AA212" s="41">
        <v>2</v>
      </c>
      <c r="AB212" s="37">
        <v>0</v>
      </c>
      <c r="AC212" s="36">
        <v>0</v>
      </c>
      <c r="AD212" s="37">
        <v>0</v>
      </c>
      <c r="AE212" s="39">
        <v>0</v>
      </c>
    </row>
    <row r="213" spans="1:31" ht="12" customHeight="1">
      <c r="A213" s="1" t="s">
        <v>253</v>
      </c>
      <c r="B213" s="1" t="s">
        <v>254</v>
      </c>
      <c r="C213" s="35" t="s">
        <v>95</v>
      </c>
      <c r="D213" s="82">
        <f t="shared" si="27"/>
        <v>23</v>
      </c>
      <c r="E213" s="36">
        <v>1</v>
      </c>
      <c r="F213" s="36">
        <v>0</v>
      </c>
      <c r="G213" s="36">
        <v>0</v>
      </c>
      <c r="H213" s="37">
        <v>0</v>
      </c>
      <c r="I213" s="36">
        <v>0</v>
      </c>
      <c r="J213" s="36">
        <v>1</v>
      </c>
      <c r="K213" s="36">
        <v>0</v>
      </c>
      <c r="L213" s="36">
        <v>4</v>
      </c>
      <c r="M213" s="36">
        <v>0</v>
      </c>
      <c r="N213" s="36">
        <v>3</v>
      </c>
      <c r="O213" s="36">
        <v>0</v>
      </c>
      <c r="P213" s="38">
        <v>5</v>
      </c>
      <c r="Q213" s="36">
        <v>1</v>
      </c>
      <c r="R213" s="36">
        <v>0</v>
      </c>
      <c r="S213" s="36">
        <v>2</v>
      </c>
      <c r="T213" s="276">
        <v>0</v>
      </c>
      <c r="U213" s="41">
        <v>0</v>
      </c>
      <c r="V213" s="40">
        <v>0</v>
      </c>
      <c r="W213" s="41">
        <v>0</v>
      </c>
      <c r="X213" s="37">
        <v>0</v>
      </c>
      <c r="Y213" s="37">
        <v>2</v>
      </c>
      <c r="Z213" s="37">
        <v>1</v>
      </c>
      <c r="AA213" s="41">
        <v>0</v>
      </c>
      <c r="AB213" s="37">
        <v>0</v>
      </c>
      <c r="AC213" s="36">
        <v>2</v>
      </c>
      <c r="AD213" s="37">
        <v>1</v>
      </c>
      <c r="AE213" s="39">
        <v>0</v>
      </c>
    </row>
    <row r="214" spans="1:31" ht="12" customHeight="1">
      <c r="A214" s="1" t="s">
        <v>253</v>
      </c>
      <c r="B214" s="1" t="s">
        <v>254</v>
      </c>
      <c r="C214" s="35" t="s">
        <v>96</v>
      </c>
      <c r="D214" s="82">
        <f t="shared" si="27"/>
        <v>8</v>
      </c>
      <c r="E214" s="36">
        <v>6</v>
      </c>
      <c r="F214" s="36">
        <v>0</v>
      </c>
      <c r="G214" s="36">
        <v>0</v>
      </c>
      <c r="H214" s="37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8">
        <v>0</v>
      </c>
      <c r="Q214" s="36">
        <v>0</v>
      </c>
      <c r="R214" s="36">
        <v>0</v>
      </c>
      <c r="S214" s="36">
        <v>0</v>
      </c>
      <c r="T214" s="276">
        <v>1</v>
      </c>
      <c r="U214" s="41">
        <v>0</v>
      </c>
      <c r="V214" s="40">
        <v>0</v>
      </c>
      <c r="W214" s="41">
        <v>0</v>
      </c>
      <c r="X214" s="37">
        <v>0</v>
      </c>
      <c r="Y214" s="37">
        <v>1</v>
      </c>
      <c r="Z214" s="37">
        <v>0</v>
      </c>
      <c r="AA214" s="41">
        <v>0</v>
      </c>
      <c r="AB214" s="37">
        <v>0</v>
      </c>
      <c r="AC214" s="36">
        <v>0</v>
      </c>
      <c r="AD214" s="37">
        <v>0</v>
      </c>
      <c r="AE214" s="39">
        <v>0</v>
      </c>
    </row>
    <row r="215" spans="1:31" ht="12" customHeight="1">
      <c r="A215" s="1" t="s">
        <v>253</v>
      </c>
      <c r="B215" s="1" t="s">
        <v>254</v>
      </c>
      <c r="C215" s="35" t="s">
        <v>255</v>
      </c>
      <c r="D215" s="82">
        <f t="shared" si="27"/>
        <v>1</v>
      </c>
      <c r="E215" s="36">
        <v>0</v>
      </c>
      <c r="F215" s="36">
        <v>0</v>
      </c>
      <c r="G215" s="36">
        <v>0</v>
      </c>
      <c r="H215" s="37">
        <v>0</v>
      </c>
      <c r="I215" s="36">
        <v>1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8">
        <v>0</v>
      </c>
      <c r="Q215" s="36">
        <v>0</v>
      </c>
      <c r="R215" s="36">
        <v>0</v>
      </c>
      <c r="S215" s="36">
        <v>0</v>
      </c>
      <c r="T215" s="276">
        <v>0</v>
      </c>
      <c r="U215" s="41">
        <v>0</v>
      </c>
      <c r="V215" s="40">
        <v>0</v>
      </c>
      <c r="W215" s="41">
        <v>0</v>
      </c>
      <c r="X215" s="37">
        <v>0</v>
      </c>
      <c r="Y215" s="37">
        <v>0</v>
      </c>
      <c r="Z215" s="37">
        <v>0</v>
      </c>
      <c r="AA215" s="41">
        <v>0</v>
      </c>
      <c r="AB215" s="37">
        <v>0</v>
      </c>
      <c r="AC215" s="36">
        <v>0</v>
      </c>
      <c r="AD215" s="37">
        <v>0</v>
      </c>
      <c r="AE215" s="39">
        <v>0</v>
      </c>
    </row>
    <row r="216" spans="1:31" ht="12" customHeight="1">
      <c r="A216" s="1" t="s">
        <v>253</v>
      </c>
      <c r="B216" s="1" t="s">
        <v>254</v>
      </c>
      <c r="C216" s="35" t="s">
        <v>97</v>
      </c>
      <c r="D216" s="82">
        <f t="shared" si="27"/>
        <v>30</v>
      </c>
      <c r="E216" s="36">
        <v>1</v>
      </c>
      <c r="F216" s="36">
        <v>0</v>
      </c>
      <c r="G216" s="36">
        <v>1</v>
      </c>
      <c r="H216" s="37">
        <v>0</v>
      </c>
      <c r="I216" s="36">
        <v>0</v>
      </c>
      <c r="J216" s="36">
        <v>1</v>
      </c>
      <c r="K216" s="36">
        <v>1</v>
      </c>
      <c r="L216" s="36">
        <v>1</v>
      </c>
      <c r="M216" s="36">
        <v>1</v>
      </c>
      <c r="N216" s="36">
        <v>1</v>
      </c>
      <c r="O216" s="36">
        <v>0</v>
      </c>
      <c r="P216" s="38">
        <v>2</v>
      </c>
      <c r="Q216" s="36">
        <v>0</v>
      </c>
      <c r="R216" s="36">
        <v>0</v>
      </c>
      <c r="S216" s="36">
        <v>0</v>
      </c>
      <c r="T216" s="276">
        <v>1</v>
      </c>
      <c r="U216" s="41">
        <v>2</v>
      </c>
      <c r="V216" s="40">
        <v>1</v>
      </c>
      <c r="W216" s="41">
        <v>7</v>
      </c>
      <c r="X216" s="37">
        <v>0</v>
      </c>
      <c r="Y216" s="37">
        <v>0</v>
      </c>
      <c r="Z216" s="37">
        <v>7</v>
      </c>
      <c r="AA216" s="41">
        <v>2</v>
      </c>
      <c r="AB216" s="37">
        <v>0</v>
      </c>
      <c r="AC216" s="36">
        <v>1</v>
      </c>
      <c r="AD216" s="37">
        <v>0</v>
      </c>
      <c r="AE216" s="39">
        <v>0</v>
      </c>
    </row>
    <row r="217" spans="1:31" ht="12" customHeight="1">
      <c r="A217" s="1" t="s">
        <v>253</v>
      </c>
      <c r="B217" s="1" t="s">
        <v>254</v>
      </c>
      <c r="C217" s="35" t="s">
        <v>256</v>
      </c>
      <c r="D217" s="82">
        <f t="shared" si="27"/>
        <v>18</v>
      </c>
      <c r="E217" s="36">
        <v>3</v>
      </c>
      <c r="F217" s="36">
        <v>0</v>
      </c>
      <c r="G217" s="36">
        <v>0</v>
      </c>
      <c r="H217" s="37">
        <v>1</v>
      </c>
      <c r="I217" s="36">
        <v>7</v>
      </c>
      <c r="J217" s="36">
        <v>0</v>
      </c>
      <c r="K217" s="36">
        <v>0</v>
      </c>
      <c r="L217" s="36">
        <v>2</v>
      </c>
      <c r="M217" s="36">
        <v>0</v>
      </c>
      <c r="N217" s="36">
        <v>0</v>
      </c>
      <c r="O217" s="36">
        <v>0</v>
      </c>
      <c r="P217" s="38">
        <v>0</v>
      </c>
      <c r="Q217" s="36">
        <v>0</v>
      </c>
      <c r="R217" s="36">
        <v>0</v>
      </c>
      <c r="S217" s="36">
        <v>0</v>
      </c>
      <c r="T217" s="276">
        <v>0</v>
      </c>
      <c r="U217" s="41">
        <v>0</v>
      </c>
      <c r="V217" s="40">
        <v>0</v>
      </c>
      <c r="W217" s="41">
        <v>2</v>
      </c>
      <c r="X217" s="37">
        <v>0</v>
      </c>
      <c r="Y217" s="37">
        <v>0</v>
      </c>
      <c r="Z217" s="37">
        <v>2</v>
      </c>
      <c r="AA217" s="41">
        <v>0</v>
      </c>
      <c r="AB217" s="37">
        <v>0</v>
      </c>
      <c r="AC217" s="36">
        <v>0</v>
      </c>
      <c r="AD217" s="37">
        <v>1</v>
      </c>
      <c r="AE217" s="39">
        <v>0</v>
      </c>
    </row>
    <row r="218" spans="1:31" ht="12" customHeight="1">
      <c r="A218" s="1" t="s">
        <v>253</v>
      </c>
      <c r="B218" s="1" t="s">
        <v>254</v>
      </c>
      <c r="C218" s="35" t="s">
        <v>257</v>
      </c>
      <c r="D218" s="82">
        <f t="shared" si="27"/>
        <v>2</v>
      </c>
      <c r="E218" s="36">
        <v>0</v>
      </c>
      <c r="F218" s="36">
        <v>0</v>
      </c>
      <c r="G218" s="36">
        <v>0</v>
      </c>
      <c r="H218" s="37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1</v>
      </c>
      <c r="O218" s="36">
        <v>0</v>
      </c>
      <c r="P218" s="38">
        <v>0</v>
      </c>
      <c r="Q218" s="36">
        <v>0</v>
      </c>
      <c r="R218" s="36">
        <v>0</v>
      </c>
      <c r="S218" s="36">
        <v>0</v>
      </c>
      <c r="T218" s="276">
        <v>1</v>
      </c>
      <c r="U218" s="41">
        <v>0</v>
      </c>
      <c r="V218" s="40">
        <v>0</v>
      </c>
      <c r="W218" s="41">
        <v>0</v>
      </c>
      <c r="X218" s="37">
        <v>0</v>
      </c>
      <c r="Y218" s="37">
        <v>0</v>
      </c>
      <c r="Z218" s="37">
        <v>0</v>
      </c>
      <c r="AA218" s="41">
        <v>0</v>
      </c>
      <c r="AB218" s="37">
        <v>0</v>
      </c>
      <c r="AC218" s="36">
        <v>0</v>
      </c>
      <c r="AD218" s="37">
        <v>0</v>
      </c>
      <c r="AE218" s="39">
        <v>0</v>
      </c>
    </row>
    <row r="219" spans="3:31" ht="12" customHeight="1">
      <c r="C219" s="35" t="s">
        <v>98</v>
      </c>
      <c r="D219" s="82">
        <f t="shared" si="27"/>
        <v>100</v>
      </c>
      <c r="E219" s="36">
        <v>32</v>
      </c>
      <c r="F219" s="36">
        <v>2</v>
      </c>
      <c r="G219" s="36">
        <v>3</v>
      </c>
      <c r="H219" s="37">
        <v>2</v>
      </c>
      <c r="I219" s="36">
        <v>30</v>
      </c>
      <c r="J219" s="36">
        <v>1</v>
      </c>
      <c r="K219" s="36">
        <v>0</v>
      </c>
      <c r="L219" s="36">
        <v>1</v>
      </c>
      <c r="M219" s="36">
        <v>1</v>
      </c>
      <c r="N219" s="36">
        <v>1</v>
      </c>
      <c r="O219" s="36">
        <v>0</v>
      </c>
      <c r="P219" s="38">
        <v>3</v>
      </c>
      <c r="Q219" s="36">
        <v>6</v>
      </c>
      <c r="R219" s="36">
        <v>2</v>
      </c>
      <c r="S219" s="36">
        <v>1</v>
      </c>
      <c r="T219" s="276">
        <v>9</v>
      </c>
      <c r="U219" s="41">
        <v>1</v>
      </c>
      <c r="V219" s="40">
        <v>2</v>
      </c>
      <c r="W219" s="41">
        <v>2</v>
      </c>
      <c r="X219" s="37">
        <v>0</v>
      </c>
      <c r="Y219" s="37">
        <v>0</v>
      </c>
      <c r="Z219" s="37">
        <v>0</v>
      </c>
      <c r="AA219" s="41">
        <v>1</v>
      </c>
      <c r="AB219" s="37">
        <v>0</v>
      </c>
      <c r="AC219" s="36">
        <v>0</v>
      </c>
      <c r="AD219" s="37">
        <v>0</v>
      </c>
      <c r="AE219" s="39">
        <v>0</v>
      </c>
    </row>
    <row r="220" spans="3:31" ht="12" customHeight="1">
      <c r="C220" s="35" t="s">
        <v>258</v>
      </c>
      <c r="D220" s="82">
        <f t="shared" si="27"/>
        <v>3</v>
      </c>
      <c r="E220" s="36">
        <v>1</v>
      </c>
      <c r="F220" s="36">
        <v>0</v>
      </c>
      <c r="G220" s="36">
        <v>0</v>
      </c>
      <c r="H220" s="37">
        <v>0</v>
      </c>
      <c r="I220" s="36">
        <v>0</v>
      </c>
      <c r="J220" s="36">
        <v>2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8">
        <v>0</v>
      </c>
      <c r="Q220" s="36">
        <v>0</v>
      </c>
      <c r="R220" s="36">
        <v>0</v>
      </c>
      <c r="S220" s="36">
        <v>0</v>
      </c>
      <c r="T220" s="276">
        <v>0</v>
      </c>
      <c r="U220" s="41">
        <v>0</v>
      </c>
      <c r="V220" s="40">
        <v>0</v>
      </c>
      <c r="W220" s="41">
        <v>0</v>
      </c>
      <c r="X220" s="37">
        <v>0</v>
      </c>
      <c r="Y220" s="37">
        <v>0</v>
      </c>
      <c r="Z220" s="37">
        <v>0</v>
      </c>
      <c r="AA220" s="41">
        <v>0</v>
      </c>
      <c r="AB220" s="37">
        <v>0</v>
      </c>
      <c r="AC220" s="36">
        <v>0</v>
      </c>
      <c r="AD220" s="37">
        <v>0</v>
      </c>
      <c r="AE220" s="39">
        <v>0</v>
      </c>
    </row>
    <row r="221" spans="3:31" ht="12" customHeight="1">
      <c r="C221" s="35" t="s">
        <v>99</v>
      </c>
      <c r="D221" s="82">
        <f t="shared" si="27"/>
        <v>219</v>
      </c>
      <c r="E221" s="36">
        <v>1</v>
      </c>
      <c r="F221" s="36">
        <v>0</v>
      </c>
      <c r="G221" s="36">
        <v>7</v>
      </c>
      <c r="H221" s="37">
        <v>0</v>
      </c>
      <c r="I221" s="36">
        <v>5</v>
      </c>
      <c r="J221" s="36">
        <v>64</v>
      </c>
      <c r="K221" s="36">
        <v>4</v>
      </c>
      <c r="L221" s="36">
        <v>4</v>
      </c>
      <c r="M221" s="36">
        <v>16</v>
      </c>
      <c r="N221" s="36">
        <v>19</v>
      </c>
      <c r="O221" s="36">
        <v>2</v>
      </c>
      <c r="P221" s="38">
        <v>19</v>
      </c>
      <c r="Q221" s="36">
        <v>2</v>
      </c>
      <c r="R221" s="36">
        <v>0</v>
      </c>
      <c r="S221" s="36">
        <v>20</v>
      </c>
      <c r="T221" s="276">
        <v>4</v>
      </c>
      <c r="U221" s="41">
        <v>3</v>
      </c>
      <c r="V221" s="40">
        <v>7</v>
      </c>
      <c r="W221" s="41">
        <v>6</v>
      </c>
      <c r="X221" s="37">
        <v>8</v>
      </c>
      <c r="Y221" s="37">
        <v>2</v>
      </c>
      <c r="Z221" s="37">
        <v>2</v>
      </c>
      <c r="AA221" s="41">
        <v>10</v>
      </c>
      <c r="AB221" s="37">
        <v>8</v>
      </c>
      <c r="AC221" s="36">
        <v>3</v>
      </c>
      <c r="AD221" s="37">
        <v>3</v>
      </c>
      <c r="AE221" s="39">
        <v>0</v>
      </c>
    </row>
    <row r="222" spans="3:31" ht="12" customHeight="1">
      <c r="C222" s="35" t="s">
        <v>100</v>
      </c>
      <c r="D222" s="82">
        <f t="shared" si="27"/>
        <v>24</v>
      </c>
      <c r="E222" s="36">
        <v>0</v>
      </c>
      <c r="F222" s="36">
        <v>0</v>
      </c>
      <c r="G222" s="36">
        <v>0</v>
      </c>
      <c r="H222" s="37">
        <v>0</v>
      </c>
      <c r="I222" s="36">
        <v>0</v>
      </c>
      <c r="J222" s="36">
        <v>12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8">
        <v>0</v>
      </c>
      <c r="Q222" s="36">
        <v>0</v>
      </c>
      <c r="R222" s="36">
        <v>0</v>
      </c>
      <c r="S222" s="36">
        <v>3</v>
      </c>
      <c r="T222" s="276">
        <v>0</v>
      </c>
      <c r="U222" s="41">
        <v>1</v>
      </c>
      <c r="V222" s="40">
        <v>0</v>
      </c>
      <c r="W222" s="41">
        <v>0</v>
      </c>
      <c r="X222" s="37">
        <v>0</v>
      </c>
      <c r="Y222" s="37">
        <v>0</v>
      </c>
      <c r="Z222" s="37">
        <v>1</v>
      </c>
      <c r="AA222" s="41">
        <v>2</v>
      </c>
      <c r="AB222" s="37">
        <v>0</v>
      </c>
      <c r="AC222" s="36">
        <v>3</v>
      </c>
      <c r="AD222" s="37">
        <v>2</v>
      </c>
      <c r="AE222" s="39">
        <v>0</v>
      </c>
    </row>
    <row r="223" spans="3:31" ht="12" customHeight="1">
      <c r="C223" s="35" t="s">
        <v>259</v>
      </c>
      <c r="D223" s="82">
        <f t="shared" si="27"/>
        <v>16</v>
      </c>
      <c r="E223" s="36">
        <v>1</v>
      </c>
      <c r="F223" s="36">
        <v>0</v>
      </c>
      <c r="G223" s="36">
        <v>0</v>
      </c>
      <c r="H223" s="37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1</v>
      </c>
      <c r="N223" s="36">
        <v>0</v>
      </c>
      <c r="O223" s="36">
        <v>0</v>
      </c>
      <c r="P223" s="38">
        <v>0</v>
      </c>
      <c r="Q223" s="36">
        <v>7</v>
      </c>
      <c r="R223" s="36">
        <v>1</v>
      </c>
      <c r="S223" s="36">
        <v>0</v>
      </c>
      <c r="T223" s="276">
        <v>1</v>
      </c>
      <c r="U223" s="41">
        <v>0</v>
      </c>
      <c r="V223" s="40">
        <v>3</v>
      </c>
      <c r="W223" s="41">
        <v>0</v>
      </c>
      <c r="X223" s="37">
        <v>1</v>
      </c>
      <c r="Y223" s="37">
        <v>0</v>
      </c>
      <c r="Z223" s="37">
        <v>1</v>
      </c>
      <c r="AA223" s="41">
        <v>0</v>
      </c>
      <c r="AB223" s="37">
        <v>0</v>
      </c>
      <c r="AC223" s="36">
        <v>0</v>
      </c>
      <c r="AD223" s="37">
        <v>0</v>
      </c>
      <c r="AE223" s="39">
        <v>0</v>
      </c>
    </row>
    <row r="224" spans="3:31" ht="12" customHeight="1">
      <c r="C224" s="35" t="s">
        <v>260</v>
      </c>
      <c r="D224" s="82">
        <f t="shared" si="27"/>
        <v>2</v>
      </c>
      <c r="E224" s="36">
        <v>0</v>
      </c>
      <c r="F224" s="36">
        <v>0</v>
      </c>
      <c r="G224" s="36">
        <v>0</v>
      </c>
      <c r="H224" s="37">
        <v>0</v>
      </c>
      <c r="I224" s="36">
        <v>0</v>
      </c>
      <c r="J224" s="36">
        <v>0</v>
      </c>
      <c r="K224" s="36">
        <v>0</v>
      </c>
      <c r="L224" s="36">
        <v>1</v>
      </c>
      <c r="M224" s="36">
        <v>0</v>
      </c>
      <c r="N224" s="36">
        <v>0</v>
      </c>
      <c r="O224" s="36">
        <v>0</v>
      </c>
      <c r="P224" s="38">
        <v>0</v>
      </c>
      <c r="Q224" s="36">
        <v>1</v>
      </c>
      <c r="R224" s="36">
        <v>0</v>
      </c>
      <c r="S224" s="36">
        <v>0</v>
      </c>
      <c r="T224" s="276">
        <v>0</v>
      </c>
      <c r="U224" s="41">
        <v>0</v>
      </c>
      <c r="V224" s="40">
        <v>0</v>
      </c>
      <c r="W224" s="41">
        <v>0</v>
      </c>
      <c r="X224" s="37">
        <v>0</v>
      </c>
      <c r="Y224" s="37">
        <v>0</v>
      </c>
      <c r="Z224" s="37">
        <v>0</v>
      </c>
      <c r="AA224" s="41">
        <v>0</v>
      </c>
      <c r="AB224" s="37">
        <v>0</v>
      </c>
      <c r="AC224" s="36">
        <v>0</v>
      </c>
      <c r="AD224" s="37">
        <v>0</v>
      </c>
      <c r="AE224" s="39">
        <v>0</v>
      </c>
    </row>
    <row r="225" spans="1:31" ht="12" customHeight="1">
      <c r="A225" s="1" t="s">
        <v>253</v>
      </c>
      <c r="B225" s="1" t="s">
        <v>254</v>
      </c>
      <c r="C225" s="1" t="s">
        <v>261</v>
      </c>
      <c r="D225" s="82">
        <f t="shared" si="27"/>
        <v>3</v>
      </c>
      <c r="E225" s="36">
        <v>3</v>
      </c>
      <c r="F225" s="36">
        <v>0</v>
      </c>
      <c r="G225" s="36">
        <v>0</v>
      </c>
      <c r="H225" s="37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8">
        <v>0</v>
      </c>
      <c r="Q225" s="36">
        <v>0</v>
      </c>
      <c r="R225" s="36">
        <v>0</v>
      </c>
      <c r="S225" s="36">
        <v>0</v>
      </c>
      <c r="T225" s="276">
        <v>0</v>
      </c>
      <c r="U225" s="41">
        <v>0</v>
      </c>
      <c r="V225" s="40">
        <v>0</v>
      </c>
      <c r="W225" s="41">
        <v>0</v>
      </c>
      <c r="X225" s="37">
        <v>0</v>
      </c>
      <c r="Y225" s="37">
        <v>0</v>
      </c>
      <c r="Z225" s="37">
        <v>0</v>
      </c>
      <c r="AA225" s="41">
        <v>0</v>
      </c>
      <c r="AB225" s="37">
        <v>0</v>
      </c>
      <c r="AC225" s="36">
        <v>0</v>
      </c>
      <c r="AD225" s="37">
        <v>0</v>
      </c>
      <c r="AE225" s="39">
        <v>0</v>
      </c>
    </row>
    <row r="226" spans="3:31" ht="6" customHeight="1">
      <c r="C226" s="3"/>
      <c r="D226" s="103"/>
      <c r="P226" s="43"/>
      <c r="Q226" s="44"/>
      <c r="R226" s="44"/>
      <c r="S226" s="44"/>
      <c r="T226" s="124"/>
      <c r="U226" s="44"/>
      <c r="V226" s="26"/>
      <c r="AE226" s="43"/>
    </row>
    <row r="227" spans="3:31" ht="12" customHeight="1">
      <c r="C227" s="45" t="s">
        <v>262</v>
      </c>
      <c r="D227" s="116">
        <f>SUM(E227:AE227)</f>
        <v>3596</v>
      </c>
      <c r="E227" s="113">
        <f aca="true" t="shared" si="28" ref="E227:AE227">SUM(E229:E239)</f>
        <v>1249</v>
      </c>
      <c r="F227" s="113">
        <f t="shared" si="28"/>
        <v>229</v>
      </c>
      <c r="G227" s="113">
        <f t="shared" si="28"/>
        <v>189</v>
      </c>
      <c r="H227" s="140">
        <f t="shared" si="28"/>
        <v>287</v>
      </c>
      <c r="I227" s="113">
        <f t="shared" si="28"/>
        <v>102</v>
      </c>
      <c r="J227" s="113">
        <f t="shared" si="28"/>
        <v>131</v>
      </c>
      <c r="K227" s="113">
        <f t="shared" si="28"/>
        <v>219</v>
      </c>
      <c r="L227" s="113">
        <f t="shared" si="28"/>
        <v>147</v>
      </c>
      <c r="M227" s="113">
        <f t="shared" si="28"/>
        <v>79</v>
      </c>
      <c r="N227" s="113">
        <f t="shared" si="28"/>
        <v>96</v>
      </c>
      <c r="O227" s="113">
        <f t="shared" si="28"/>
        <v>74</v>
      </c>
      <c r="P227" s="115">
        <f t="shared" si="28"/>
        <v>84</v>
      </c>
      <c r="Q227" s="113">
        <f t="shared" si="28"/>
        <v>35</v>
      </c>
      <c r="R227" s="113">
        <f t="shared" si="28"/>
        <v>72</v>
      </c>
      <c r="S227" s="113">
        <f t="shared" si="28"/>
        <v>80</v>
      </c>
      <c r="T227" s="278">
        <f t="shared" si="28"/>
        <v>78</v>
      </c>
      <c r="U227" s="141">
        <f t="shared" si="28"/>
        <v>52</v>
      </c>
      <c r="V227" s="142">
        <f t="shared" si="28"/>
        <v>51</v>
      </c>
      <c r="W227" s="141">
        <f t="shared" si="28"/>
        <v>21</v>
      </c>
      <c r="X227" s="140">
        <f t="shared" si="28"/>
        <v>34</v>
      </c>
      <c r="Y227" s="140">
        <f t="shared" si="28"/>
        <v>33</v>
      </c>
      <c r="Z227" s="140">
        <f t="shared" si="28"/>
        <v>24</v>
      </c>
      <c r="AA227" s="141">
        <f t="shared" si="28"/>
        <v>29</v>
      </c>
      <c r="AB227" s="140">
        <f t="shared" si="28"/>
        <v>14</v>
      </c>
      <c r="AC227" s="113">
        <f t="shared" si="28"/>
        <v>24</v>
      </c>
      <c r="AD227" s="140">
        <f t="shared" si="28"/>
        <v>0</v>
      </c>
      <c r="AE227" s="143">
        <f t="shared" si="28"/>
        <v>163</v>
      </c>
    </row>
    <row r="228" spans="3:31" ht="7.5" customHeight="1">
      <c r="C228" s="3"/>
      <c r="D228" s="103"/>
      <c r="E228" s="49"/>
      <c r="F228" s="49"/>
      <c r="G228" s="49"/>
      <c r="H228" s="53"/>
      <c r="I228" s="49"/>
      <c r="J228" s="49"/>
      <c r="K228" s="49"/>
      <c r="L228" s="49"/>
      <c r="M228" s="49"/>
      <c r="N228" s="49"/>
      <c r="O228" s="49"/>
      <c r="P228" s="50"/>
      <c r="Q228" s="49"/>
      <c r="R228" s="49"/>
      <c r="S228" s="49"/>
      <c r="T228" s="277"/>
      <c r="U228" s="55"/>
      <c r="V228" s="119"/>
      <c r="W228" s="55"/>
      <c r="X228" s="53"/>
      <c r="Y228" s="53"/>
      <c r="Z228" s="53"/>
      <c r="AA228" s="55"/>
      <c r="AB228" s="55"/>
      <c r="AC228" s="49"/>
      <c r="AD228" s="55"/>
      <c r="AE228" s="43"/>
    </row>
    <row r="229" spans="1:31" ht="12" customHeight="1">
      <c r="A229" s="1" t="s">
        <v>263</v>
      </c>
      <c r="B229" s="1" t="s">
        <v>264</v>
      </c>
      <c r="C229" s="35" t="s">
        <v>53</v>
      </c>
      <c r="D229" s="82">
        <f aca="true" t="shared" si="29" ref="D229:D239">SUM(E229:AE229)</f>
        <v>72</v>
      </c>
      <c r="E229" s="36">
        <v>28</v>
      </c>
      <c r="F229" s="36">
        <v>0</v>
      </c>
      <c r="G229" s="36">
        <v>0</v>
      </c>
      <c r="H229" s="37">
        <v>1</v>
      </c>
      <c r="I229" s="36">
        <v>1</v>
      </c>
      <c r="J229" s="36">
        <v>0</v>
      </c>
      <c r="K229" s="36">
        <v>35</v>
      </c>
      <c r="L229" s="36">
        <v>1</v>
      </c>
      <c r="M229" s="36">
        <v>0</v>
      </c>
      <c r="N229" s="36">
        <v>0</v>
      </c>
      <c r="O229" s="36">
        <v>0</v>
      </c>
      <c r="P229" s="38">
        <v>0</v>
      </c>
      <c r="Q229" s="36">
        <v>0</v>
      </c>
      <c r="R229" s="36">
        <v>2</v>
      </c>
      <c r="S229" s="36">
        <v>0</v>
      </c>
      <c r="T229" s="276">
        <v>1</v>
      </c>
      <c r="U229" s="36">
        <v>0</v>
      </c>
      <c r="V229" s="40">
        <v>0</v>
      </c>
      <c r="W229" s="41">
        <v>0</v>
      </c>
      <c r="X229" s="37">
        <v>1</v>
      </c>
      <c r="Y229" s="37">
        <v>0</v>
      </c>
      <c r="Z229" s="37">
        <v>0</v>
      </c>
      <c r="AA229" s="41">
        <v>1</v>
      </c>
      <c r="AB229" s="37">
        <v>0</v>
      </c>
      <c r="AC229" s="36">
        <v>1</v>
      </c>
      <c r="AD229" s="37">
        <v>0</v>
      </c>
      <c r="AE229" s="39">
        <v>0</v>
      </c>
    </row>
    <row r="230" spans="1:31" ht="12" customHeight="1">
      <c r="A230" s="1" t="s">
        <v>263</v>
      </c>
      <c r="B230" s="1" t="s">
        <v>264</v>
      </c>
      <c r="C230" s="35" t="s">
        <v>65</v>
      </c>
      <c r="D230" s="82">
        <f t="shared" si="29"/>
        <v>1692</v>
      </c>
      <c r="E230" s="36">
        <v>669</v>
      </c>
      <c r="F230" s="36">
        <v>116</v>
      </c>
      <c r="G230" s="36">
        <v>126</v>
      </c>
      <c r="H230" s="37">
        <v>193</v>
      </c>
      <c r="I230" s="36">
        <v>37</v>
      </c>
      <c r="J230" s="36">
        <v>47</v>
      </c>
      <c r="K230" s="36">
        <v>107</v>
      </c>
      <c r="L230" s="36">
        <v>56</v>
      </c>
      <c r="M230" s="36">
        <v>43</v>
      </c>
      <c r="N230" s="36">
        <v>24</v>
      </c>
      <c r="O230" s="36">
        <v>16</v>
      </c>
      <c r="P230" s="38">
        <v>38</v>
      </c>
      <c r="Q230" s="36">
        <v>13</v>
      </c>
      <c r="R230" s="36">
        <v>47</v>
      </c>
      <c r="S230" s="36">
        <v>13</v>
      </c>
      <c r="T230" s="276">
        <v>28</v>
      </c>
      <c r="U230" s="36">
        <v>20</v>
      </c>
      <c r="V230" s="40">
        <v>23</v>
      </c>
      <c r="W230" s="41">
        <v>9</v>
      </c>
      <c r="X230" s="37">
        <v>8</v>
      </c>
      <c r="Y230" s="37">
        <v>20</v>
      </c>
      <c r="Z230" s="37">
        <v>10</v>
      </c>
      <c r="AA230" s="41">
        <v>11</v>
      </c>
      <c r="AB230" s="37">
        <v>11</v>
      </c>
      <c r="AC230" s="36">
        <v>7</v>
      </c>
      <c r="AD230" s="37">
        <v>0</v>
      </c>
      <c r="AE230" s="39">
        <v>0</v>
      </c>
    </row>
    <row r="231" spans="1:31" ht="12" customHeight="1">
      <c r="A231" s="1" t="s">
        <v>263</v>
      </c>
      <c r="B231" s="1" t="s">
        <v>264</v>
      </c>
      <c r="C231" s="35" t="s">
        <v>83</v>
      </c>
      <c r="D231" s="82">
        <f t="shared" si="29"/>
        <v>207</v>
      </c>
      <c r="E231" s="36">
        <v>174</v>
      </c>
      <c r="F231" s="36">
        <v>0</v>
      </c>
      <c r="G231" s="36">
        <v>0</v>
      </c>
      <c r="H231" s="37">
        <v>0</v>
      </c>
      <c r="I231" s="36">
        <v>0</v>
      </c>
      <c r="J231" s="36">
        <v>3</v>
      </c>
      <c r="K231" s="36">
        <v>0</v>
      </c>
      <c r="L231" s="36">
        <v>7</v>
      </c>
      <c r="M231" s="36">
        <v>0</v>
      </c>
      <c r="N231" s="36">
        <v>1</v>
      </c>
      <c r="O231" s="36">
        <v>0</v>
      </c>
      <c r="P231" s="38">
        <v>1</v>
      </c>
      <c r="Q231" s="36">
        <v>0</v>
      </c>
      <c r="R231" s="36">
        <v>1</v>
      </c>
      <c r="S231" s="36">
        <v>5</v>
      </c>
      <c r="T231" s="276">
        <v>1</v>
      </c>
      <c r="U231" s="36">
        <v>1</v>
      </c>
      <c r="V231" s="40">
        <v>6</v>
      </c>
      <c r="W231" s="41">
        <v>0</v>
      </c>
      <c r="X231" s="37">
        <v>0</v>
      </c>
      <c r="Y231" s="37">
        <v>4</v>
      </c>
      <c r="Z231" s="37">
        <v>0</v>
      </c>
      <c r="AA231" s="41">
        <v>0</v>
      </c>
      <c r="AB231" s="37">
        <v>0</v>
      </c>
      <c r="AC231" s="36">
        <v>3</v>
      </c>
      <c r="AD231" s="37">
        <v>0</v>
      </c>
      <c r="AE231" s="39">
        <v>0</v>
      </c>
    </row>
    <row r="232" spans="1:31" ht="12" customHeight="1">
      <c r="A232" s="1" t="s">
        <v>263</v>
      </c>
      <c r="B232" s="1" t="s">
        <v>264</v>
      </c>
      <c r="C232" s="35" t="s">
        <v>84</v>
      </c>
      <c r="D232" s="82">
        <f t="shared" si="29"/>
        <v>35</v>
      </c>
      <c r="E232" s="36">
        <v>28</v>
      </c>
      <c r="F232" s="36">
        <v>0</v>
      </c>
      <c r="G232" s="36">
        <v>2</v>
      </c>
      <c r="H232" s="37">
        <v>1</v>
      </c>
      <c r="I232" s="36">
        <v>0</v>
      </c>
      <c r="J232" s="36">
        <v>2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8">
        <v>0</v>
      </c>
      <c r="Q232" s="36">
        <v>1</v>
      </c>
      <c r="R232" s="36">
        <v>1</v>
      </c>
      <c r="S232" s="36">
        <v>0</v>
      </c>
      <c r="T232" s="276">
        <v>0</v>
      </c>
      <c r="U232" s="36">
        <v>0</v>
      </c>
      <c r="V232" s="40">
        <v>0</v>
      </c>
      <c r="W232" s="41">
        <v>0</v>
      </c>
      <c r="X232" s="37">
        <v>0</v>
      </c>
      <c r="Y232" s="37">
        <v>0</v>
      </c>
      <c r="Z232" s="37">
        <v>0</v>
      </c>
      <c r="AA232" s="41">
        <v>0</v>
      </c>
      <c r="AB232" s="37">
        <v>0</v>
      </c>
      <c r="AC232" s="36">
        <v>0</v>
      </c>
      <c r="AD232" s="37">
        <v>0</v>
      </c>
      <c r="AE232" s="39">
        <v>0</v>
      </c>
    </row>
    <row r="233" spans="1:31" ht="12" customHeight="1">
      <c r="A233" s="1" t="s">
        <v>263</v>
      </c>
      <c r="B233" s="1" t="s">
        <v>264</v>
      </c>
      <c r="C233" s="35" t="s">
        <v>85</v>
      </c>
      <c r="D233" s="82">
        <f t="shared" si="29"/>
        <v>2</v>
      </c>
      <c r="E233" s="36">
        <v>2</v>
      </c>
      <c r="F233" s="36">
        <v>0</v>
      </c>
      <c r="G233" s="36">
        <v>0</v>
      </c>
      <c r="H233" s="37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8">
        <v>0</v>
      </c>
      <c r="Q233" s="36">
        <v>0</v>
      </c>
      <c r="R233" s="36">
        <v>0</v>
      </c>
      <c r="S233" s="36">
        <v>0</v>
      </c>
      <c r="T233" s="276">
        <v>0</v>
      </c>
      <c r="U233" s="36">
        <v>0</v>
      </c>
      <c r="V233" s="40">
        <v>0</v>
      </c>
      <c r="W233" s="41">
        <v>0</v>
      </c>
      <c r="X233" s="37">
        <v>0</v>
      </c>
      <c r="Y233" s="37">
        <v>0</v>
      </c>
      <c r="Z233" s="37">
        <v>0</v>
      </c>
      <c r="AA233" s="41">
        <v>0</v>
      </c>
      <c r="AB233" s="37">
        <v>0</v>
      </c>
      <c r="AC233" s="36">
        <v>0</v>
      </c>
      <c r="AD233" s="37">
        <v>0</v>
      </c>
      <c r="AE233" s="39">
        <v>0</v>
      </c>
    </row>
    <row r="234" spans="1:31" ht="12" customHeight="1">
      <c r="A234" s="1" t="s">
        <v>263</v>
      </c>
      <c r="B234" s="1" t="s">
        <v>264</v>
      </c>
      <c r="C234" s="35" t="s">
        <v>86</v>
      </c>
      <c r="D234" s="82">
        <f t="shared" si="29"/>
        <v>30</v>
      </c>
      <c r="E234" s="36">
        <v>27</v>
      </c>
      <c r="F234" s="36">
        <v>0</v>
      </c>
      <c r="G234" s="36">
        <v>0</v>
      </c>
      <c r="H234" s="37">
        <v>1</v>
      </c>
      <c r="I234" s="36">
        <v>0</v>
      </c>
      <c r="J234" s="36">
        <v>0</v>
      </c>
      <c r="K234" s="36">
        <v>0</v>
      </c>
      <c r="L234" s="36">
        <v>2</v>
      </c>
      <c r="M234" s="36">
        <v>0</v>
      </c>
      <c r="N234" s="36">
        <v>0</v>
      </c>
      <c r="O234" s="36">
        <v>0</v>
      </c>
      <c r="P234" s="38">
        <v>0</v>
      </c>
      <c r="Q234" s="36">
        <v>0</v>
      </c>
      <c r="R234" s="36">
        <v>0</v>
      </c>
      <c r="S234" s="36">
        <v>0</v>
      </c>
      <c r="T234" s="276">
        <v>0</v>
      </c>
      <c r="U234" s="36">
        <v>0</v>
      </c>
      <c r="V234" s="40">
        <v>0</v>
      </c>
      <c r="W234" s="41">
        <v>0</v>
      </c>
      <c r="X234" s="37">
        <v>0</v>
      </c>
      <c r="Y234" s="37">
        <v>0</v>
      </c>
      <c r="Z234" s="37">
        <v>0</v>
      </c>
      <c r="AA234" s="41">
        <v>0</v>
      </c>
      <c r="AB234" s="37">
        <v>0</v>
      </c>
      <c r="AC234" s="36">
        <v>0</v>
      </c>
      <c r="AD234" s="37">
        <v>0</v>
      </c>
      <c r="AE234" s="39">
        <v>0</v>
      </c>
    </row>
    <row r="235" spans="1:31" ht="12" customHeight="1">
      <c r="A235" s="1" t="s">
        <v>263</v>
      </c>
      <c r="B235" s="1" t="s">
        <v>264</v>
      </c>
      <c r="C235" s="35" t="s">
        <v>104</v>
      </c>
      <c r="D235" s="82">
        <f t="shared" si="29"/>
        <v>7</v>
      </c>
      <c r="E235" s="36">
        <v>4</v>
      </c>
      <c r="F235" s="36">
        <v>0</v>
      </c>
      <c r="G235" s="36">
        <v>0</v>
      </c>
      <c r="H235" s="37">
        <v>0</v>
      </c>
      <c r="I235" s="36">
        <v>1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8">
        <v>0</v>
      </c>
      <c r="Q235" s="36">
        <v>1</v>
      </c>
      <c r="R235" s="36">
        <v>0</v>
      </c>
      <c r="S235" s="36">
        <v>1</v>
      </c>
      <c r="T235" s="276">
        <v>0</v>
      </c>
      <c r="U235" s="41">
        <v>0</v>
      </c>
      <c r="V235" s="40">
        <v>0</v>
      </c>
      <c r="W235" s="41">
        <v>0</v>
      </c>
      <c r="X235" s="37">
        <v>0</v>
      </c>
      <c r="Y235" s="37">
        <v>0</v>
      </c>
      <c r="Z235" s="37">
        <v>0</v>
      </c>
      <c r="AA235" s="41">
        <v>0</v>
      </c>
      <c r="AB235" s="37">
        <v>0</v>
      </c>
      <c r="AC235" s="36">
        <v>0</v>
      </c>
      <c r="AD235" s="37">
        <v>0</v>
      </c>
      <c r="AE235" s="39">
        <v>0</v>
      </c>
    </row>
    <row r="236" spans="1:31" ht="12" customHeight="1">
      <c r="A236" s="1" t="s">
        <v>263</v>
      </c>
      <c r="B236" s="1" t="s">
        <v>264</v>
      </c>
      <c r="C236" s="35" t="s">
        <v>109</v>
      </c>
      <c r="D236" s="82">
        <f t="shared" si="29"/>
        <v>7</v>
      </c>
      <c r="E236" s="36">
        <v>0</v>
      </c>
      <c r="F236" s="36">
        <v>1</v>
      </c>
      <c r="G236" s="36">
        <v>0</v>
      </c>
      <c r="H236" s="37">
        <v>1</v>
      </c>
      <c r="I236" s="36">
        <v>0</v>
      </c>
      <c r="J236" s="36">
        <v>1</v>
      </c>
      <c r="K236" s="36">
        <v>1</v>
      </c>
      <c r="L236" s="36">
        <v>0</v>
      </c>
      <c r="M236" s="36">
        <v>0</v>
      </c>
      <c r="N236" s="36">
        <v>1</v>
      </c>
      <c r="O236" s="36">
        <v>1</v>
      </c>
      <c r="P236" s="38">
        <v>0</v>
      </c>
      <c r="Q236" s="36">
        <v>0</v>
      </c>
      <c r="R236" s="36">
        <v>1</v>
      </c>
      <c r="S236" s="36">
        <v>0</v>
      </c>
      <c r="T236" s="276">
        <v>0</v>
      </c>
      <c r="U236" s="41">
        <v>0</v>
      </c>
      <c r="V236" s="40">
        <v>0</v>
      </c>
      <c r="W236" s="41">
        <v>0</v>
      </c>
      <c r="X236" s="37">
        <v>0</v>
      </c>
      <c r="Y236" s="37">
        <v>0</v>
      </c>
      <c r="Z236" s="37">
        <v>0</v>
      </c>
      <c r="AA236" s="41">
        <v>0</v>
      </c>
      <c r="AB236" s="37">
        <v>0</v>
      </c>
      <c r="AC236" s="36">
        <v>0</v>
      </c>
      <c r="AD236" s="37">
        <v>0</v>
      </c>
      <c r="AE236" s="39">
        <v>0</v>
      </c>
    </row>
    <row r="237" spans="1:31" ht="12" customHeight="1">
      <c r="A237" s="1" t="s">
        <v>263</v>
      </c>
      <c r="B237" s="1" t="s">
        <v>264</v>
      </c>
      <c r="C237" s="35" t="s">
        <v>164</v>
      </c>
      <c r="D237" s="82">
        <f t="shared" si="29"/>
        <v>537</v>
      </c>
      <c r="E237" s="36">
        <v>57</v>
      </c>
      <c r="F237" s="36">
        <v>26</v>
      </c>
      <c r="G237" s="36">
        <v>16</v>
      </c>
      <c r="H237" s="37">
        <v>17</v>
      </c>
      <c r="I237" s="36">
        <v>16</v>
      </c>
      <c r="J237" s="36">
        <v>23</v>
      </c>
      <c r="K237" s="36">
        <v>27</v>
      </c>
      <c r="L237" s="36">
        <v>24</v>
      </c>
      <c r="M237" s="36">
        <v>11</v>
      </c>
      <c r="N237" s="36">
        <v>22</v>
      </c>
      <c r="O237" s="36">
        <v>14</v>
      </c>
      <c r="P237" s="38">
        <v>10</v>
      </c>
      <c r="Q237" s="36">
        <v>4</v>
      </c>
      <c r="R237" s="36">
        <v>8</v>
      </c>
      <c r="S237" s="36">
        <v>27</v>
      </c>
      <c r="T237" s="276">
        <v>23</v>
      </c>
      <c r="U237" s="41">
        <v>18</v>
      </c>
      <c r="V237" s="40">
        <v>8</v>
      </c>
      <c r="W237" s="41">
        <v>4</v>
      </c>
      <c r="X237" s="37">
        <v>8</v>
      </c>
      <c r="Y237" s="37">
        <v>3</v>
      </c>
      <c r="Z237" s="37">
        <v>12</v>
      </c>
      <c r="AA237" s="41">
        <v>7</v>
      </c>
      <c r="AB237" s="37">
        <v>1</v>
      </c>
      <c r="AC237" s="36">
        <v>4</v>
      </c>
      <c r="AD237" s="37">
        <v>0</v>
      </c>
      <c r="AE237" s="39">
        <v>147</v>
      </c>
    </row>
    <row r="238" spans="1:31" ht="12" customHeight="1">
      <c r="A238" s="1" t="s">
        <v>263</v>
      </c>
      <c r="B238" s="1" t="s">
        <v>264</v>
      </c>
      <c r="C238" s="35" t="s">
        <v>165</v>
      </c>
      <c r="D238" s="82">
        <f t="shared" si="29"/>
        <v>678</v>
      </c>
      <c r="E238" s="36">
        <v>171</v>
      </c>
      <c r="F238" s="36">
        <v>59</v>
      </c>
      <c r="G238" s="36">
        <v>20</v>
      </c>
      <c r="H238" s="37">
        <v>55</v>
      </c>
      <c r="I238" s="36">
        <v>34</v>
      </c>
      <c r="J238" s="36">
        <v>33</v>
      </c>
      <c r="K238" s="36">
        <v>36</v>
      </c>
      <c r="L238" s="36">
        <v>45</v>
      </c>
      <c r="M238" s="36">
        <v>13</v>
      </c>
      <c r="N238" s="36">
        <v>36</v>
      </c>
      <c r="O238" s="36">
        <v>32</v>
      </c>
      <c r="P238" s="38">
        <v>19</v>
      </c>
      <c r="Q238" s="36">
        <v>14</v>
      </c>
      <c r="R238" s="36">
        <v>9</v>
      </c>
      <c r="S238" s="36">
        <v>24</v>
      </c>
      <c r="T238" s="276">
        <v>16</v>
      </c>
      <c r="U238" s="41">
        <v>8</v>
      </c>
      <c r="V238" s="40">
        <v>11</v>
      </c>
      <c r="W238" s="41">
        <v>5</v>
      </c>
      <c r="X238" s="37">
        <v>16</v>
      </c>
      <c r="Y238" s="37">
        <v>5</v>
      </c>
      <c r="Z238" s="37">
        <v>2</v>
      </c>
      <c r="AA238" s="41">
        <v>7</v>
      </c>
      <c r="AB238" s="37">
        <v>2</v>
      </c>
      <c r="AC238" s="36">
        <v>6</v>
      </c>
      <c r="AD238" s="37">
        <v>0</v>
      </c>
      <c r="AE238" s="39">
        <v>0</v>
      </c>
    </row>
    <row r="239" spans="1:31" ht="12" customHeight="1">
      <c r="A239" s="1" t="s">
        <v>263</v>
      </c>
      <c r="B239" s="1" t="s">
        <v>264</v>
      </c>
      <c r="C239" s="60" t="s">
        <v>126</v>
      </c>
      <c r="D239" s="82">
        <f t="shared" si="29"/>
        <v>329</v>
      </c>
      <c r="E239" s="36">
        <v>89</v>
      </c>
      <c r="F239" s="36">
        <v>27</v>
      </c>
      <c r="G239" s="36">
        <v>25</v>
      </c>
      <c r="H239" s="37">
        <v>18</v>
      </c>
      <c r="I239" s="36">
        <v>13</v>
      </c>
      <c r="J239" s="36">
        <v>22</v>
      </c>
      <c r="K239" s="36">
        <v>13</v>
      </c>
      <c r="L239" s="36">
        <v>12</v>
      </c>
      <c r="M239" s="36">
        <v>12</v>
      </c>
      <c r="N239" s="36">
        <v>12</v>
      </c>
      <c r="O239" s="36">
        <v>11</v>
      </c>
      <c r="P239" s="38">
        <v>16</v>
      </c>
      <c r="Q239" s="36">
        <v>2</v>
      </c>
      <c r="R239" s="36">
        <v>3</v>
      </c>
      <c r="S239" s="36">
        <v>10</v>
      </c>
      <c r="T239" s="276">
        <v>9</v>
      </c>
      <c r="U239" s="41">
        <v>5</v>
      </c>
      <c r="V239" s="40">
        <v>3</v>
      </c>
      <c r="W239" s="41">
        <v>3</v>
      </c>
      <c r="X239" s="37">
        <v>1</v>
      </c>
      <c r="Y239" s="37">
        <v>1</v>
      </c>
      <c r="Z239" s="37">
        <v>0</v>
      </c>
      <c r="AA239" s="41">
        <v>3</v>
      </c>
      <c r="AB239" s="37">
        <v>0</v>
      </c>
      <c r="AC239" s="36">
        <v>3</v>
      </c>
      <c r="AD239" s="37">
        <v>0</v>
      </c>
      <c r="AE239" s="39">
        <v>16</v>
      </c>
    </row>
    <row r="240" spans="3:31" ht="12" customHeight="1">
      <c r="C240" s="60"/>
      <c r="D240" s="103"/>
      <c r="P240" s="43"/>
      <c r="Q240" s="44"/>
      <c r="R240" s="44"/>
      <c r="S240" s="44"/>
      <c r="T240" s="124"/>
      <c r="U240" s="44"/>
      <c r="V240" s="26"/>
      <c r="AE240" s="43"/>
    </row>
    <row r="241" spans="3:31" ht="12" customHeight="1">
      <c r="C241" s="45" t="s">
        <v>265</v>
      </c>
      <c r="D241" s="116">
        <f>SUM(E241:AE241)</f>
        <v>67</v>
      </c>
      <c r="E241" s="322">
        <v>29</v>
      </c>
      <c r="F241" s="322">
        <v>1</v>
      </c>
      <c r="G241" s="322">
        <v>1</v>
      </c>
      <c r="H241" s="322">
        <v>5</v>
      </c>
      <c r="I241" s="322">
        <v>2</v>
      </c>
      <c r="J241" s="322">
        <v>0</v>
      </c>
      <c r="K241" s="322">
        <v>1</v>
      </c>
      <c r="L241" s="322">
        <v>4</v>
      </c>
      <c r="M241" s="322">
        <v>3</v>
      </c>
      <c r="N241" s="322">
        <v>0</v>
      </c>
      <c r="O241" s="322">
        <v>5</v>
      </c>
      <c r="P241" s="51">
        <v>4</v>
      </c>
      <c r="Q241" s="52">
        <v>2</v>
      </c>
      <c r="R241" s="52">
        <v>0</v>
      </c>
      <c r="S241" s="52">
        <v>0</v>
      </c>
      <c r="T241" s="52">
        <v>1</v>
      </c>
      <c r="U241" s="52">
        <v>0</v>
      </c>
      <c r="V241" s="330">
        <v>8</v>
      </c>
      <c r="W241" s="322">
        <v>0</v>
      </c>
      <c r="X241" s="322">
        <v>0</v>
      </c>
      <c r="Y241" s="322">
        <v>0</v>
      </c>
      <c r="Z241" s="322">
        <v>0</v>
      </c>
      <c r="AA241" s="322">
        <v>0</v>
      </c>
      <c r="AB241" s="322">
        <v>0</v>
      </c>
      <c r="AC241" s="322">
        <v>0</v>
      </c>
      <c r="AD241" s="322">
        <v>1</v>
      </c>
      <c r="AE241" s="51">
        <v>0</v>
      </c>
    </row>
    <row r="242" spans="3:31" ht="8.25" customHeight="1">
      <c r="C242" s="3"/>
      <c r="D242" s="103"/>
      <c r="E242" s="53"/>
      <c r="F242" s="53"/>
      <c r="G242" s="49"/>
      <c r="H242" s="53"/>
      <c r="I242" s="49"/>
      <c r="J242" s="49"/>
      <c r="K242" s="49"/>
      <c r="L242" s="49"/>
      <c r="M242" s="49"/>
      <c r="N242" s="49"/>
      <c r="O242" s="49"/>
      <c r="P242" s="50"/>
      <c r="Q242" s="49"/>
      <c r="R242" s="49"/>
      <c r="S242" s="49"/>
      <c r="T242" s="277"/>
      <c r="U242" s="55"/>
      <c r="V242" s="119"/>
      <c r="W242" s="55"/>
      <c r="X242" s="53"/>
      <c r="Y242" s="53"/>
      <c r="Z242" s="53"/>
      <c r="AA242" s="55"/>
      <c r="AB242" s="55"/>
      <c r="AC242" s="49"/>
      <c r="AD242" s="55"/>
      <c r="AE242" s="43"/>
    </row>
    <row r="243" spans="3:31" ht="12" customHeight="1">
      <c r="C243" s="45" t="s">
        <v>266</v>
      </c>
      <c r="D243" s="116">
        <f>SUM(E243:AE243)</f>
        <v>94</v>
      </c>
      <c r="E243" s="59">
        <f aca="true" t="shared" si="30" ref="E243:AE243">SUM(E245:E252)</f>
        <v>46</v>
      </c>
      <c r="F243" s="59">
        <f t="shared" si="30"/>
        <v>0</v>
      </c>
      <c r="G243" s="59">
        <f t="shared" si="30"/>
        <v>12</v>
      </c>
      <c r="H243" s="59">
        <f t="shared" si="30"/>
        <v>2</v>
      </c>
      <c r="I243" s="59">
        <f t="shared" si="30"/>
        <v>1</v>
      </c>
      <c r="J243" s="59">
        <f t="shared" si="30"/>
        <v>0</v>
      </c>
      <c r="K243" s="59">
        <f t="shared" si="30"/>
        <v>1</v>
      </c>
      <c r="L243" s="59">
        <f t="shared" si="30"/>
        <v>0</v>
      </c>
      <c r="M243" s="59">
        <f t="shared" si="30"/>
        <v>1</v>
      </c>
      <c r="N243" s="59">
        <f t="shared" si="30"/>
        <v>4</v>
      </c>
      <c r="O243" s="59">
        <f t="shared" si="30"/>
        <v>0</v>
      </c>
      <c r="P243" s="46">
        <f t="shared" si="30"/>
        <v>0</v>
      </c>
      <c r="Q243" s="47">
        <f t="shared" si="30"/>
        <v>0</v>
      </c>
      <c r="R243" s="47">
        <f t="shared" si="30"/>
        <v>12</v>
      </c>
      <c r="S243" s="47">
        <f t="shared" si="30"/>
        <v>1</v>
      </c>
      <c r="T243" s="227">
        <f t="shared" si="30"/>
        <v>5</v>
      </c>
      <c r="U243" s="47">
        <f t="shared" si="30"/>
        <v>0</v>
      </c>
      <c r="V243" s="117">
        <f t="shared" si="30"/>
        <v>3</v>
      </c>
      <c r="W243" s="59">
        <f t="shared" si="30"/>
        <v>1</v>
      </c>
      <c r="X243" s="59">
        <f t="shared" si="30"/>
        <v>0</v>
      </c>
      <c r="Y243" s="59">
        <f t="shared" si="30"/>
        <v>1</v>
      </c>
      <c r="Z243" s="59">
        <f t="shared" si="30"/>
        <v>3</v>
      </c>
      <c r="AA243" s="59">
        <f t="shared" si="30"/>
        <v>0</v>
      </c>
      <c r="AB243" s="59">
        <f t="shared" si="30"/>
        <v>0</v>
      </c>
      <c r="AC243" s="59">
        <f t="shared" si="30"/>
        <v>0</v>
      </c>
      <c r="AD243" s="59">
        <f t="shared" si="30"/>
        <v>1</v>
      </c>
      <c r="AE243" s="46">
        <f t="shared" si="30"/>
        <v>0</v>
      </c>
    </row>
    <row r="244" spans="3:31" ht="8.25" customHeight="1">
      <c r="C244" s="3"/>
      <c r="D244" s="103"/>
      <c r="E244" s="53"/>
      <c r="F244" s="53"/>
      <c r="G244" s="49"/>
      <c r="H244" s="53"/>
      <c r="I244" s="49"/>
      <c r="J244" s="49"/>
      <c r="K244" s="49"/>
      <c r="L244" s="49"/>
      <c r="M244" s="49"/>
      <c r="N244" s="49"/>
      <c r="O244" s="49"/>
      <c r="P244" s="50"/>
      <c r="Q244" s="49"/>
      <c r="R244" s="49"/>
      <c r="S244" s="49"/>
      <c r="T244" s="277"/>
      <c r="U244" s="55"/>
      <c r="V244" s="119"/>
      <c r="W244" s="55"/>
      <c r="X244" s="53"/>
      <c r="Y244" s="53"/>
      <c r="Z244" s="53"/>
      <c r="AA244" s="55"/>
      <c r="AB244" s="55"/>
      <c r="AC244" s="49"/>
      <c r="AD244" s="55"/>
      <c r="AE244" s="43"/>
    </row>
    <row r="245" spans="2:31" ht="12" customHeight="1">
      <c r="B245" s="1" t="s">
        <v>265</v>
      </c>
      <c r="C245" s="62" t="s">
        <v>173</v>
      </c>
      <c r="D245" s="82">
        <f>SUM(E245:AE245)</f>
        <v>34</v>
      </c>
      <c r="E245" s="36">
        <v>4</v>
      </c>
      <c r="F245" s="36">
        <v>0</v>
      </c>
      <c r="G245" s="36">
        <v>10</v>
      </c>
      <c r="H245" s="37">
        <v>2</v>
      </c>
      <c r="I245" s="36">
        <v>1</v>
      </c>
      <c r="J245" s="36">
        <v>0</v>
      </c>
      <c r="K245" s="36">
        <v>0</v>
      </c>
      <c r="L245" s="36">
        <v>0</v>
      </c>
      <c r="M245" s="36">
        <v>1</v>
      </c>
      <c r="N245" s="36">
        <v>1</v>
      </c>
      <c r="O245" s="36">
        <v>0</v>
      </c>
      <c r="P245" s="38">
        <v>0</v>
      </c>
      <c r="Q245" s="36">
        <v>0</v>
      </c>
      <c r="R245" s="36">
        <v>12</v>
      </c>
      <c r="S245" s="36">
        <v>0</v>
      </c>
      <c r="T245" s="276">
        <v>1</v>
      </c>
      <c r="U245" s="41">
        <v>0</v>
      </c>
      <c r="V245" s="40">
        <v>0</v>
      </c>
      <c r="W245" s="41">
        <v>1</v>
      </c>
      <c r="X245" s="37">
        <v>0</v>
      </c>
      <c r="Y245" s="37">
        <v>0</v>
      </c>
      <c r="Z245" s="37">
        <v>0</v>
      </c>
      <c r="AA245" s="41">
        <v>0</v>
      </c>
      <c r="AB245" s="37">
        <v>0</v>
      </c>
      <c r="AC245" s="36">
        <v>0</v>
      </c>
      <c r="AD245" s="37">
        <v>1</v>
      </c>
      <c r="AE245" s="39">
        <v>0</v>
      </c>
    </row>
    <row r="246" spans="2:31" ht="12" customHeight="1">
      <c r="B246" s="1" t="s">
        <v>241</v>
      </c>
      <c r="C246" s="3" t="s">
        <v>267</v>
      </c>
      <c r="D246" s="82">
        <f>SUM(E246:AE246)</f>
        <v>60</v>
      </c>
      <c r="E246" s="36">
        <v>42</v>
      </c>
      <c r="F246" s="36">
        <v>0</v>
      </c>
      <c r="G246" s="36">
        <v>2</v>
      </c>
      <c r="H246" s="37">
        <v>0</v>
      </c>
      <c r="I246" s="36">
        <v>0</v>
      </c>
      <c r="J246" s="36">
        <v>0</v>
      </c>
      <c r="K246" s="36">
        <v>1</v>
      </c>
      <c r="L246" s="36">
        <v>0</v>
      </c>
      <c r="M246" s="36">
        <v>0</v>
      </c>
      <c r="N246" s="36">
        <v>3</v>
      </c>
      <c r="O246" s="36">
        <v>0</v>
      </c>
      <c r="P246" s="38">
        <v>0</v>
      </c>
      <c r="Q246" s="36">
        <v>0</v>
      </c>
      <c r="R246" s="36">
        <v>0</v>
      </c>
      <c r="S246" s="36">
        <v>1</v>
      </c>
      <c r="T246" s="276">
        <v>4</v>
      </c>
      <c r="U246" s="41">
        <v>0</v>
      </c>
      <c r="V246" s="40">
        <v>3</v>
      </c>
      <c r="W246" s="41">
        <v>0</v>
      </c>
      <c r="X246" s="37">
        <v>0</v>
      </c>
      <c r="Y246" s="37">
        <v>1</v>
      </c>
      <c r="Z246" s="37">
        <v>3</v>
      </c>
      <c r="AA246" s="41">
        <v>0</v>
      </c>
      <c r="AB246" s="37">
        <v>0</v>
      </c>
      <c r="AC246" s="36">
        <v>0</v>
      </c>
      <c r="AD246" s="37">
        <v>0</v>
      </c>
      <c r="AE246" s="39">
        <v>0</v>
      </c>
    </row>
    <row r="247" spans="3:31" ht="12" customHeight="1" thickBot="1">
      <c r="C247" s="17"/>
      <c r="D247" s="104"/>
      <c r="E247" s="13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24"/>
      <c r="Q247" s="17"/>
      <c r="R247" s="17"/>
      <c r="S247" s="17"/>
      <c r="T247" s="131"/>
      <c r="U247" s="17"/>
      <c r="V247" s="120"/>
      <c r="W247" s="17"/>
      <c r="X247" s="17"/>
      <c r="Y247" s="17"/>
      <c r="Z247" s="17"/>
      <c r="AA247" s="17"/>
      <c r="AB247" s="17"/>
      <c r="AC247" s="17"/>
      <c r="AD247" s="17"/>
      <c r="AE247" s="24"/>
    </row>
    <row r="248" ht="12" customHeight="1">
      <c r="C248" s="63" t="s">
        <v>268</v>
      </c>
    </row>
    <row r="249" spans="3:31" ht="12" customHeight="1">
      <c r="C249" s="339" t="s">
        <v>676</v>
      </c>
      <c r="D249" s="100"/>
      <c r="E249" s="338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12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</sheetData>
  <mergeCells count="11">
    <mergeCell ref="C3:AE3"/>
    <mergeCell ref="C4:AE4"/>
    <mergeCell ref="E6:O7"/>
    <mergeCell ref="P6:V7"/>
    <mergeCell ref="W6:AD7"/>
    <mergeCell ref="P168:V169"/>
    <mergeCell ref="W168:AD169"/>
    <mergeCell ref="E84:O85"/>
    <mergeCell ref="P84:V85"/>
    <mergeCell ref="W84:AD85"/>
    <mergeCell ref="E168:O169"/>
  </mergeCells>
  <printOptions horizontalCentered="1" verticalCentered="1"/>
  <pageMargins left="0.3937007874015748" right="0.3937007874015748" top="0.5905511811023623" bottom="0.59" header="0" footer="0"/>
  <pageSetup fitToHeight="9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E46" sqref="E46"/>
    </sheetView>
  </sheetViews>
  <sheetFormatPr defaultColWidth="11.421875" defaultRowHeight="12.75"/>
  <cols>
    <col min="1" max="1" width="17.8515625" style="1" customWidth="1"/>
    <col min="2" max="3" width="10.57421875" style="1" customWidth="1"/>
    <col min="4" max="4" width="13.140625" style="1" customWidth="1"/>
    <col min="5" max="5" width="13.00390625" style="1" customWidth="1"/>
    <col min="6" max="6" width="11.7109375" style="1" customWidth="1"/>
    <col min="7" max="7" width="17.00390625" style="1" customWidth="1"/>
    <col min="8" max="8" width="7.8515625" style="1" customWidth="1"/>
    <col min="9" max="9" width="10.00390625" style="1" customWidth="1"/>
    <col min="10" max="10" width="13.00390625" style="1" customWidth="1"/>
    <col min="11" max="16384" width="11.421875" style="1" customWidth="1"/>
  </cols>
  <sheetData>
    <row r="1" ht="18" customHeight="1">
      <c r="A1" s="99" t="s">
        <v>679</v>
      </c>
    </row>
    <row r="2" ht="18" customHeight="1"/>
    <row r="3" spans="1:10" s="99" customFormat="1" ht="18" customHeight="1">
      <c r="A3" s="386" t="s">
        <v>627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s="99" customFormat="1" ht="18" customHeight="1">
      <c r="A4" s="386" t="s">
        <v>633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s="99" customFormat="1" ht="18" customHeight="1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s="99" customFormat="1" ht="18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s="99" customFormat="1" ht="30" customHeight="1" thickBot="1">
      <c r="A7" s="404" t="s">
        <v>327</v>
      </c>
      <c r="B7" s="388" t="s">
        <v>185</v>
      </c>
      <c r="C7" s="391" t="s">
        <v>523</v>
      </c>
      <c r="D7" s="392"/>
      <c r="E7" s="392"/>
      <c r="F7" s="392"/>
      <c r="G7" s="392"/>
      <c r="H7" s="393"/>
      <c r="I7" s="177" t="s">
        <v>524</v>
      </c>
      <c r="J7" s="178"/>
    </row>
    <row r="8" spans="1:10" s="99" customFormat="1" ht="18" customHeight="1">
      <c r="A8" s="387"/>
      <c r="B8" s="389"/>
      <c r="C8" s="394" t="s">
        <v>185</v>
      </c>
      <c r="D8" s="57" t="s">
        <v>525</v>
      </c>
      <c r="E8" s="57" t="s">
        <v>525</v>
      </c>
      <c r="F8" s="57"/>
      <c r="G8" s="57" t="s">
        <v>526</v>
      </c>
      <c r="H8" s="57"/>
      <c r="I8" s="179" t="s">
        <v>527</v>
      </c>
      <c r="J8" s="16" t="s">
        <v>528</v>
      </c>
    </row>
    <row r="9" spans="1:10" s="99" customFormat="1" ht="18" customHeight="1">
      <c r="A9" s="387"/>
      <c r="B9" s="389"/>
      <c r="C9" s="395"/>
      <c r="D9" s="57" t="s">
        <v>22</v>
      </c>
      <c r="E9" s="16" t="s">
        <v>22</v>
      </c>
      <c r="F9" s="16" t="s">
        <v>529</v>
      </c>
      <c r="G9" s="16" t="s">
        <v>530</v>
      </c>
      <c r="H9" s="16" t="s">
        <v>265</v>
      </c>
      <c r="I9" s="179" t="s">
        <v>531</v>
      </c>
      <c r="J9" s="16" t="s">
        <v>532</v>
      </c>
    </row>
    <row r="10" spans="1:10" s="99" customFormat="1" ht="18" customHeight="1" thickBot="1">
      <c r="A10" s="407"/>
      <c r="B10" s="390"/>
      <c r="C10" s="369"/>
      <c r="D10" s="20" t="s">
        <v>244</v>
      </c>
      <c r="E10" s="20" t="s">
        <v>264</v>
      </c>
      <c r="F10" s="20" t="s">
        <v>0</v>
      </c>
      <c r="G10" s="20" t="s">
        <v>533</v>
      </c>
      <c r="H10" s="20" t="s">
        <v>0</v>
      </c>
      <c r="I10" s="180"/>
      <c r="J10" s="20"/>
    </row>
    <row r="11" spans="2:9" ht="18" customHeight="1">
      <c r="B11" s="181"/>
      <c r="C11" s="182"/>
      <c r="I11" s="94"/>
    </row>
    <row r="12" spans="1:10" ht="18" customHeight="1">
      <c r="A12" s="16" t="s">
        <v>185</v>
      </c>
      <c r="B12" s="183">
        <f>SUM(B14:B40)</f>
        <v>50100</v>
      </c>
      <c r="C12" s="184">
        <f>SUM(C14:C40)</f>
        <v>46410</v>
      </c>
      <c r="D12" s="80">
        <f aca="true" t="shared" si="0" ref="D12:J12">SUM(D14:D40)</f>
        <v>34043</v>
      </c>
      <c r="E12" s="29">
        <f t="shared" si="0"/>
        <v>3825</v>
      </c>
      <c r="F12" s="29">
        <f t="shared" si="0"/>
        <v>1564</v>
      </c>
      <c r="G12" s="29">
        <f t="shared" si="0"/>
        <v>1358</v>
      </c>
      <c r="H12" s="185">
        <f t="shared" si="0"/>
        <v>5620</v>
      </c>
      <c r="I12" s="27">
        <f t="shared" si="0"/>
        <v>3630</v>
      </c>
      <c r="J12" s="28">
        <f t="shared" si="0"/>
        <v>60</v>
      </c>
    </row>
    <row r="13" spans="2:10" ht="18" customHeight="1">
      <c r="B13" s="186"/>
      <c r="C13" s="187"/>
      <c r="D13" s="173"/>
      <c r="E13" s="173"/>
      <c r="F13" s="173"/>
      <c r="G13" s="173"/>
      <c r="H13" s="173"/>
      <c r="I13" s="42"/>
      <c r="J13" s="173"/>
    </row>
    <row r="14" spans="1:11" ht="18" customHeight="1">
      <c r="A14" s="1" t="s">
        <v>421</v>
      </c>
      <c r="B14" s="188">
        <f aca="true" t="shared" si="1" ref="B14:B40">SUM(D14:J14)</f>
        <v>18434</v>
      </c>
      <c r="C14" s="189">
        <f>+SUM(D14:H14)</f>
        <v>17139</v>
      </c>
      <c r="D14" s="174">
        <v>12679</v>
      </c>
      <c r="E14" s="174">
        <v>1197</v>
      </c>
      <c r="F14" s="174">
        <v>499</v>
      </c>
      <c r="G14" s="174">
        <v>629</v>
      </c>
      <c r="H14" s="174">
        <v>2135</v>
      </c>
      <c r="I14" s="48">
        <v>1253</v>
      </c>
      <c r="J14" s="174">
        <v>42</v>
      </c>
      <c r="K14" s="31"/>
    </row>
    <row r="15" spans="1:11" ht="18" customHeight="1">
      <c r="A15" s="1" t="s">
        <v>400</v>
      </c>
      <c r="B15" s="188">
        <f t="shared" si="1"/>
        <v>2947</v>
      </c>
      <c r="C15" s="189">
        <f aca="true" t="shared" si="2" ref="C15:C40">+SUM(D15:H15)</f>
        <v>2718</v>
      </c>
      <c r="D15" s="174">
        <v>1945</v>
      </c>
      <c r="E15" s="174">
        <v>177</v>
      </c>
      <c r="F15" s="174">
        <v>83</v>
      </c>
      <c r="G15" s="174">
        <v>36</v>
      </c>
      <c r="H15" s="174">
        <v>477</v>
      </c>
      <c r="I15" s="48">
        <v>229</v>
      </c>
      <c r="J15" s="174">
        <v>0</v>
      </c>
      <c r="K15" s="31"/>
    </row>
    <row r="16" spans="1:11" ht="18" customHeight="1">
      <c r="A16" s="1" t="s">
        <v>401</v>
      </c>
      <c r="B16" s="188">
        <f t="shared" si="1"/>
        <v>2882</v>
      </c>
      <c r="C16" s="189">
        <f t="shared" si="2"/>
        <v>2681</v>
      </c>
      <c r="D16" s="174">
        <v>2168</v>
      </c>
      <c r="E16" s="174">
        <v>219</v>
      </c>
      <c r="F16" s="174">
        <v>71</v>
      </c>
      <c r="G16" s="174">
        <v>14</v>
      </c>
      <c r="H16" s="174">
        <v>209</v>
      </c>
      <c r="I16" s="48">
        <v>199</v>
      </c>
      <c r="J16" s="174">
        <v>2</v>
      </c>
      <c r="K16" s="31"/>
    </row>
    <row r="17" spans="1:11" ht="18" customHeight="1">
      <c r="A17" s="1" t="s">
        <v>406</v>
      </c>
      <c r="B17" s="188">
        <f t="shared" si="1"/>
        <v>3133</v>
      </c>
      <c r="C17" s="189">
        <f t="shared" si="2"/>
        <v>2844</v>
      </c>
      <c r="D17" s="174">
        <v>2136</v>
      </c>
      <c r="E17" s="174">
        <v>181</v>
      </c>
      <c r="F17" s="174">
        <v>123</v>
      </c>
      <c r="G17" s="174">
        <v>27</v>
      </c>
      <c r="H17" s="174">
        <v>377</v>
      </c>
      <c r="I17" s="48">
        <v>289</v>
      </c>
      <c r="J17" s="174">
        <v>0</v>
      </c>
      <c r="K17" s="31"/>
    </row>
    <row r="18" spans="1:11" ht="18" customHeight="1">
      <c r="A18" s="1" t="s">
        <v>408</v>
      </c>
      <c r="B18" s="188">
        <f t="shared" si="1"/>
        <v>1582</v>
      </c>
      <c r="C18" s="189">
        <f t="shared" si="2"/>
        <v>1479</v>
      </c>
      <c r="D18" s="174">
        <v>1096</v>
      </c>
      <c r="E18" s="174">
        <v>152</v>
      </c>
      <c r="F18" s="174">
        <v>46</v>
      </c>
      <c r="G18" s="174">
        <v>29</v>
      </c>
      <c r="H18" s="174">
        <v>156</v>
      </c>
      <c r="I18" s="48">
        <v>103</v>
      </c>
      <c r="J18" s="174">
        <v>0</v>
      </c>
      <c r="K18" s="31"/>
    </row>
    <row r="19" spans="1:11" ht="18" customHeight="1">
      <c r="A19" s="1" t="s">
        <v>413</v>
      </c>
      <c r="B19" s="188">
        <f t="shared" si="1"/>
        <v>1996</v>
      </c>
      <c r="C19" s="189">
        <f t="shared" si="2"/>
        <v>1865</v>
      </c>
      <c r="D19" s="174">
        <v>1276</v>
      </c>
      <c r="E19" s="174">
        <v>165</v>
      </c>
      <c r="F19" s="174">
        <v>108</v>
      </c>
      <c r="G19" s="174">
        <v>20</v>
      </c>
      <c r="H19" s="174">
        <v>296</v>
      </c>
      <c r="I19" s="48">
        <v>131</v>
      </c>
      <c r="J19" s="174">
        <v>0</v>
      </c>
      <c r="K19" s="31"/>
    </row>
    <row r="20" spans="1:11" ht="18" customHeight="1">
      <c r="A20" s="1" t="s">
        <v>7</v>
      </c>
      <c r="B20" s="188">
        <f>SUM(D20:J20)</f>
        <v>2181</v>
      </c>
      <c r="C20" s="189">
        <f t="shared" si="2"/>
        <v>1961</v>
      </c>
      <c r="D20" s="174">
        <v>1473</v>
      </c>
      <c r="E20" s="174">
        <v>209</v>
      </c>
      <c r="F20" s="174">
        <v>84</v>
      </c>
      <c r="G20" s="174">
        <v>40</v>
      </c>
      <c r="H20" s="174">
        <v>155</v>
      </c>
      <c r="I20" s="48">
        <v>219</v>
      </c>
      <c r="J20" s="174">
        <v>1</v>
      </c>
      <c r="K20" s="31"/>
    </row>
    <row r="21" spans="1:11" ht="18" customHeight="1">
      <c r="A21" s="1" t="s">
        <v>411</v>
      </c>
      <c r="B21" s="188">
        <f>SUM(D21:J21)</f>
        <v>1758</v>
      </c>
      <c r="C21" s="189">
        <f t="shared" si="2"/>
        <v>1611</v>
      </c>
      <c r="D21" s="174">
        <v>1102</v>
      </c>
      <c r="E21" s="174">
        <v>143</v>
      </c>
      <c r="F21" s="174">
        <v>108</v>
      </c>
      <c r="G21" s="174">
        <v>51</v>
      </c>
      <c r="H21" s="174">
        <v>207</v>
      </c>
      <c r="I21" s="48">
        <v>147</v>
      </c>
      <c r="J21" s="174">
        <v>0</v>
      </c>
      <c r="K21" s="31"/>
    </row>
    <row r="22" spans="1:11" ht="18" customHeight="1">
      <c r="A22" s="1" t="s">
        <v>415</v>
      </c>
      <c r="B22" s="188">
        <f>SUM(D22:J22)</f>
        <v>1726</v>
      </c>
      <c r="C22" s="189">
        <f t="shared" si="2"/>
        <v>1646</v>
      </c>
      <c r="D22" s="174">
        <v>1298</v>
      </c>
      <c r="E22" s="174">
        <v>82</v>
      </c>
      <c r="F22" s="174">
        <v>33</v>
      </c>
      <c r="G22" s="174">
        <v>55</v>
      </c>
      <c r="H22" s="174">
        <v>178</v>
      </c>
      <c r="I22" s="48">
        <v>80</v>
      </c>
      <c r="J22" s="174">
        <v>0</v>
      </c>
      <c r="K22" s="31"/>
    </row>
    <row r="23" spans="1:11" ht="18" customHeight="1">
      <c r="A23" s="1" t="s">
        <v>403</v>
      </c>
      <c r="B23" s="188">
        <f t="shared" si="1"/>
        <v>887</v>
      </c>
      <c r="C23" s="189">
        <f t="shared" si="2"/>
        <v>787</v>
      </c>
      <c r="D23" s="174">
        <v>491</v>
      </c>
      <c r="E23" s="174">
        <v>80</v>
      </c>
      <c r="F23" s="174">
        <v>45</v>
      </c>
      <c r="G23" s="174">
        <v>23</v>
      </c>
      <c r="H23" s="174">
        <v>148</v>
      </c>
      <c r="I23" s="48">
        <v>97</v>
      </c>
      <c r="J23" s="174">
        <v>3</v>
      </c>
      <c r="K23" s="31"/>
    </row>
    <row r="24" spans="1:11" ht="18" customHeight="1">
      <c r="A24" s="1" t="s">
        <v>412</v>
      </c>
      <c r="B24" s="188">
        <f t="shared" si="1"/>
        <v>1225</v>
      </c>
      <c r="C24" s="189">
        <f t="shared" si="2"/>
        <v>1151</v>
      </c>
      <c r="D24" s="174">
        <v>781</v>
      </c>
      <c r="E24" s="174">
        <v>134</v>
      </c>
      <c r="F24" s="174">
        <v>35</v>
      </c>
      <c r="G24" s="174">
        <v>32</v>
      </c>
      <c r="H24" s="174">
        <v>169</v>
      </c>
      <c r="I24" s="48">
        <v>74</v>
      </c>
      <c r="J24" s="174">
        <v>0</v>
      </c>
      <c r="K24" s="31"/>
    </row>
    <row r="25" spans="1:11" ht="18" customHeight="1">
      <c r="A25" s="1" t="s">
        <v>416</v>
      </c>
      <c r="B25" s="188">
        <f t="shared" si="1"/>
        <v>1379</v>
      </c>
      <c r="C25" s="189">
        <f t="shared" si="2"/>
        <v>1295</v>
      </c>
      <c r="D25" s="174">
        <v>886</v>
      </c>
      <c r="E25" s="174">
        <v>178</v>
      </c>
      <c r="F25" s="174">
        <v>34</v>
      </c>
      <c r="G25" s="174">
        <v>26</v>
      </c>
      <c r="H25" s="174">
        <v>171</v>
      </c>
      <c r="I25" s="48">
        <v>84</v>
      </c>
      <c r="J25" s="174">
        <v>0</v>
      </c>
      <c r="K25" s="31"/>
    </row>
    <row r="26" spans="1:11" ht="18" customHeight="1">
      <c r="A26" s="1" t="s">
        <v>420</v>
      </c>
      <c r="B26" s="188">
        <f t="shared" si="1"/>
        <v>1003</v>
      </c>
      <c r="C26" s="189">
        <f t="shared" si="2"/>
        <v>968</v>
      </c>
      <c r="D26" s="174">
        <v>689</v>
      </c>
      <c r="E26" s="174">
        <v>121</v>
      </c>
      <c r="F26" s="174">
        <v>41</v>
      </c>
      <c r="G26" s="174">
        <v>32</v>
      </c>
      <c r="H26" s="174">
        <v>85</v>
      </c>
      <c r="I26" s="48">
        <v>35</v>
      </c>
      <c r="J26" s="174">
        <v>0</v>
      </c>
      <c r="K26" s="31"/>
    </row>
    <row r="27" spans="1:11" ht="18" customHeight="1">
      <c r="A27" s="1" t="s">
        <v>407</v>
      </c>
      <c r="B27" s="188">
        <f t="shared" si="1"/>
        <v>1075</v>
      </c>
      <c r="C27" s="189">
        <f t="shared" si="2"/>
        <v>991</v>
      </c>
      <c r="D27" s="174">
        <v>755</v>
      </c>
      <c r="E27" s="174">
        <v>94</v>
      </c>
      <c r="F27" s="174">
        <v>28</v>
      </c>
      <c r="G27" s="174">
        <v>51</v>
      </c>
      <c r="H27" s="174">
        <v>63</v>
      </c>
      <c r="I27" s="48">
        <v>84</v>
      </c>
      <c r="J27" s="174">
        <v>0</v>
      </c>
      <c r="K27" s="31"/>
    </row>
    <row r="28" spans="1:11" ht="18" customHeight="1">
      <c r="A28" s="1" t="s">
        <v>410</v>
      </c>
      <c r="B28" s="188">
        <f t="shared" si="1"/>
        <v>1039</v>
      </c>
      <c r="C28" s="189">
        <f t="shared" si="2"/>
        <v>958</v>
      </c>
      <c r="D28" s="174">
        <v>675</v>
      </c>
      <c r="E28" s="174">
        <v>129</v>
      </c>
      <c r="F28" s="174">
        <v>24</v>
      </c>
      <c r="G28" s="174">
        <v>14</v>
      </c>
      <c r="H28" s="174">
        <v>116</v>
      </c>
      <c r="I28" s="48">
        <v>80</v>
      </c>
      <c r="J28" s="174">
        <v>1</v>
      </c>
      <c r="K28" s="31"/>
    </row>
    <row r="29" spans="1:11" ht="18" customHeight="1">
      <c r="A29" s="1" t="s">
        <v>13</v>
      </c>
      <c r="B29" s="188">
        <f t="shared" si="1"/>
        <v>1469</v>
      </c>
      <c r="C29" s="189">
        <f t="shared" si="2"/>
        <v>1386</v>
      </c>
      <c r="D29" s="174">
        <v>948</v>
      </c>
      <c r="E29" s="174">
        <v>119</v>
      </c>
      <c r="F29" s="174">
        <v>62</v>
      </c>
      <c r="G29" s="174">
        <v>63</v>
      </c>
      <c r="H29" s="174">
        <v>194</v>
      </c>
      <c r="I29" s="48">
        <v>79</v>
      </c>
      <c r="J29" s="174">
        <v>4</v>
      </c>
      <c r="K29" s="31"/>
    </row>
    <row r="30" spans="1:11" ht="18" customHeight="1">
      <c r="A30" s="1" t="s">
        <v>399</v>
      </c>
      <c r="B30" s="188">
        <f t="shared" si="1"/>
        <v>960</v>
      </c>
      <c r="C30" s="189">
        <f t="shared" si="2"/>
        <v>908</v>
      </c>
      <c r="D30" s="174">
        <v>583</v>
      </c>
      <c r="E30" s="174">
        <v>73</v>
      </c>
      <c r="F30" s="174">
        <v>17</v>
      </c>
      <c r="G30" s="174">
        <v>123</v>
      </c>
      <c r="H30" s="174">
        <v>112</v>
      </c>
      <c r="I30" s="48">
        <v>52</v>
      </c>
      <c r="J30" s="174">
        <v>0</v>
      </c>
      <c r="K30" s="31"/>
    </row>
    <row r="31" spans="1:11" ht="18" customHeight="1">
      <c r="A31" s="1" t="s">
        <v>419</v>
      </c>
      <c r="B31" s="188">
        <f t="shared" si="1"/>
        <v>1018</v>
      </c>
      <c r="C31" s="189">
        <f t="shared" si="2"/>
        <v>964</v>
      </c>
      <c r="D31" s="174">
        <v>724</v>
      </c>
      <c r="E31" s="174">
        <v>117</v>
      </c>
      <c r="F31" s="174">
        <v>28</v>
      </c>
      <c r="G31" s="174">
        <v>12</v>
      </c>
      <c r="H31" s="174">
        <v>83</v>
      </c>
      <c r="I31" s="48">
        <v>51</v>
      </c>
      <c r="J31" s="174">
        <v>3</v>
      </c>
      <c r="K31" s="31"/>
    </row>
    <row r="32" spans="1:11" ht="18" customHeight="1">
      <c r="A32" s="1" t="s">
        <v>414</v>
      </c>
      <c r="B32" s="188">
        <f t="shared" si="1"/>
        <v>389</v>
      </c>
      <c r="C32" s="189">
        <f t="shared" si="2"/>
        <v>367</v>
      </c>
      <c r="D32" s="174">
        <v>273</v>
      </c>
      <c r="E32" s="174">
        <v>18</v>
      </c>
      <c r="F32" s="174">
        <v>17</v>
      </c>
      <c r="G32" s="174">
        <v>15</v>
      </c>
      <c r="H32" s="174">
        <v>44</v>
      </c>
      <c r="I32" s="48">
        <v>22</v>
      </c>
      <c r="J32" s="174">
        <v>0</v>
      </c>
      <c r="K32" s="31"/>
    </row>
    <row r="33" spans="1:11" ht="18" customHeight="1">
      <c r="A33" s="1" t="s">
        <v>418</v>
      </c>
      <c r="B33" s="188">
        <f t="shared" si="1"/>
        <v>389</v>
      </c>
      <c r="C33" s="189">
        <f t="shared" si="2"/>
        <v>355</v>
      </c>
      <c r="D33" s="174">
        <v>278</v>
      </c>
      <c r="E33" s="174">
        <v>36</v>
      </c>
      <c r="F33" s="174">
        <v>11</v>
      </c>
      <c r="G33" s="174">
        <v>9</v>
      </c>
      <c r="H33" s="174">
        <v>21</v>
      </c>
      <c r="I33" s="48">
        <v>34</v>
      </c>
      <c r="J33" s="174">
        <v>0</v>
      </c>
      <c r="K33" s="31"/>
    </row>
    <row r="34" spans="1:11" ht="18" customHeight="1">
      <c r="A34" s="1" t="s">
        <v>405</v>
      </c>
      <c r="B34" s="188">
        <f t="shared" si="1"/>
        <v>557</v>
      </c>
      <c r="C34" s="189">
        <f t="shared" si="2"/>
        <v>523</v>
      </c>
      <c r="D34" s="174">
        <v>435</v>
      </c>
      <c r="E34" s="174">
        <v>20</v>
      </c>
      <c r="F34" s="174">
        <v>13</v>
      </c>
      <c r="G34" s="174">
        <v>17</v>
      </c>
      <c r="H34" s="174">
        <v>38</v>
      </c>
      <c r="I34" s="48">
        <v>33</v>
      </c>
      <c r="J34" s="174">
        <v>1</v>
      </c>
      <c r="K34" s="31"/>
    </row>
    <row r="35" spans="1:11" ht="18" customHeight="1">
      <c r="A35" s="1" t="s">
        <v>404</v>
      </c>
      <c r="B35" s="188">
        <f t="shared" si="1"/>
        <v>467</v>
      </c>
      <c r="C35" s="189">
        <f t="shared" si="2"/>
        <v>440</v>
      </c>
      <c r="D35" s="174">
        <v>324</v>
      </c>
      <c r="E35" s="174">
        <v>22</v>
      </c>
      <c r="F35" s="174">
        <v>21</v>
      </c>
      <c r="G35" s="174">
        <v>13</v>
      </c>
      <c r="H35" s="174">
        <v>60</v>
      </c>
      <c r="I35" s="48">
        <v>24</v>
      </c>
      <c r="J35" s="174">
        <v>3</v>
      </c>
      <c r="K35" s="31"/>
    </row>
    <row r="36" spans="1:11" ht="18" customHeight="1">
      <c r="A36" s="1" t="s">
        <v>20</v>
      </c>
      <c r="B36" s="188">
        <f t="shared" si="1"/>
        <v>423</v>
      </c>
      <c r="C36" s="189">
        <f t="shared" si="2"/>
        <v>394</v>
      </c>
      <c r="D36" s="174">
        <v>312</v>
      </c>
      <c r="E36" s="174">
        <v>22</v>
      </c>
      <c r="F36" s="174">
        <v>8</v>
      </c>
      <c r="G36" s="174">
        <v>10</v>
      </c>
      <c r="H36" s="174">
        <v>42</v>
      </c>
      <c r="I36" s="48">
        <v>29</v>
      </c>
      <c r="J36" s="174">
        <v>0</v>
      </c>
      <c r="K36" s="31"/>
    </row>
    <row r="37" spans="1:11" ht="18" customHeight="1">
      <c r="A37" s="1" t="s">
        <v>409</v>
      </c>
      <c r="B37" s="188">
        <f>SUM(D37:J37)</f>
        <v>233</v>
      </c>
      <c r="C37" s="189">
        <f t="shared" si="2"/>
        <v>219</v>
      </c>
      <c r="D37" s="174">
        <v>170</v>
      </c>
      <c r="E37" s="174">
        <v>6</v>
      </c>
      <c r="F37" s="174">
        <v>14</v>
      </c>
      <c r="G37" s="174">
        <v>0</v>
      </c>
      <c r="H37" s="174">
        <v>29</v>
      </c>
      <c r="I37" s="48">
        <v>14</v>
      </c>
      <c r="J37" s="174">
        <v>0</v>
      </c>
      <c r="K37" s="31"/>
    </row>
    <row r="38" spans="1:11" ht="18" customHeight="1">
      <c r="A38" s="1" t="s">
        <v>534</v>
      </c>
      <c r="B38" s="188">
        <f>SUM(D38:J38)</f>
        <v>536</v>
      </c>
      <c r="C38" s="189">
        <f>+SUM(D38:H38)</f>
        <v>512</v>
      </c>
      <c r="D38" s="174">
        <v>446</v>
      </c>
      <c r="E38" s="174">
        <v>18</v>
      </c>
      <c r="F38" s="174">
        <v>7</v>
      </c>
      <c r="G38" s="174">
        <v>2</v>
      </c>
      <c r="H38" s="174">
        <v>39</v>
      </c>
      <c r="I38" s="48">
        <v>24</v>
      </c>
      <c r="J38" s="174">
        <v>0</v>
      </c>
      <c r="K38" s="31"/>
    </row>
    <row r="39" spans="1:11" ht="18" customHeight="1">
      <c r="A39" s="1" t="s">
        <v>535</v>
      </c>
      <c r="B39" s="188">
        <f>SUM(D39:J39)</f>
        <v>142</v>
      </c>
      <c r="C39" s="189">
        <f>+SUM(D39:H39)</f>
        <v>141</v>
      </c>
      <c r="D39" s="174">
        <v>100</v>
      </c>
      <c r="E39" s="174">
        <v>6</v>
      </c>
      <c r="F39" s="174">
        <v>4</v>
      </c>
      <c r="G39" s="174">
        <v>15</v>
      </c>
      <c r="H39" s="174">
        <v>16</v>
      </c>
      <c r="I39" s="48">
        <v>1</v>
      </c>
      <c r="J39" s="174">
        <v>0</v>
      </c>
      <c r="K39" s="31"/>
    </row>
    <row r="40" spans="1:11" ht="18" customHeight="1">
      <c r="A40" s="1" t="s">
        <v>453</v>
      </c>
      <c r="B40" s="188">
        <f t="shared" si="1"/>
        <v>270</v>
      </c>
      <c r="C40" s="189">
        <f t="shared" si="2"/>
        <v>107</v>
      </c>
      <c r="D40" s="174">
        <v>0</v>
      </c>
      <c r="E40" s="174">
        <v>107</v>
      </c>
      <c r="F40" s="174">
        <v>0</v>
      </c>
      <c r="G40" s="174">
        <v>0</v>
      </c>
      <c r="H40" s="174">
        <v>0</v>
      </c>
      <c r="I40" s="48">
        <v>163</v>
      </c>
      <c r="J40" s="174">
        <v>0</v>
      </c>
      <c r="K40" s="31"/>
    </row>
    <row r="41" spans="1:10" ht="18" customHeight="1" thickBot="1">
      <c r="A41" s="17"/>
      <c r="B41" s="190"/>
      <c r="C41" s="191"/>
      <c r="D41" s="17"/>
      <c r="E41" s="17"/>
      <c r="F41" s="17"/>
      <c r="G41" s="17"/>
      <c r="H41" s="17"/>
      <c r="I41" s="18"/>
      <c r="J41" s="17"/>
    </row>
    <row r="42" ht="12">
      <c r="A42" s="63" t="s">
        <v>629</v>
      </c>
    </row>
    <row r="43" ht="12">
      <c r="A43" s="63" t="s">
        <v>630</v>
      </c>
    </row>
    <row r="44" ht="12">
      <c r="A44" s="63" t="s">
        <v>631</v>
      </c>
    </row>
    <row r="45" spans="1:10" ht="12" customHeight="1">
      <c r="A45" s="339" t="s">
        <v>676</v>
      </c>
      <c r="B45" s="44"/>
      <c r="C45" s="44"/>
      <c r="D45" s="44"/>
      <c r="E45" s="44"/>
      <c r="F45" s="44"/>
      <c r="G45" s="44"/>
      <c r="H45" s="44"/>
      <c r="I45" s="44"/>
      <c r="J45" s="44"/>
    </row>
    <row r="50" spans="2:10" ht="12">
      <c r="B50" s="31"/>
      <c r="C50" s="31"/>
      <c r="D50" s="31"/>
      <c r="E50" s="31"/>
      <c r="F50" s="31"/>
      <c r="G50" s="31"/>
      <c r="H50" s="31"/>
      <c r="I50" s="31"/>
      <c r="J50" s="31"/>
    </row>
    <row r="51" ht="12">
      <c r="B51" s="173"/>
    </row>
  </sheetData>
  <mergeCells count="6">
    <mergeCell ref="A3:J3"/>
    <mergeCell ref="A4:J4"/>
    <mergeCell ref="A7:A10"/>
    <mergeCell ref="B7:B10"/>
    <mergeCell ref="C7:H7"/>
    <mergeCell ref="C8:C10"/>
  </mergeCells>
  <printOptions horizontalCentered="1" vertic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34" sqref="A34"/>
    </sheetView>
  </sheetViews>
  <sheetFormatPr defaultColWidth="11.421875" defaultRowHeight="18" customHeight="1"/>
  <cols>
    <col min="1" max="1" width="15.140625" style="0" customWidth="1"/>
  </cols>
  <sheetData>
    <row r="1" spans="1:10" ht="18" customHeight="1">
      <c r="A1" s="99" t="s">
        <v>680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386" t="s">
        <v>634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8" customHeight="1">
      <c r="A4" s="386" t="s">
        <v>632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8" customHeight="1">
      <c r="A5" s="386" t="s">
        <v>659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ht="18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8" customHeight="1" thickBot="1">
      <c r="A7" s="404" t="s">
        <v>327</v>
      </c>
      <c r="B7" s="273"/>
      <c r="C7" s="391" t="s">
        <v>523</v>
      </c>
      <c r="D7" s="392"/>
      <c r="E7" s="392"/>
      <c r="F7" s="392"/>
      <c r="G7" s="392"/>
      <c r="H7" s="393"/>
      <c r="I7" s="177" t="s">
        <v>524</v>
      </c>
      <c r="J7" s="178"/>
    </row>
    <row r="8" spans="1:10" ht="18" customHeight="1">
      <c r="A8" s="387"/>
      <c r="B8" s="274" t="s">
        <v>622</v>
      </c>
      <c r="C8" s="207" t="s">
        <v>622</v>
      </c>
      <c r="D8" s="57" t="s">
        <v>525</v>
      </c>
      <c r="E8" s="57" t="s">
        <v>525</v>
      </c>
      <c r="F8" s="57"/>
      <c r="G8" s="57" t="s">
        <v>526</v>
      </c>
      <c r="H8" s="57"/>
      <c r="I8" s="179" t="s">
        <v>527</v>
      </c>
      <c r="J8" s="16" t="s">
        <v>528</v>
      </c>
    </row>
    <row r="9" spans="1:10" ht="18" customHeight="1">
      <c r="A9" s="387"/>
      <c r="B9" s="274" t="s">
        <v>185</v>
      </c>
      <c r="C9" s="208" t="s">
        <v>437</v>
      </c>
      <c r="D9" s="57" t="s">
        <v>22</v>
      </c>
      <c r="E9" s="16" t="s">
        <v>22</v>
      </c>
      <c r="F9" s="16" t="s">
        <v>529</v>
      </c>
      <c r="G9" s="16" t="s">
        <v>530</v>
      </c>
      <c r="H9" s="16" t="s">
        <v>265</v>
      </c>
      <c r="I9" s="179" t="s">
        <v>531</v>
      </c>
      <c r="J9" s="16" t="s">
        <v>532</v>
      </c>
    </row>
    <row r="10" spans="1:10" ht="18" customHeight="1" thickBot="1">
      <c r="A10" s="407"/>
      <c r="B10" s="263"/>
      <c r="C10" s="193"/>
      <c r="D10" s="20" t="s">
        <v>244</v>
      </c>
      <c r="E10" s="20" t="s">
        <v>264</v>
      </c>
      <c r="F10" s="20" t="s">
        <v>0</v>
      </c>
      <c r="G10" s="20" t="s">
        <v>533</v>
      </c>
      <c r="H10" s="20" t="s">
        <v>0</v>
      </c>
      <c r="I10" s="180"/>
      <c r="J10" s="20"/>
    </row>
    <row r="11" spans="1:10" ht="18" customHeight="1">
      <c r="A11" s="1"/>
      <c r="B11" s="181"/>
      <c r="C11" s="182"/>
      <c r="D11" s="1"/>
      <c r="E11" s="1"/>
      <c r="F11" s="1"/>
      <c r="G11" s="1"/>
      <c r="H11" s="1"/>
      <c r="I11" s="94"/>
      <c r="J11" s="1"/>
    </row>
    <row r="12" spans="1:10" ht="18" customHeight="1">
      <c r="A12" s="16" t="s">
        <v>185</v>
      </c>
      <c r="B12" s="183">
        <f aca="true" t="shared" si="0" ref="B12:B40">SUM(D12:J12)</f>
        <v>100</v>
      </c>
      <c r="C12" s="309">
        <f>+SUM(D12:H12)</f>
        <v>92.63473053892216</v>
      </c>
      <c r="D12" s="310">
        <f>(D57/B57*100)</f>
        <v>67.9500998003992</v>
      </c>
      <c r="E12" s="310">
        <f>(E57/B57*100)</f>
        <v>7.634730538922156</v>
      </c>
      <c r="F12" s="310">
        <f>(F57/B57*100)</f>
        <v>3.1217564870259484</v>
      </c>
      <c r="G12" s="310">
        <f>(G57/B57*100)</f>
        <v>2.710578842315369</v>
      </c>
      <c r="H12" s="310">
        <f>(H57/B57*100)</f>
        <v>11.21756487025948</v>
      </c>
      <c r="I12" s="311">
        <f>(I57/B57*100)</f>
        <v>7.245508982035928</v>
      </c>
      <c r="J12" s="310">
        <f>(J57/B57*100)</f>
        <v>0.11976047904191617</v>
      </c>
    </row>
    <row r="13" spans="1:10" ht="18" customHeight="1">
      <c r="A13" s="1"/>
      <c r="B13" s="188"/>
      <c r="C13" s="308"/>
      <c r="D13" s="306"/>
      <c r="E13" s="306"/>
      <c r="F13" s="306"/>
      <c r="G13" s="306"/>
      <c r="H13" s="306"/>
      <c r="I13" s="307"/>
      <c r="J13" s="306"/>
    </row>
    <row r="14" spans="1:10" ht="18" customHeight="1">
      <c r="A14" s="1" t="s">
        <v>421</v>
      </c>
      <c r="B14" s="188">
        <f t="shared" si="0"/>
        <v>99.99999999999999</v>
      </c>
      <c r="C14" s="308">
        <f>+SUM(D14:H14)</f>
        <v>92.9749376152761</v>
      </c>
      <c r="D14" s="306">
        <f>(D59/B59*100)</f>
        <v>68.78051426711511</v>
      </c>
      <c r="E14" s="306">
        <f>(E59/B59*100)</f>
        <v>6.493436042096127</v>
      </c>
      <c r="F14" s="306">
        <f>(F59/B59*100)</f>
        <v>2.706954540522947</v>
      </c>
      <c r="G14" s="306">
        <f>(G59/B59*100)</f>
        <v>3.4121731582944554</v>
      </c>
      <c r="H14" s="306">
        <f>(H59/B59*100)</f>
        <v>11.581859607247477</v>
      </c>
      <c r="I14" s="307">
        <f>(I59/B59*100)</f>
        <v>6.7972225235977</v>
      </c>
      <c r="J14" s="306">
        <f>(J59/B59*100)</f>
        <v>0.2278398611261799</v>
      </c>
    </row>
    <row r="15" spans="1:10" ht="18" customHeight="1">
      <c r="A15" s="1" t="s">
        <v>400</v>
      </c>
      <c r="B15" s="188">
        <f t="shared" si="0"/>
        <v>100</v>
      </c>
      <c r="C15" s="308">
        <f aca="true" t="shared" si="1" ref="C15:C40">+SUM(D15:H15)</f>
        <v>92.22938581608415</v>
      </c>
      <c r="D15" s="306">
        <f aca="true" t="shared" si="2" ref="D15:D40">(D60/B60*100)</f>
        <v>65.9993213437394</v>
      </c>
      <c r="E15" s="306">
        <f aca="true" t="shared" si="3" ref="E15:E40">(E60/B60*100)</f>
        <v>6.006107906345436</v>
      </c>
      <c r="F15" s="306">
        <f aca="true" t="shared" si="4" ref="F15:F40">(F60/B60*100)</f>
        <v>2.816423481506617</v>
      </c>
      <c r="G15" s="306">
        <f aca="true" t="shared" si="5" ref="G15:G40">(G60/B60*100)</f>
        <v>1.2215812690872072</v>
      </c>
      <c r="H15" s="306">
        <f aca="true" t="shared" si="6" ref="H15:H40">(H60/B60*100)</f>
        <v>16.185951815405495</v>
      </c>
      <c r="I15" s="307">
        <f aca="true" t="shared" si="7" ref="I15:I40">(I60/B60*100)</f>
        <v>7.770614183915847</v>
      </c>
      <c r="J15" s="306">
        <f aca="true" t="shared" si="8" ref="J15:J40">(J60/B60*100)</f>
        <v>0</v>
      </c>
    </row>
    <row r="16" spans="1:10" ht="18" customHeight="1">
      <c r="A16" s="1" t="s">
        <v>401</v>
      </c>
      <c r="B16" s="188">
        <f t="shared" si="0"/>
        <v>99.99999999999999</v>
      </c>
      <c r="C16" s="308">
        <f t="shared" si="1"/>
        <v>93.02567661346286</v>
      </c>
      <c r="D16" s="306">
        <f t="shared" si="2"/>
        <v>75.22553782095767</v>
      </c>
      <c r="E16" s="306">
        <f t="shared" si="3"/>
        <v>7.5988896599583615</v>
      </c>
      <c r="F16" s="306">
        <f t="shared" si="4"/>
        <v>2.4635669673837612</v>
      </c>
      <c r="G16" s="306">
        <f t="shared" si="5"/>
        <v>0.4857737682165163</v>
      </c>
      <c r="H16" s="306">
        <f t="shared" si="6"/>
        <v>7.251908396946565</v>
      </c>
      <c r="I16" s="307">
        <f t="shared" si="7"/>
        <v>6.904927133934767</v>
      </c>
      <c r="J16" s="306">
        <f t="shared" si="8"/>
        <v>0.06939625260235947</v>
      </c>
    </row>
    <row r="17" spans="1:10" ht="18" customHeight="1">
      <c r="A17" s="1" t="s">
        <v>406</v>
      </c>
      <c r="B17" s="188">
        <f t="shared" si="0"/>
        <v>99.99999999999999</v>
      </c>
      <c r="C17" s="308">
        <f t="shared" si="1"/>
        <v>90.7756144270667</v>
      </c>
      <c r="D17" s="306">
        <f t="shared" si="2"/>
        <v>68.17746568783913</v>
      </c>
      <c r="E17" s="306">
        <f t="shared" si="3"/>
        <v>5.777210341525694</v>
      </c>
      <c r="F17" s="306">
        <f t="shared" si="4"/>
        <v>3.925949569103096</v>
      </c>
      <c r="G17" s="306">
        <f t="shared" si="5"/>
        <v>0.8617938078518992</v>
      </c>
      <c r="H17" s="306">
        <f t="shared" si="6"/>
        <v>12.033195020746888</v>
      </c>
      <c r="I17" s="307">
        <f t="shared" si="7"/>
        <v>9.224385572933292</v>
      </c>
      <c r="J17" s="306">
        <f t="shared" si="8"/>
        <v>0</v>
      </c>
    </row>
    <row r="18" spans="1:10" ht="18" customHeight="1">
      <c r="A18" s="1" t="s">
        <v>408</v>
      </c>
      <c r="B18" s="188">
        <f t="shared" si="0"/>
        <v>99.99999999999999</v>
      </c>
      <c r="C18" s="308">
        <f t="shared" si="1"/>
        <v>93.48925410872312</v>
      </c>
      <c r="D18" s="306">
        <f t="shared" si="2"/>
        <v>69.27939317319847</v>
      </c>
      <c r="E18" s="306">
        <f t="shared" si="3"/>
        <v>9.608091024020228</v>
      </c>
      <c r="F18" s="306">
        <f t="shared" si="4"/>
        <v>2.9077117572692797</v>
      </c>
      <c r="G18" s="306">
        <f t="shared" si="5"/>
        <v>1.8331226295828067</v>
      </c>
      <c r="H18" s="306">
        <f t="shared" si="6"/>
        <v>9.860935524652339</v>
      </c>
      <c r="I18" s="307">
        <f t="shared" si="7"/>
        <v>6.510745891276865</v>
      </c>
      <c r="J18" s="306">
        <f t="shared" si="8"/>
        <v>0</v>
      </c>
    </row>
    <row r="19" spans="1:10" ht="18" customHeight="1">
      <c r="A19" s="1" t="s">
        <v>413</v>
      </c>
      <c r="B19" s="188">
        <f t="shared" si="0"/>
        <v>100</v>
      </c>
      <c r="C19" s="308">
        <f t="shared" si="1"/>
        <v>93.43687374749499</v>
      </c>
      <c r="D19" s="306">
        <f t="shared" si="2"/>
        <v>63.92785571142284</v>
      </c>
      <c r="E19" s="306">
        <f t="shared" si="3"/>
        <v>8.266533066132265</v>
      </c>
      <c r="F19" s="306">
        <f t="shared" si="4"/>
        <v>5.410821643286573</v>
      </c>
      <c r="G19" s="306">
        <f t="shared" si="5"/>
        <v>1.002004008016032</v>
      </c>
      <c r="H19" s="306">
        <f t="shared" si="6"/>
        <v>14.829659318637276</v>
      </c>
      <c r="I19" s="307">
        <f t="shared" si="7"/>
        <v>6.563126252505009</v>
      </c>
      <c r="J19" s="306">
        <f t="shared" si="8"/>
        <v>0</v>
      </c>
    </row>
    <row r="20" spans="1:10" ht="18" customHeight="1">
      <c r="A20" s="1" t="s">
        <v>7</v>
      </c>
      <c r="B20" s="188">
        <f>SUM(D20:J20)</f>
        <v>100</v>
      </c>
      <c r="C20" s="308">
        <f t="shared" si="1"/>
        <v>89.91288399816598</v>
      </c>
      <c r="D20" s="306">
        <f t="shared" si="2"/>
        <v>67.53782668500688</v>
      </c>
      <c r="E20" s="306">
        <f t="shared" si="3"/>
        <v>9.58276020174232</v>
      </c>
      <c r="F20" s="306">
        <f t="shared" si="4"/>
        <v>3.851444291609354</v>
      </c>
      <c r="G20" s="306">
        <f t="shared" si="5"/>
        <v>1.8340210912425492</v>
      </c>
      <c r="H20" s="306">
        <f t="shared" si="6"/>
        <v>7.106831728564879</v>
      </c>
      <c r="I20" s="307">
        <f t="shared" si="7"/>
        <v>10.041265474552958</v>
      </c>
      <c r="J20" s="306">
        <f t="shared" si="8"/>
        <v>0.04585052728106373</v>
      </c>
    </row>
    <row r="21" spans="1:10" ht="18" customHeight="1">
      <c r="A21" s="1" t="s">
        <v>411</v>
      </c>
      <c r="B21" s="188">
        <f>SUM(D21:J21)</f>
        <v>99.99999999999999</v>
      </c>
      <c r="C21" s="308">
        <f t="shared" si="1"/>
        <v>91.63822525597269</v>
      </c>
      <c r="D21" s="306">
        <f t="shared" si="2"/>
        <v>62.684869169510804</v>
      </c>
      <c r="E21" s="306">
        <f t="shared" si="3"/>
        <v>8.13424345847554</v>
      </c>
      <c r="F21" s="306">
        <f t="shared" si="4"/>
        <v>6.143344709897611</v>
      </c>
      <c r="G21" s="306">
        <f t="shared" si="5"/>
        <v>2.901023890784983</v>
      </c>
      <c r="H21" s="306">
        <f t="shared" si="6"/>
        <v>11.774744027303754</v>
      </c>
      <c r="I21" s="307">
        <f t="shared" si="7"/>
        <v>8.361774744027302</v>
      </c>
      <c r="J21" s="306">
        <f t="shared" si="8"/>
        <v>0</v>
      </c>
    </row>
    <row r="22" spans="1:10" ht="18" customHeight="1">
      <c r="A22" s="1" t="s">
        <v>415</v>
      </c>
      <c r="B22" s="188">
        <f>SUM(D22:J22)</f>
        <v>100</v>
      </c>
      <c r="C22" s="308">
        <f t="shared" si="1"/>
        <v>95.36500579374275</v>
      </c>
      <c r="D22" s="306">
        <f t="shared" si="2"/>
        <v>75.20278099652376</v>
      </c>
      <c r="E22" s="306">
        <f t="shared" si="3"/>
        <v>4.750869061413673</v>
      </c>
      <c r="F22" s="306">
        <f t="shared" si="4"/>
        <v>1.9119351100811124</v>
      </c>
      <c r="G22" s="306">
        <f t="shared" si="5"/>
        <v>3.186558516801854</v>
      </c>
      <c r="H22" s="306">
        <f t="shared" si="6"/>
        <v>10.312862108922364</v>
      </c>
      <c r="I22" s="307">
        <f t="shared" si="7"/>
        <v>4.634994206257242</v>
      </c>
      <c r="J22" s="306">
        <f t="shared" si="8"/>
        <v>0</v>
      </c>
    </row>
    <row r="23" spans="1:10" ht="18" customHeight="1">
      <c r="A23" s="1" t="s">
        <v>403</v>
      </c>
      <c r="B23" s="188">
        <f t="shared" si="0"/>
        <v>100.00000000000001</v>
      </c>
      <c r="C23" s="308">
        <f t="shared" si="1"/>
        <v>88.72604284103721</v>
      </c>
      <c r="D23" s="306">
        <f t="shared" si="2"/>
        <v>55.35512965050733</v>
      </c>
      <c r="E23" s="306">
        <f t="shared" si="3"/>
        <v>9.019165727170236</v>
      </c>
      <c r="F23" s="306">
        <f t="shared" si="4"/>
        <v>5.0732807215332585</v>
      </c>
      <c r="G23" s="306">
        <f t="shared" si="5"/>
        <v>2.593010146561443</v>
      </c>
      <c r="H23" s="306">
        <f t="shared" si="6"/>
        <v>16.685456595264938</v>
      </c>
      <c r="I23" s="307">
        <f t="shared" si="7"/>
        <v>10.935738444193912</v>
      </c>
      <c r="J23" s="306">
        <f t="shared" si="8"/>
        <v>0.3382187147688839</v>
      </c>
    </row>
    <row r="24" spans="1:10" ht="18" customHeight="1">
      <c r="A24" s="1" t="s">
        <v>412</v>
      </c>
      <c r="B24" s="188">
        <f t="shared" si="0"/>
        <v>100.00000000000001</v>
      </c>
      <c r="C24" s="308">
        <f t="shared" si="1"/>
        <v>93.9591836734694</v>
      </c>
      <c r="D24" s="306">
        <f t="shared" si="2"/>
        <v>63.755102040816325</v>
      </c>
      <c r="E24" s="306">
        <f t="shared" si="3"/>
        <v>10.938775510204081</v>
      </c>
      <c r="F24" s="306">
        <f t="shared" si="4"/>
        <v>2.857142857142857</v>
      </c>
      <c r="G24" s="306">
        <f t="shared" si="5"/>
        <v>2.612244897959184</v>
      </c>
      <c r="H24" s="306">
        <f t="shared" si="6"/>
        <v>13.795918367346937</v>
      </c>
      <c r="I24" s="307">
        <f t="shared" si="7"/>
        <v>6.040816326530613</v>
      </c>
      <c r="J24" s="306">
        <f t="shared" si="8"/>
        <v>0</v>
      </c>
    </row>
    <row r="25" spans="1:10" ht="18" customHeight="1">
      <c r="A25" s="1" t="s">
        <v>416</v>
      </c>
      <c r="B25" s="188">
        <f t="shared" si="0"/>
        <v>100</v>
      </c>
      <c r="C25" s="308">
        <f t="shared" si="1"/>
        <v>93.90862944162437</v>
      </c>
      <c r="D25" s="306">
        <f t="shared" si="2"/>
        <v>64.24945612762872</v>
      </c>
      <c r="E25" s="306">
        <f t="shared" si="3"/>
        <v>12.907904278462654</v>
      </c>
      <c r="F25" s="306">
        <f t="shared" si="4"/>
        <v>2.4655547498187094</v>
      </c>
      <c r="G25" s="306">
        <f t="shared" si="5"/>
        <v>1.885424220449601</v>
      </c>
      <c r="H25" s="306">
        <f t="shared" si="6"/>
        <v>12.400290065264684</v>
      </c>
      <c r="I25" s="307">
        <f t="shared" si="7"/>
        <v>6.091370558375635</v>
      </c>
      <c r="J25" s="306">
        <f t="shared" si="8"/>
        <v>0</v>
      </c>
    </row>
    <row r="26" spans="1:10" ht="18" customHeight="1">
      <c r="A26" s="1" t="s">
        <v>420</v>
      </c>
      <c r="B26" s="188">
        <f t="shared" si="0"/>
        <v>100</v>
      </c>
      <c r="C26" s="308">
        <f t="shared" si="1"/>
        <v>96.51046859421734</v>
      </c>
      <c r="D26" s="306">
        <f t="shared" si="2"/>
        <v>68.6939182452642</v>
      </c>
      <c r="E26" s="306">
        <f t="shared" si="3"/>
        <v>12.063808574277168</v>
      </c>
      <c r="F26" s="306">
        <f t="shared" si="4"/>
        <v>4.087736789631107</v>
      </c>
      <c r="G26" s="306">
        <f t="shared" si="5"/>
        <v>3.1904287138584246</v>
      </c>
      <c r="H26" s="306">
        <f t="shared" si="6"/>
        <v>8.47457627118644</v>
      </c>
      <c r="I26" s="307">
        <f t="shared" si="7"/>
        <v>3.489531405782652</v>
      </c>
      <c r="J26" s="306">
        <f t="shared" si="8"/>
        <v>0</v>
      </c>
    </row>
    <row r="27" spans="1:10" ht="18" customHeight="1">
      <c r="A27" s="1" t="s">
        <v>407</v>
      </c>
      <c r="B27" s="188">
        <f t="shared" si="0"/>
        <v>100.00000000000001</v>
      </c>
      <c r="C27" s="308">
        <f t="shared" si="1"/>
        <v>92.18604651162792</v>
      </c>
      <c r="D27" s="306">
        <f t="shared" si="2"/>
        <v>70.23255813953489</v>
      </c>
      <c r="E27" s="306">
        <f t="shared" si="3"/>
        <v>8.744186046511627</v>
      </c>
      <c r="F27" s="306">
        <f t="shared" si="4"/>
        <v>2.604651162790698</v>
      </c>
      <c r="G27" s="306">
        <f t="shared" si="5"/>
        <v>4.744186046511628</v>
      </c>
      <c r="H27" s="306">
        <f t="shared" si="6"/>
        <v>5.8604651162790695</v>
      </c>
      <c r="I27" s="307">
        <f t="shared" si="7"/>
        <v>7.813953488372093</v>
      </c>
      <c r="J27" s="306">
        <f t="shared" si="8"/>
        <v>0</v>
      </c>
    </row>
    <row r="28" spans="1:10" ht="18" customHeight="1">
      <c r="A28" s="1" t="s">
        <v>410</v>
      </c>
      <c r="B28" s="188">
        <f t="shared" si="0"/>
        <v>99.99999999999997</v>
      </c>
      <c r="C28" s="308">
        <f t="shared" si="1"/>
        <v>92.20404234841192</v>
      </c>
      <c r="D28" s="306">
        <f t="shared" si="2"/>
        <v>64.96631376323387</v>
      </c>
      <c r="E28" s="306">
        <f t="shared" si="3"/>
        <v>12.415784408084697</v>
      </c>
      <c r="F28" s="306">
        <f t="shared" si="4"/>
        <v>2.3099133782483157</v>
      </c>
      <c r="G28" s="306">
        <f t="shared" si="5"/>
        <v>1.3474494706448508</v>
      </c>
      <c r="H28" s="306">
        <f t="shared" si="6"/>
        <v>11.164581328200192</v>
      </c>
      <c r="I28" s="307">
        <f t="shared" si="7"/>
        <v>7.699711260827718</v>
      </c>
      <c r="J28" s="306">
        <f t="shared" si="8"/>
        <v>0.0962463907603465</v>
      </c>
    </row>
    <row r="29" spans="1:10" ht="18" customHeight="1">
      <c r="A29" s="1" t="s">
        <v>13</v>
      </c>
      <c r="B29" s="188">
        <f t="shared" si="0"/>
        <v>100</v>
      </c>
      <c r="C29" s="308">
        <f t="shared" si="1"/>
        <v>94.34989788972089</v>
      </c>
      <c r="D29" s="306">
        <f t="shared" si="2"/>
        <v>64.53369639210347</v>
      </c>
      <c r="E29" s="306">
        <f t="shared" si="3"/>
        <v>8.10074880871341</v>
      </c>
      <c r="F29" s="306">
        <f t="shared" si="4"/>
        <v>4.220558202859088</v>
      </c>
      <c r="G29" s="306">
        <f t="shared" si="5"/>
        <v>4.288631722260041</v>
      </c>
      <c r="H29" s="306">
        <f t="shared" si="6"/>
        <v>13.206262763784887</v>
      </c>
      <c r="I29" s="307">
        <f t="shared" si="7"/>
        <v>5.377808032675289</v>
      </c>
      <c r="J29" s="306">
        <f t="shared" si="8"/>
        <v>0.2722940776038121</v>
      </c>
    </row>
    <row r="30" spans="1:10" ht="18" customHeight="1">
      <c r="A30" s="1" t="s">
        <v>399</v>
      </c>
      <c r="B30" s="188">
        <f t="shared" si="0"/>
        <v>100</v>
      </c>
      <c r="C30" s="308">
        <f t="shared" si="1"/>
        <v>94.58333333333333</v>
      </c>
      <c r="D30" s="306">
        <f t="shared" si="2"/>
        <v>60.729166666666664</v>
      </c>
      <c r="E30" s="306">
        <f t="shared" si="3"/>
        <v>7.604166666666666</v>
      </c>
      <c r="F30" s="306">
        <f t="shared" si="4"/>
        <v>1.7708333333333333</v>
      </c>
      <c r="G30" s="306">
        <f t="shared" si="5"/>
        <v>12.812499999999998</v>
      </c>
      <c r="H30" s="306">
        <f t="shared" si="6"/>
        <v>11.666666666666666</v>
      </c>
      <c r="I30" s="307">
        <f t="shared" si="7"/>
        <v>5.416666666666667</v>
      </c>
      <c r="J30" s="306">
        <f t="shared" si="8"/>
        <v>0</v>
      </c>
    </row>
    <row r="31" spans="1:10" ht="18" customHeight="1">
      <c r="A31" s="1" t="s">
        <v>419</v>
      </c>
      <c r="B31" s="188">
        <f t="shared" si="0"/>
        <v>100</v>
      </c>
      <c r="C31" s="308">
        <f t="shared" si="1"/>
        <v>94.69548133595285</v>
      </c>
      <c r="D31" s="306">
        <f t="shared" si="2"/>
        <v>71.11984282907662</v>
      </c>
      <c r="E31" s="306">
        <f t="shared" si="3"/>
        <v>11.49312377210216</v>
      </c>
      <c r="F31" s="306">
        <f t="shared" si="4"/>
        <v>2.75049115913556</v>
      </c>
      <c r="G31" s="306">
        <f t="shared" si="5"/>
        <v>1.1787819253438114</v>
      </c>
      <c r="H31" s="306">
        <f t="shared" si="6"/>
        <v>8.153241650294696</v>
      </c>
      <c r="I31" s="307">
        <f t="shared" si="7"/>
        <v>5.009823182711198</v>
      </c>
      <c r="J31" s="306">
        <f t="shared" si="8"/>
        <v>0.29469548133595286</v>
      </c>
    </row>
    <row r="32" spans="1:10" ht="18" customHeight="1">
      <c r="A32" s="1" t="s">
        <v>414</v>
      </c>
      <c r="B32" s="188">
        <f t="shared" si="0"/>
        <v>100</v>
      </c>
      <c r="C32" s="308">
        <f t="shared" si="1"/>
        <v>94.34447300771208</v>
      </c>
      <c r="D32" s="306">
        <f t="shared" si="2"/>
        <v>70.17994858611826</v>
      </c>
      <c r="E32" s="306">
        <f t="shared" si="3"/>
        <v>4.627249357326478</v>
      </c>
      <c r="F32" s="306">
        <f t="shared" si="4"/>
        <v>4.370179948586118</v>
      </c>
      <c r="G32" s="306">
        <f t="shared" si="5"/>
        <v>3.8560411311053984</v>
      </c>
      <c r="H32" s="306">
        <f t="shared" si="6"/>
        <v>11.311053984575835</v>
      </c>
      <c r="I32" s="307">
        <f t="shared" si="7"/>
        <v>5.655526992287918</v>
      </c>
      <c r="J32" s="306">
        <f t="shared" si="8"/>
        <v>0</v>
      </c>
    </row>
    <row r="33" spans="1:10" ht="18" customHeight="1">
      <c r="A33" s="1" t="s">
        <v>418</v>
      </c>
      <c r="B33" s="188">
        <f t="shared" si="0"/>
        <v>100</v>
      </c>
      <c r="C33" s="308">
        <f t="shared" si="1"/>
        <v>91.25964010282776</v>
      </c>
      <c r="D33" s="306">
        <f t="shared" si="2"/>
        <v>71.46529562982005</v>
      </c>
      <c r="E33" s="306">
        <f t="shared" si="3"/>
        <v>9.254498714652955</v>
      </c>
      <c r="F33" s="306">
        <f t="shared" si="4"/>
        <v>2.827763496143959</v>
      </c>
      <c r="G33" s="306">
        <f t="shared" si="5"/>
        <v>2.313624678663239</v>
      </c>
      <c r="H33" s="306">
        <f t="shared" si="6"/>
        <v>5.3984575835475574</v>
      </c>
      <c r="I33" s="307">
        <f t="shared" si="7"/>
        <v>8.740359897172237</v>
      </c>
      <c r="J33" s="306">
        <f t="shared" si="8"/>
        <v>0</v>
      </c>
    </row>
    <row r="34" spans="1:10" ht="18" customHeight="1">
      <c r="A34" s="1" t="s">
        <v>405</v>
      </c>
      <c r="B34" s="188">
        <f t="shared" si="0"/>
        <v>99.99999999999999</v>
      </c>
      <c r="C34" s="308">
        <f t="shared" si="1"/>
        <v>93.89587073608617</v>
      </c>
      <c r="D34" s="306">
        <f t="shared" si="2"/>
        <v>78.09694793536805</v>
      </c>
      <c r="E34" s="306">
        <f t="shared" si="3"/>
        <v>3.5906642728904847</v>
      </c>
      <c r="F34" s="306">
        <f t="shared" si="4"/>
        <v>2.333931777378815</v>
      </c>
      <c r="G34" s="306">
        <f t="shared" si="5"/>
        <v>3.052064631956912</v>
      </c>
      <c r="H34" s="306">
        <f t="shared" si="6"/>
        <v>6.822262118491921</v>
      </c>
      <c r="I34" s="307">
        <f t="shared" si="7"/>
        <v>5.9245960502693</v>
      </c>
      <c r="J34" s="306">
        <f t="shared" si="8"/>
        <v>0.17953321364452424</v>
      </c>
    </row>
    <row r="35" spans="1:10" ht="18" customHeight="1">
      <c r="A35" s="1" t="s">
        <v>404</v>
      </c>
      <c r="B35" s="188">
        <f t="shared" si="0"/>
        <v>100</v>
      </c>
      <c r="C35" s="308">
        <f t="shared" si="1"/>
        <v>94.21841541755889</v>
      </c>
      <c r="D35" s="306">
        <f t="shared" si="2"/>
        <v>69.37901498929337</v>
      </c>
      <c r="E35" s="306">
        <f t="shared" si="3"/>
        <v>4.710920770877944</v>
      </c>
      <c r="F35" s="306">
        <f t="shared" si="4"/>
        <v>4.496788008565311</v>
      </c>
      <c r="G35" s="306">
        <f t="shared" si="5"/>
        <v>2.7837259100642395</v>
      </c>
      <c r="H35" s="306">
        <f t="shared" si="6"/>
        <v>12.84796573875803</v>
      </c>
      <c r="I35" s="307">
        <f t="shared" si="7"/>
        <v>5.139186295503212</v>
      </c>
      <c r="J35" s="306">
        <f t="shared" si="8"/>
        <v>0.6423982869379015</v>
      </c>
    </row>
    <row r="36" spans="1:10" ht="18" customHeight="1">
      <c r="A36" s="1" t="s">
        <v>20</v>
      </c>
      <c r="B36" s="188">
        <f t="shared" si="0"/>
        <v>100.00000000000001</v>
      </c>
      <c r="C36" s="308">
        <f t="shared" si="1"/>
        <v>93.14420803782507</v>
      </c>
      <c r="D36" s="306">
        <f t="shared" si="2"/>
        <v>73.75886524822694</v>
      </c>
      <c r="E36" s="306">
        <f t="shared" si="3"/>
        <v>5.200945626477541</v>
      </c>
      <c r="F36" s="306">
        <f t="shared" si="4"/>
        <v>1.8912529550827424</v>
      </c>
      <c r="G36" s="306">
        <f t="shared" si="5"/>
        <v>2.3640661938534278</v>
      </c>
      <c r="H36" s="306">
        <f t="shared" si="6"/>
        <v>9.929078014184398</v>
      </c>
      <c r="I36" s="307">
        <f t="shared" si="7"/>
        <v>6.8557919621749415</v>
      </c>
      <c r="J36" s="306">
        <f t="shared" si="8"/>
        <v>0</v>
      </c>
    </row>
    <row r="37" spans="1:10" ht="18" customHeight="1">
      <c r="A37" s="1" t="s">
        <v>409</v>
      </c>
      <c r="B37" s="188">
        <f>SUM(D37:J37)</f>
        <v>99.99999999999999</v>
      </c>
      <c r="C37" s="308">
        <f t="shared" si="1"/>
        <v>93.99141630901286</v>
      </c>
      <c r="D37" s="306">
        <f t="shared" si="2"/>
        <v>72.96137339055794</v>
      </c>
      <c r="E37" s="306">
        <f t="shared" si="3"/>
        <v>2.575107296137339</v>
      </c>
      <c r="F37" s="306">
        <f t="shared" si="4"/>
        <v>6.008583690987124</v>
      </c>
      <c r="G37" s="306">
        <f t="shared" si="5"/>
        <v>0</v>
      </c>
      <c r="H37" s="306">
        <f t="shared" si="6"/>
        <v>12.446351931330472</v>
      </c>
      <c r="I37" s="307">
        <f t="shared" si="7"/>
        <v>6.008583690987124</v>
      </c>
      <c r="J37" s="306">
        <f t="shared" si="8"/>
        <v>0</v>
      </c>
    </row>
    <row r="38" spans="1:10" ht="18" customHeight="1">
      <c r="A38" s="1" t="s">
        <v>534</v>
      </c>
      <c r="B38" s="188">
        <f>SUM(D38:J38)</f>
        <v>99.99999999999999</v>
      </c>
      <c r="C38" s="308">
        <f>+SUM(D38:H38)</f>
        <v>95.52238805970148</v>
      </c>
      <c r="D38" s="306">
        <f t="shared" si="2"/>
        <v>83.2089552238806</v>
      </c>
      <c r="E38" s="306">
        <f t="shared" si="3"/>
        <v>3.3582089552238807</v>
      </c>
      <c r="F38" s="306">
        <f t="shared" si="4"/>
        <v>1.3059701492537312</v>
      </c>
      <c r="G38" s="306">
        <f t="shared" si="5"/>
        <v>0.3731343283582089</v>
      </c>
      <c r="H38" s="306">
        <f t="shared" si="6"/>
        <v>7.276119402985075</v>
      </c>
      <c r="I38" s="307">
        <f t="shared" si="7"/>
        <v>4.477611940298507</v>
      </c>
      <c r="J38" s="306">
        <f t="shared" si="8"/>
        <v>0</v>
      </c>
    </row>
    <row r="39" spans="1:10" ht="18" customHeight="1">
      <c r="A39" s="1" t="s">
        <v>535</v>
      </c>
      <c r="B39" s="188">
        <f>SUM(D39:J39)</f>
        <v>99.99999999999999</v>
      </c>
      <c r="C39" s="308">
        <f>+SUM(D39:H39)</f>
        <v>99.29577464788731</v>
      </c>
      <c r="D39" s="306">
        <f t="shared" si="2"/>
        <v>70.4225352112676</v>
      </c>
      <c r="E39" s="306">
        <f t="shared" si="3"/>
        <v>4.225352112676056</v>
      </c>
      <c r="F39" s="306">
        <f t="shared" si="4"/>
        <v>2.8169014084507045</v>
      </c>
      <c r="G39" s="306">
        <f t="shared" si="5"/>
        <v>10.56338028169014</v>
      </c>
      <c r="H39" s="306">
        <f t="shared" si="6"/>
        <v>11.267605633802818</v>
      </c>
      <c r="I39" s="307">
        <f t="shared" si="7"/>
        <v>0.7042253521126761</v>
      </c>
      <c r="J39" s="306">
        <f t="shared" si="8"/>
        <v>0</v>
      </c>
    </row>
    <row r="40" spans="1:10" ht="18" customHeight="1">
      <c r="A40" s="1" t="s">
        <v>453</v>
      </c>
      <c r="B40" s="188">
        <f t="shared" si="0"/>
        <v>100</v>
      </c>
      <c r="C40" s="308">
        <f t="shared" si="1"/>
        <v>39.62962962962963</v>
      </c>
      <c r="D40" s="306">
        <f t="shared" si="2"/>
        <v>0</v>
      </c>
      <c r="E40" s="306">
        <f t="shared" si="3"/>
        <v>39.62962962962963</v>
      </c>
      <c r="F40" s="306">
        <f t="shared" si="4"/>
        <v>0</v>
      </c>
      <c r="G40" s="306">
        <f t="shared" si="5"/>
        <v>0</v>
      </c>
      <c r="H40" s="306">
        <f t="shared" si="6"/>
        <v>0</v>
      </c>
      <c r="I40" s="307">
        <f t="shared" si="7"/>
        <v>60.370370370370374</v>
      </c>
      <c r="J40" s="306">
        <f t="shared" si="8"/>
        <v>0</v>
      </c>
    </row>
    <row r="41" spans="1:10" ht="18" customHeight="1" thickBot="1">
      <c r="A41" s="17"/>
      <c r="B41" s="190"/>
      <c r="C41" s="191"/>
      <c r="D41" s="17"/>
      <c r="E41" s="17"/>
      <c r="F41" s="17"/>
      <c r="G41" s="17"/>
      <c r="H41" s="17"/>
      <c r="I41" s="18"/>
      <c r="J41" s="17"/>
    </row>
    <row r="42" spans="1:10" ht="13.5" customHeight="1">
      <c r="A42" s="63" t="s">
        <v>629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3.5" customHeight="1">
      <c r="A43" s="63" t="s">
        <v>630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3.5" customHeight="1">
      <c r="A44" s="63" t="s">
        <v>631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339" t="s">
        <v>676</v>
      </c>
      <c r="B45" s="44"/>
      <c r="C45" s="44"/>
      <c r="D45" s="44"/>
      <c r="E45" s="44"/>
      <c r="F45" s="44"/>
      <c r="G45" s="44"/>
      <c r="H45" s="44"/>
      <c r="I45" s="44"/>
      <c r="J45" s="44"/>
    </row>
    <row r="51" ht="18" customHeight="1" thickBot="1"/>
    <row r="52" spans="1:10" ht="18" customHeight="1" thickBot="1">
      <c r="A52" s="404" t="s">
        <v>327</v>
      </c>
      <c r="B52" s="388" t="s">
        <v>185</v>
      </c>
      <c r="C52" s="391" t="s">
        <v>523</v>
      </c>
      <c r="D52" s="392"/>
      <c r="E52" s="392"/>
      <c r="F52" s="392"/>
      <c r="G52" s="392"/>
      <c r="H52" s="393"/>
      <c r="I52" s="177" t="s">
        <v>524</v>
      </c>
      <c r="J52" s="178"/>
    </row>
    <row r="53" spans="1:10" ht="18" customHeight="1">
      <c r="A53" s="387"/>
      <c r="B53" s="389"/>
      <c r="C53" s="394" t="s">
        <v>185</v>
      </c>
      <c r="D53" s="57" t="s">
        <v>525</v>
      </c>
      <c r="E53" s="57" t="s">
        <v>525</v>
      </c>
      <c r="F53" s="57"/>
      <c r="G53" s="57" t="s">
        <v>526</v>
      </c>
      <c r="H53" s="57"/>
      <c r="I53" s="179" t="s">
        <v>527</v>
      </c>
      <c r="J53" s="16" t="s">
        <v>528</v>
      </c>
    </row>
    <row r="54" spans="1:10" ht="18" customHeight="1">
      <c r="A54" s="387"/>
      <c r="B54" s="389"/>
      <c r="C54" s="395"/>
      <c r="D54" s="57" t="s">
        <v>22</v>
      </c>
      <c r="E54" s="16" t="s">
        <v>22</v>
      </c>
      <c r="F54" s="16" t="s">
        <v>529</v>
      </c>
      <c r="G54" s="16" t="s">
        <v>530</v>
      </c>
      <c r="H54" s="16" t="s">
        <v>265</v>
      </c>
      <c r="I54" s="179" t="s">
        <v>531</v>
      </c>
      <c r="J54" s="16" t="s">
        <v>532</v>
      </c>
    </row>
    <row r="55" spans="1:10" ht="18" customHeight="1" thickBot="1">
      <c r="A55" s="407"/>
      <c r="B55" s="390"/>
      <c r="C55" s="369"/>
      <c r="D55" s="20" t="s">
        <v>244</v>
      </c>
      <c r="E55" s="20" t="s">
        <v>264</v>
      </c>
      <c r="F55" s="20" t="s">
        <v>0</v>
      </c>
      <c r="G55" s="20" t="s">
        <v>533</v>
      </c>
      <c r="H55" s="20" t="s">
        <v>0</v>
      </c>
      <c r="I55" s="180"/>
      <c r="J55" s="20"/>
    </row>
    <row r="56" spans="1:10" ht="18" customHeight="1">
      <c r="A56" s="1"/>
      <c r="B56" s="181"/>
      <c r="C56" s="182"/>
      <c r="D56" s="1"/>
      <c r="E56" s="1"/>
      <c r="F56" s="1"/>
      <c r="G56" s="1"/>
      <c r="H56" s="1"/>
      <c r="I56" s="94"/>
      <c r="J56" s="1"/>
    </row>
    <row r="57" spans="1:10" ht="18" customHeight="1">
      <c r="A57" s="16" t="s">
        <v>185</v>
      </c>
      <c r="B57" s="183">
        <f>SUM(B59:B85)</f>
        <v>50100</v>
      </c>
      <c r="C57" s="184">
        <f>SUM(C59:C85)</f>
        <v>46410</v>
      </c>
      <c r="D57" s="80">
        <f aca="true" t="shared" si="9" ref="D57:J57">SUM(D59:D85)</f>
        <v>34043</v>
      </c>
      <c r="E57" s="29">
        <f t="shared" si="9"/>
        <v>3825</v>
      </c>
      <c r="F57" s="29">
        <f t="shared" si="9"/>
        <v>1564</v>
      </c>
      <c r="G57" s="29">
        <f t="shared" si="9"/>
        <v>1358</v>
      </c>
      <c r="H57" s="185">
        <f t="shared" si="9"/>
        <v>5620</v>
      </c>
      <c r="I57" s="27">
        <f t="shared" si="9"/>
        <v>3630</v>
      </c>
      <c r="J57" s="28">
        <f t="shared" si="9"/>
        <v>60</v>
      </c>
    </row>
    <row r="58" spans="1:10" ht="18" customHeight="1">
      <c r="A58" s="1"/>
      <c r="B58" s="186"/>
      <c r="C58" s="187"/>
      <c r="D58" s="173"/>
      <c r="E58" s="173"/>
      <c r="F58" s="173"/>
      <c r="G58" s="173"/>
      <c r="H58" s="173"/>
      <c r="I58" s="42"/>
      <c r="J58" s="173"/>
    </row>
    <row r="59" spans="1:10" ht="18" customHeight="1">
      <c r="A59" s="1" t="s">
        <v>421</v>
      </c>
      <c r="B59" s="188">
        <f aca="true" t="shared" si="10" ref="B59:B85">SUM(D59:J59)</f>
        <v>18434</v>
      </c>
      <c r="C59" s="189">
        <f>+SUM(D59:H59)</f>
        <v>17139</v>
      </c>
      <c r="D59" s="174">
        <v>12679</v>
      </c>
      <c r="E59" s="174">
        <v>1197</v>
      </c>
      <c r="F59" s="174">
        <v>499</v>
      </c>
      <c r="G59" s="174">
        <v>629</v>
      </c>
      <c r="H59" s="174">
        <v>2135</v>
      </c>
      <c r="I59" s="48">
        <v>1253</v>
      </c>
      <c r="J59" s="174">
        <v>42</v>
      </c>
    </row>
    <row r="60" spans="1:10" ht="18" customHeight="1">
      <c r="A60" s="1" t="s">
        <v>400</v>
      </c>
      <c r="B60" s="188">
        <f t="shared" si="10"/>
        <v>2947</v>
      </c>
      <c r="C60" s="189">
        <f aca="true" t="shared" si="11" ref="C60:C85">+SUM(D60:H60)</f>
        <v>2718</v>
      </c>
      <c r="D60" s="174">
        <v>1945</v>
      </c>
      <c r="E60" s="174">
        <v>177</v>
      </c>
      <c r="F60" s="174">
        <v>83</v>
      </c>
      <c r="G60" s="174">
        <v>36</v>
      </c>
      <c r="H60" s="174">
        <v>477</v>
      </c>
      <c r="I60" s="48">
        <v>229</v>
      </c>
      <c r="J60" s="174">
        <v>0</v>
      </c>
    </row>
    <row r="61" spans="1:10" ht="18" customHeight="1">
      <c r="A61" s="1" t="s">
        <v>401</v>
      </c>
      <c r="B61" s="188">
        <f t="shared" si="10"/>
        <v>2882</v>
      </c>
      <c r="C61" s="189">
        <f t="shared" si="11"/>
        <v>2681</v>
      </c>
      <c r="D61" s="174">
        <v>2168</v>
      </c>
      <c r="E61" s="174">
        <v>219</v>
      </c>
      <c r="F61" s="174">
        <v>71</v>
      </c>
      <c r="G61" s="174">
        <v>14</v>
      </c>
      <c r="H61" s="174">
        <v>209</v>
      </c>
      <c r="I61" s="48">
        <v>199</v>
      </c>
      <c r="J61" s="174">
        <v>2</v>
      </c>
    </row>
    <row r="62" spans="1:10" ht="18" customHeight="1">
      <c r="A62" s="1" t="s">
        <v>406</v>
      </c>
      <c r="B62" s="188">
        <f t="shared" si="10"/>
        <v>3133</v>
      </c>
      <c r="C62" s="189">
        <f t="shared" si="11"/>
        <v>2844</v>
      </c>
      <c r="D62" s="174">
        <v>2136</v>
      </c>
      <c r="E62" s="174">
        <v>181</v>
      </c>
      <c r="F62" s="174">
        <v>123</v>
      </c>
      <c r="G62" s="174">
        <v>27</v>
      </c>
      <c r="H62" s="174">
        <v>377</v>
      </c>
      <c r="I62" s="48">
        <v>289</v>
      </c>
      <c r="J62" s="174">
        <v>0</v>
      </c>
    </row>
    <row r="63" spans="1:10" ht="18" customHeight="1">
      <c r="A63" s="1" t="s">
        <v>408</v>
      </c>
      <c r="B63" s="188">
        <f t="shared" si="10"/>
        <v>1582</v>
      </c>
      <c r="C63" s="189">
        <f t="shared" si="11"/>
        <v>1479</v>
      </c>
      <c r="D63" s="174">
        <v>1096</v>
      </c>
      <c r="E63" s="174">
        <v>152</v>
      </c>
      <c r="F63" s="174">
        <v>46</v>
      </c>
      <c r="G63" s="174">
        <v>29</v>
      </c>
      <c r="H63" s="174">
        <v>156</v>
      </c>
      <c r="I63" s="48">
        <v>103</v>
      </c>
      <c r="J63" s="174">
        <v>0</v>
      </c>
    </row>
    <row r="64" spans="1:10" ht="18" customHeight="1">
      <c r="A64" s="1" t="s">
        <v>413</v>
      </c>
      <c r="B64" s="188">
        <f t="shared" si="10"/>
        <v>1996</v>
      </c>
      <c r="C64" s="189">
        <f t="shared" si="11"/>
        <v>1865</v>
      </c>
      <c r="D64" s="174">
        <v>1276</v>
      </c>
      <c r="E64" s="174">
        <v>165</v>
      </c>
      <c r="F64" s="174">
        <v>108</v>
      </c>
      <c r="G64" s="174">
        <v>20</v>
      </c>
      <c r="H64" s="174">
        <v>296</v>
      </c>
      <c r="I64" s="48">
        <v>131</v>
      </c>
      <c r="J64" s="174">
        <v>0</v>
      </c>
    </row>
    <row r="65" spans="1:10" ht="18" customHeight="1">
      <c r="A65" s="1" t="s">
        <v>7</v>
      </c>
      <c r="B65" s="188">
        <f>SUM(D65:J65)</f>
        <v>2181</v>
      </c>
      <c r="C65" s="189">
        <f t="shared" si="11"/>
        <v>1961</v>
      </c>
      <c r="D65" s="174">
        <v>1473</v>
      </c>
      <c r="E65" s="174">
        <v>209</v>
      </c>
      <c r="F65" s="174">
        <v>84</v>
      </c>
      <c r="G65" s="174">
        <v>40</v>
      </c>
      <c r="H65" s="174">
        <v>155</v>
      </c>
      <c r="I65" s="48">
        <v>219</v>
      </c>
      <c r="J65" s="174">
        <v>1</v>
      </c>
    </row>
    <row r="66" spans="1:10" ht="18" customHeight="1">
      <c r="A66" s="1" t="s">
        <v>411</v>
      </c>
      <c r="B66" s="188">
        <f>SUM(D66:J66)</f>
        <v>1758</v>
      </c>
      <c r="C66" s="189">
        <f t="shared" si="11"/>
        <v>1611</v>
      </c>
      <c r="D66" s="174">
        <v>1102</v>
      </c>
      <c r="E66" s="174">
        <v>143</v>
      </c>
      <c r="F66" s="174">
        <v>108</v>
      </c>
      <c r="G66" s="174">
        <v>51</v>
      </c>
      <c r="H66" s="174">
        <v>207</v>
      </c>
      <c r="I66" s="48">
        <v>147</v>
      </c>
      <c r="J66" s="174">
        <v>0</v>
      </c>
    </row>
    <row r="67" spans="1:10" ht="18" customHeight="1">
      <c r="A67" s="1" t="s">
        <v>415</v>
      </c>
      <c r="B67" s="188">
        <f>SUM(D67:J67)</f>
        <v>1726</v>
      </c>
      <c r="C67" s="189">
        <f t="shared" si="11"/>
        <v>1646</v>
      </c>
      <c r="D67" s="174">
        <v>1298</v>
      </c>
      <c r="E67" s="174">
        <v>82</v>
      </c>
      <c r="F67" s="174">
        <v>33</v>
      </c>
      <c r="G67" s="174">
        <v>55</v>
      </c>
      <c r="H67" s="174">
        <v>178</v>
      </c>
      <c r="I67" s="48">
        <v>80</v>
      </c>
      <c r="J67" s="174">
        <v>0</v>
      </c>
    </row>
    <row r="68" spans="1:10" ht="18" customHeight="1">
      <c r="A68" s="1" t="s">
        <v>403</v>
      </c>
      <c r="B68" s="188">
        <f t="shared" si="10"/>
        <v>887</v>
      </c>
      <c r="C68" s="189">
        <f t="shared" si="11"/>
        <v>787</v>
      </c>
      <c r="D68" s="174">
        <v>491</v>
      </c>
      <c r="E68" s="174">
        <v>80</v>
      </c>
      <c r="F68" s="174">
        <v>45</v>
      </c>
      <c r="G68" s="174">
        <v>23</v>
      </c>
      <c r="H68" s="174">
        <v>148</v>
      </c>
      <c r="I68" s="48">
        <v>97</v>
      </c>
      <c r="J68" s="174">
        <v>3</v>
      </c>
    </row>
    <row r="69" spans="1:10" ht="18" customHeight="1">
      <c r="A69" s="1" t="s">
        <v>412</v>
      </c>
      <c r="B69" s="188">
        <f t="shared" si="10"/>
        <v>1225</v>
      </c>
      <c r="C69" s="189">
        <f t="shared" si="11"/>
        <v>1151</v>
      </c>
      <c r="D69" s="174">
        <v>781</v>
      </c>
      <c r="E69" s="174">
        <v>134</v>
      </c>
      <c r="F69" s="174">
        <v>35</v>
      </c>
      <c r="G69" s="174">
        <v>32</v>
      </c>
      <c r="H69" s="174">
        <v>169</v>
      </c>
      <c r="I69" s="48">
        <v>74</v>
      </c>
      <c r="J69" s="174">
        <v>0</v>
      </c>
    </row>
    <row r="70" spans="1:10" ht="18" customHeight="1">
      <c r="A70" s="1" t="s">
        <v>416</v>
      </c>
      <c r="B70" s="188">
        <f t="shared" si="10"/>
        <v>1379</v>
      </c>
      <c r="C70" s="189">
        <f t="shared" si="11"/>
        <v>1295</v>
      </c>
      <c r="D70" s="174">
        <v>886</v>
      </c>
      <c r="E70" s="174">
        <v>178</v>
      </c>
      <c r="F70" s="174">
        <v>34</v>
      </c>
      <c r="G70" s="174">
        <v>26</v>
      </c>
      <c r="H70" s="174">
        <v>171</v>
      </c>
      <c r="I70" s="48">
        <v>84</v>
      </c>
      <c r="J70" s="174">
        <v>0</v>
      </c>
    </row>
    <row r="71" spans="1:10" ht="18" customHeight="1">
      <c r="A71" s="1" t="s">
        <v>420</v>
      </c>
      <c r="B71" s="188">
        <f t="shared" si="10"/>
        <v>1003</v>
      </c>
      <c r="C71" s="189">
        <f t="shared" si="11"/>
        <v>968</v>
      </c>
      <c r="D71" s="174">
        <v>689</v>
      </c>
      <c r="E71" s="174">
        <v>121</v>
      </c>
      <c r="F71" s="174">
        <v>41</v>
      </c>
      <c r="G71" s="174">
        <v>32</v>
      </c>
      <c r="H71" s="174">
        <v>85</v>
      </c>
      <c r="I71" s="48">
        <v>35</v>
      </c>
      <c r="J71" s="174">
        <v>0</v>
      </c>
    </row>
    <row r="72" spans="1:10" ht="18" customHeight="1">
      <c r="A72" s="1" t="s">
        <v>407</v>
      </c>
      <c r="B72" s="188">
        <f t="shared" si="10"/>
        <v>1075</v>
      </c>
      <c r="C72" s="189">
        <f t="shared" si="11"/>
        <v>991</v>
      </c>
      <c r="D72" s="174">
        <v>755</v>
      </c>
      <c r="E72" s="174">
        <v>94</v>
      </c>
      <c r="F72" s="174">
        <v>28</v>
      </c>
      <c r="G72" s="174">
        <v>51</v>
      </c>
      <c r="H72" s="174">
        <v>63</v>
      </c>
      <c r="I72" s="48">
        <v>84</v>
      </c>
      <c r="J72" s="174">
        <v>0</v>
      </c>
    </row>
    <row r="73" spans="1:10" ht="18" customHeight="1">
      <c r="A73" s="1" t="s">
        <v>410</v>
      </c>
      <c r="B73" s="188">
        <f t="shared" si="10"/>
        <v>1039</v>
      </c>
      <c r="C73" s="189">
        <f t="shared" si="11"/>
        <v>958</v>
      </c>
      <c r="D73" s="174">
        <v>675</v>
      </c>
      <c r="E73" s="174">
        <v>129</v>
      </c>
      <c r="F73" s="174">
        <v>24</v>
      </c>
      <c r="G73" s="174">
        <v>14</v>
      </c>
      <c r="H73" s="174">
        <v>116</v>
      </c>
      <c r="I73" s="48">
        <v>80</v>
      </c>
      <c r="J73" s="174">
        <v>1</v>
      </c>
    </row>
    <row r="74" spans="1:10" ht="18" customHeight="1">
      <c r="A74" s="1" t="s">
        <v>13</v>
      </c>
      <c r="B74" s="188">
        <f t="shared" si="10"/>
        <v>1469</v>
      </c>
      <c r="C74" s="189">
        <f t="shared" si="11"/>
        <v>1386</v>
      </c>
      <c r="D74" s="174">
        <v>948</v>
      </c>
      <c r="E74" s="174">
        <v>119</v>
      </c>
      <c r="F74" s="174">
        <v>62</v>
      </c>
      <c r="G74" s="174">
        <v>63</v>
      </c>
      <c r="H74" s="174">
        <v>194</v>
      </c>
      <c r="I74" s="48">
        <v>79</v>
      </c>
      <c r="J74" s="174">
        <v>4</v>
      </c>
    </row>
    <row r="75" spans="1:10" ht="18" customHeight="1">
      <c r="A75" s="1" t="s">
        <v>399</v>
      </c>
      <c r="B75" s="188">
        <f t="shared" si="10"/>
        <v>960</v>
      </c>
      <c r="C75" s="189">
        <f t="shared" si="11"/>
        <v>908</v>
      </c>
      <c r="D75" s="174">
        <v>583</v>
      </c>
      <c r="E75" s="174">
        <v>73</v>
      </c>
      <c r="F75" s="174">
        <v>17</v>
      </c>
      <c r="G75" s="174">
        <v>123</v>
      </c>
      <c r="H75" s="174">
        <v>112</v>
      </c>
      <c r="I75" s="48">
        <v>52</v>
      </c>
      <c r="J75" s="174">
        <v>0</v>
      </c>
    </row>
    <row r="76" spans="1:10" ht="18" customHeight="1">
      <c r="A76" s="1" t="s">
        <v>419</v>
      </c>
      <c r="B76" s="188">
        <f t="shared" si="10"/>
        <v>1018</v>
      </c>
      <c r="C76" s="189">
        <f t="shared" si="11"/>
        <v>964</v>
      </c>
      <c r="D76" s="174">
        <v>724</v>
      </c>
      <c r="E76" s="174">
        <v>117</v>
      </c>
      <c r="F76" s="174">
        <v>28</v>
      </c>
      <c r="G76" s="174">
        <v>12</v>
      </c>
      <c r="H76" s="174">
        <v>83</v>
      </c>
      <c r="I76" s="48">
        <v>51</v>
      </c>
      <c r="J76" s="174">
        <v>3</v>
      </c>
    </row>
    <row r="77" spans="1:10" ht="18" customHeight="1">
      <c r="A77" s="1" t="s">
        <v>414</v>
      </c>
      <c r="B77" s="188">
        <f t="shared" si="10"/>
        <v>389</v>
      </c>
      <c r="C77" s="189">
        <f t="shared" si="11"/>
        <v>367</v>
      </c>
      <c r="D77" s="174">
        <v>273</v>
      </c>
      <c r="E77" s="174">
        <v>18</v>
      </c>
      <c r="F77" s="174">
        <v>17</v>
      </c>
      <c r="G77" s="174">
        <v>15</v>
      </c>
      <c r="H77" s="174">
        <v>44</v>
      </c>
      <c r="I77" s="48">
        <v>22</v>
      </c>
      <c r="J77" s="174">
        <v>0</v>
      </c>
    </row>
    <row r="78" spans="1:10" ht="18" customHeight="1">
      <c r="A78" s="1" t="s">
        <v>418</v>
      </c>
      <c r="B78" s="188">
        <f t="shared" si="10"/>
        <v>389</v>
      </c>
      <c r="C78" s="189">
        <f t="shared" si="11"/>
        <v>355</v>
      </c>
      <c r="D78" s="174">
        <v>278</v>
      </c>
      <c r="E78" s="174">
        <v>36</v>
      </c>
      <c r="F78" s="174">
        <v>11</v>
      </c>
      <c r="G78" s="174">
        <v>9</v>
      </c>
      <c r="H78" s="174">
        <v>21</v>
      </c>
      <c r="I78" s="48">
        <v>34</v>
      </c>
      <c r="J78" s="174">
        <v>0</v>
      </c>
    </row>
    <row r="79" spans="1:10" ht="18" customHeight="1">
      <c r="A79" s="1" t="s">
        <v>405</v>
      </c>
      <c r="B79" s="188">
        <f t="shared" si="10"/>
        <v>557</v>
      </c>
      <c r="C79" s="189">
        <f t="shared" si="11"/>
        <v>523</v>
      </c>
      <c r="D79" s="174">
        <v>435</v>
      </c>
      <c r="E79" s="174">
        <v>20</v>
      </c>
      <c r="F79" s="174">
        <v>13</v>
      </c>
      <c r="G79" s="174">
        <v>17</v>
      </c>
      <c r="H79" s="174">
        <v>38</v>
      </c>
      <c r="I79" s="48">
        <v>33</v>
      </c>
      <c r="J79" s="174">
        <v>1</v>
      </c>
    </row>
    <row r="80" spans="1:10" ht="18" customHeight="1">
      <c r="A80" s="1" t="s">
        <v>404</v>
      </c>
      <c r="B80" s="188">
        <f t="shared" si="10"/>
        <v>467</v>
      </c>
      <c r="C80" s="189">
        <f t="shared" si="11"/>
        <v>440</v>
      </c>
      <c r="D80" s="174">
        <v>324</v>
      </c>
      <c r="E80" s="174">
        <v>22</v>
      </c>
      <c r="F80" s="174">
        <v>21</v>
      </c>
      <c r="G80" s="174">
        <v>13</v>
      </c>
      <c r="H80" s="174">
        <v>60</v>
      </c>
      <c r="I80" s="48">
        <v>24</v>
      </c>
      <c r="J80" s="174">
        <v>3</v>
      </c>
    </row>
    <row r="81" spans="1:10" ht="18" customHeight="1">
      <c r="A81" s="1" t="s">
        <v>20</v>
      </c>
      <c r="B81" s="188">
        <f t="shared" si="10"/>
        <v>423</v>
      </c>
      <c r="C81" s="189">
        <f t="shared" si="11"/>
        <v>394</v>
      </c>
      <c r="D81" s="174">
        <v>312</v>
      </c>
      <c r="E81" s="174">
        <v>22</v>
      </c>
      <c r="F81" s="174">
        <v>8</v>
      </c>
      <c r="G81" s="174">
        <v>10</v>
      </c>
      <c r="H81" s="174">
        <v>42</v>
      </c>
      <c r="I81" s="48">
        <v>29</v>
      </c>
      <c r="J81" s="174">
        <v>0</v>
      </c>
    </row>
    <row r="82" spans="1:10" ht="18" customHeight="1">
      <c r="A82" s="1" t="s">
        <v>409</v>
      </c>
      <c r="B82" s="188">
        <f>SUM(D82:J82)</f>
        <v>233</v>
      </c>
      <c r="C82" s="189">
        <f t="shared" si="11"/>
        <v>219</v>
      </c>
      <c r="D82" s="174">
        <v>170</v>
      </c>
      <c r="E82" s="174">
        <v>6</v>
      </c>
      <c r="F82" s="174">
        <v>14</v>
      </c>
      <c r="G82" s="174">
        <v>0</v>
      </c>
      <c r="H82" s="174">
        <v>29</v>
      </c>
      <c r="I82" s="48">
        <v>14</v>
      </c>
      <c r="J82" s="174">
        <v>0</v>
      </c>
    </row>
    <row r="83" spans="1:10" ht="18" customHeight="1">
      <c r="A83" s="1" t="s">
        <v>534</v>
      </c>
      <c r="B83" s="188">
        <f>SUM(D83:J83)</f>
        <v>536</v>
      </c>
      <c r="C83" s="189">
        <f>+SUM(D83:H83)</f>
        <v>512</v>
      </c>
      <c r="D83" s="174">
        <v>446</v>
      </c>
      <c r="E83" s="174">
        <v>18</v>
      </c>
      <c r="F83" s="174">
        <v>7</v>
      </c>
      <c r="G83" s="174">
        <v>2</v>
      </c>
      <c r="H83" s="174">
        <v>39</v>
      </c>
      <c r="I83" s="48">
        <v>24</v>
      </c>
      <c r="J83" s="174">
        <v>0</v>
      </c>
    </row>
    <row r="84" spans="1:10" ht="18" customHeight="1">
      <c r="A84" s="1" t="s">
        <v>535</v>
      </c>
      <c r="B84" s="188">
        <f>SUM(D84:J84)</f>
        <v>142</v>
      </c>
      <c r="C84" s="189">
        <f>+SUM(D84:H84)</f>
        <v>141</v>
      </c>
      <c r="D84" s="174">
        <v>100</v>
      </c>
      <c r="E84" s="174">
        <v>6</v>
      </c>
      <c r="F84" s="174">
        <v>4</v>
      </c>
      <c r="G84" s="174">
        <v>15</v>
      </c>
      <c r="H84" s="174">
        <v>16</v>
      </c>
      <c r="I84" s="48">
        <v>1</v>
      </c>
      <c r="J84" s="174">
        <v>0</v>
      </c>
    </row>
    <row r="85" spans="1:10" ht="18" customHeight="1">
      <c r="A85" s="1" t="s">
        <v>453</v>
      </c>
      <c r="B85" s="188">
        <f t="shared" si="10"/>
        <v>270</v>
      </c>
      <c r="C85" s="189">
        <f t="shared" si="11"/>
        <v>107</v>
      </c>
      <c r="D85" s="174">
        <v>0</v>
      </c>
      <c r="E85" s="174">
        <v>107</v>
      </c>
      <c r="F85" s="174">
        <v>0</v>
      </c>
      <c r="G85" s="174">
        <v>0</v>
      </c>
      <c r="H85" s="174">
        <v>0</v>
      </c>
      <c r="I85" s="48">
        <v>163</v>
      </c>
      <c r="J85" s="174">
        <v>0</v>
      </c>
    </row>
    <row r="86" spans="1:10" ht="18" customHeight="1" thickBot="1">
      <c r="A86" s="17"/>
      <c r="B86" s="190"/>
      <c r="C86" s="191"/>
      <c r="D86" s="17"/>
      <c r="E86" s="17"/>
      <c r="F86" s="17"/>
      <c r="G86" s="17"/>
      <c r="H86" s="17"/>
      <c r="I86" s="18"/>
      <c r="J86" s="17"/>
    </row>
  </sheetData>
  <mergeCells count="9">
    <mergeCell ref="A4:J4"/>
    <mergeCell ref="A3:J3"/>
    <mergeCell ref="A5:J5"/>
    <mergeCell ref="A7:A10"/>
    <mergeCell ref="C7:H7"/>
    <mergeCell ref="A52:A55"/>
    <mergeCell ref="B52:B55"/>
    <mergeCell ref="C52:H52"/>
    <mergeCell ref="C53:C55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33" sqref="A33"/>
    </sheetView>
  </sheetViews>
  <sheetFormatPr defaultColWidth="11.421875" defaultRowHeight="12.75"/>
  <cols>
    <col min="1" max="1" width="23.421875" style="1" customWidth="1"/>
    <col min="2" max="2" width="8.00390625" style="1" customWidth="1"/>
    <col min="3" max="3" width="8.140625" style="1" customWidth="1"/>
    <col min="4" max="4" width="8.7109375" style="1" customWidth="1"/>
    <col min="5" max="5" width="7.421875" style="1" customWidth="1"/>
    <col min="6" max="6" width="10.28125" style="1" bestFit="1" customWidth="1"/>
    <col min="7" max="7" width="6.28125" style="1" customWidth="1"/>
    <col min="8" max="9" width="5.8515625" style="1" customWidth="1"/>
    <col min="10" max="10" width="9.28125" style="1" customWidth="1"/>
    <col min="11" max="11" width="6.421875" style="1" customWidth="1"/>
    <col min="12" max="13" width="9.00390625" style="1" customWidth="1"/>
    <col min="14" max="14" width="10.57421875" style="1" customWidth="1"/>
    <col min="15" max="16" width="10.140625" style="1" customWidth="1"/>
    <col min="17" max="17" width="6.140625" style="1" customWidth="1"/>
    <col min="18" max="18" width="7.140625" style="1" customWidth="1"/>
    <col min="19" max="16384" width="11.421875" style="1" customWidth="1"/>
  </cols>
  <sheetData>
    <row r="1" spans="1:2" ht="18" customHeight="1">
      <c r="A1" s="90" t="s">
        <v>681</v>
      </c>
      <c r="B1" s="149"/>
    </row>
    <row r="2" ht="18" customHeight="1"/>
    <row r="3" spans="1:18" s="99" customFormat="1" ht="18" customHeight="1">
      <c r="A3" s="386" t="s">
        <v>635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9" s="99" customFormat="1" ht="18" customHeight="1">
      <c r="A4" s="386" t="s">
        <v>660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16"/>
    </row>
    <row r="5" s="99" customFormat="1" ht="18" customHeight="1" thickBot="1"/>
    <row r="6" spans="1:18" s="99" customFormat="1" ht="18" customHeight="1" thickBot="1">
      <c r="A6" s="194"/>
      <c r="B6" s="370" t="s">
        <v>537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18" s="99" customFormat="1" ht="18" customHeight="1" thickBot="1">
      <c r="A7" s="195" t="s">
        <v>538</v>
      </c>
      <c r="B7" s="371" t="s">
        <v>185</v>
      </c>
      <c r="C7" s="370" t="s">
        <v>539</v>
      </c>
      <c r="D7" s="392"/>
      <c r="E7" s="392"/>
      <c r="F7" s="392"/>
      <c r="G7" s="392"/>
      <c r="H7" s="392"/>
      <c r="I7" s="392"/>
      <c r="J7" s="392"/>
      <c r="K7" s="374"/>
      <c r="L7" s="391" t="s">
        <v>540</v>
      </c>
      <c r="M7" s="392"/>
      <c r="N7" s="392"/>
      <c r="O7" s="392"/>
      <c r="P7" s="392"/>
      <c r="Q7" s="392"/>
      <c r="R7" s="392"/>
    </row>
    <row r="8" spans="1:18" ht="18" customHeight="1">
      <c r="A8" s="195" t="s">
        <v>541</v>
      </c>
      <c r="B8" s="372"/>
      <c r="C8" s="108" t="s">
        <v>542</v>
      </c>
      <c r="D8" s="108" t="s">
        <v>543</v>
      </c>
      <c r="E8" s="108" t="s">
        <v>544</v>
      </c>
      <c r="F8" s="108" t="s">
        <v>636</v>
      </c>
      <c r="G8" s="108" t="s">
        <v>637</v>
      </c>
      <c r="H8" s="108" t="s">
        <v>548</v>
      </c>
      <c r="I8" s="108" t="s">
        <v>546</v>
      </c>
      <c r="J8" s="108" t="s">
        <v>543</v>
      </c>
      <c r="K8" s="108" t="s">
        <v>638</v>
      </c>
      <c r="L8" s="394" t="s">
        <v>185</v>
      </c>
      <c r="M8" s="108" t="s">
        <v>542</v>
      </c>
      <c r="N8" s="108" t="s">
        <v>543</v>
      </c>
      <c r="O8" s="108" t="s">
        <v>544</v>
      </c>
      <c r="P8" s="108" t="s">
        <v>545</v>
      </c>
      <c r="Q8" s="108" t="s">
        <v>548</v>
      </c>
      <c r="R8" s="108" t="s">
        <v>547</v>
      </c>
    </row>
    <row r="9" spans="1:18" ht="18" customHeight="1" thickBot="1">
      <c r="A9" s="196"/>
      <c r="B9" s="373"/>
      <c r="C9" s="12" t="s">
        <v>549</v>
      </c>
      <c r="D9" s="12" t="s">
        <v>550</v>
      </c>
      <c r="E9" s="12" t="s">
        <v>551</v>
      </c>
      <c r="F9" s="12" t="s">
        <v>552</v>
      </c>
      <c r="G9" s="12" t="s">
        <v>552</v>
      </c>
      <c r="H9" s="12" t="s">
        <v>553</v>
      </c>
      <c r="I9" s="12" t="s">
        <v>554</v>
      </c>
      <c r="J9" s="12" t="s">
        <v>555</v>
      </c>
      <c r="K9" s="12" t="s">
        <v>556</v>
      </c>
      <c r="L9" s="369"/>
      <c r="M9" s="12" t="s">
        <v>549</v>
      </c>
      <c r="N9" s="12" t="s">
        <v>550</v>
      </c>
      <c r="O9" s="12" t="s">
        <v>551</v>
      </c>
      <c r="P9" s="12" t="s">
        <v>552</v>
      </c>
      <c r="Q9" s="12" t="s">
        <v>553</v>
      </c>
      <c r="R9" s="12" t="s">
        <v>556</v>
      </c>
    </row>
    <row r="10" spans="1:18" ht="18" customHeight="1">
      <c r="A10" s="44"/>
      <c r="B10" s="94"/>
      <c r="C10" s="44"/>
      <c r="D10" s="44"/>
      <c r="E10" s="44"/>
      <c r="F10" s="44"/>
      <c r="G10" s="44"/>
      <c r="H10" s="44"/>
      <c r="I10" s="44"/>
      <c r="J10" s="44"/>
      <c r="K10" s="44"/>
      <c r="L10" s="182"/>
      <c r="M10" s="44"/>
      <c r="N10" s="44"/>
      <c r="O10" s="44"/>
      <c r="P10" s="44"/>
      <c r="Q10" s="44"/>
      <c r="R10" s="44"/>
    </row>
    <row r="11" spans="1:18" ht="18" customHeight="1">
      <c r="A11" s="16" t="s">
        <v>185</v>
      </c>
      <c r="B11" s="27">
        <f>SUM(B13:B38)</f>
        <v>5304</v>
      </c>
      <c r="C11" s="29">
        <f aca="true" t="shared" si="0" ref="C11:R11">SUM(C13:C38)</f>
        <v>3975</v>
      </c>
      <c r="D11" s="29">
        <f t="shared" si="0"/>
        <v>1105</v>
      </c>
      <c r="E11" s="29">
        <f t="shared" si="0"/>
        <v>186</v>
      </c>
      <c r="F11" s="29">
        <f t="shared" si="0"/>
        <v>25</v>
      </c>
      <c r="G11" s="29">
        <f t="shared" si="0"/>
        <v>1</v>
      </c>
      <c r="H11" s="29">
        <f t="shared" si="0"/>
        <v>7</v>
      </c>
      <c r="I11" s="29">
        <f t="shared" si="0"/>
        <v>1</v>
      </c>
      <c r="J11" s="29">
        <f>SUM(J13:J38)</f>
        <v>1</v>
      </c>
      <c r="K11" s="29">
        <f t="shared" si="0"/>
        <v>3</v>
      </c>
      <c r="L11" s="184">
        <f t="shared" si="0"/>
        <v>649</v>
      </c>
      <c r="M11" s="29">
        <f t="shared" si="0"/>
        <v>450</v>
      </c>
      <c r="N11" s="29">
        <f t="shared" si="0"/>
        <v>112</v>
      </c>
      <c r="O11" s="29">
        <f t="shared" si="0"/>
        <v>81</v>
      </c>
      <c r="P11" s="29">
        <f>SUM(P13:P38)</f>
        <v>3</v>
      </c>
      <c r="Q11" s="29">
        <f>SUM(Q13:Q38)</f>
        <v>2</v>
      </c>
      <c r="R11" s="29">
        <f t="shared" si="0"/>
        <v>1</v>
      </c>
    </row>
    <row r="12" spans="2:18" ht="18" customHeight="1">
      <c r="B12" s="42"/>
      <c r="C12" s="197"/>
      <c r="D12" s="197"/>
      <c r="E12" s="197"/>
      <c r="F12" s="197"/>
      <c r="G12" s="197"/>
      <c r="H12" s="197"/>
      <c r="I12" s="197"/>
      <c r="J12" s="197"/>
      <c r="K12" s="197"/>
      <c r="L12" s="187"/>
      <c r="M12" s="197"/>
      <c r="N12" s="197"/>
      <c r="O12" s="197"/>
      <c r="P12" s="197"/>
      <c r="Q12" s="197"/>
      <c r="R12" s="197"/>
    </row>
    <row r="13" spans="1:18" ht="18" customHeight="1">
      <c r="A13" s="1" t="s">
        <v>421</v>
      </c>
      <c r="B13" s="48">
        <f>SUM(C13:K13)</f>
        <v>2939</v>
      </c>
      <c r="C13" s="175">
        <v>2241</v>
      </c>
      <c r="D13" s="175">
        <v>682</v>
      </c>
      <c r="E13" s="175">
        <v>8</v>
      </c>
      <c r="F13" s="175">
        <v>3</v>
      </c>
      <c r="G13" s="175">
        <v>0</v>
      </c>
      <c r="H13" s="175">
        <v>5</v>
      </c>
      <c r="I13" s="175">
        <v>0</v>
      </c>
      <c r="J13" s="175">
        <v>0</v>
      </c>
      <c r="K13" s="175">
        <v>0</v>
      </c>
      <c r="L13" s="189">
        <f>SUM(M13:R13)</f>
        <v>308</v>
      </c>
      <c r="M13" s="175">
        <v>248</v>
      </c>
      <c r="N13" s="175">
        <v>56</v>
      </c>
      <c r="O13" s="175">
        <v>3</v>
      </c>
      <c r="P13" s="175">
        <v>0</v>
      </c>
      <c r="Q13" s="175">
        <v>1</v>
      </c>
      <c r="R13" s="175">
        <v>0</v>
      </c>
    </row>
    <row r="14" spans="1:18" ht="18" customHeight="1">
      <c r="A14" s="1" t="s">
        <v>400</v>
      </c>
      <c r="B14" s="48">
        <f aca="true" t="shared" si="1" ref="B14:B38">SUM(C14:K14)</f>
        <v>553</v>
      </c>
      <c r="C14" s="175">
        <v>447</v>
      </c>
      <c r="D14" s="175">
        <v>103</v>
      </c>
      <c r="E14" s="175">
        <v>0</v>
      </c>
      <c r="F14" s="175">
        <v>2</v>
      </c>
      <c r="G14" s="175">
        <v>0</v>
      </c>
      <c r="H14" s="175">
        <v>0</v>
      </c>
      <c r="I14" s="175">
        <v>1</v>
      </c>
      <c r="J14" s="175">
        <v>0</v>
      </c>
      <c r="K14" s="175">
        <v>0</v>
      </c>
      <c r="L14" s="189">
        <f aca="true" t="shared" si="2" ref="L14:L38">SUM(M14:R14)</f>
        <v>58</v>
      </c>
      <c r="M14" s="175">
        <v>52</v>
      </c>
      <c r="N14" s="175">
        <v>6</v>
      </c>
      <c r="O14" s="175">
        <v>0</v>
      </c>
      <c r="P14" s="175">
        <v>0</v>
      </c>
      <c r="Q14" s="175">
        <v>0</v>
      </c>
      <c r="R14" s="175">
        <v>0</v>
      </c>
    </row>
    <row r="15" spans="1:18" ht="18" customHeight="1">
      <c r="A15" s="1" t="s">
        <v>401</v>
      </c>
      <c r="B15" s="48">
        <f t="shared" si="1"/>
        <v>203</v>
      </c>
      <c r="C15" s="175">
        <v>162</v>
      </c>
      <c r="D15" s="175">
        <v>32</v>
      </c>
      <c r="E15" s="175">
        <v>9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89">
        <f t="shared" si="2"/>
        <v>33</v>
      </c>
      <c r="M15" s="175">
        <v>24</v>
      </c>
      <c r="N15" s="175">
        <v>7</v>
      </c>
      <c r="O15" s="175">
        <v>2</v>
      </c>
      <c r="P15" s="175">
        <v>0</v>
      </c>
      <c r="Q15" s="175">
        <v>0</v>
      </c>
      <c r="R15" s="175">
        <v>0</v>
      </c>
    </row>
    <row r="16" spans="1:18" ht="18" customHeight="1">
      <c r="A16" s="1" t="s">
        <v>406</v>
      </c>
      <c r="B16" s="48">
        <f t="shared" si="1"/>
        <v>721</v>
      </c>
      <c r="C16" s="175">
        <v>634</v>
      </c>
      <c r="D16" s="175">
        <v>84</v>
      </c>
      <c r="E16" s="175">
        <v>0</v>
      </c>
      <c r="F16" s="175">
        <v>3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89">
        <f t="shared" si="2"/>
        <v>30</v>
      </c>
      <c r="M16" s="175">
        <v>27</v>
      </c>
      <c r="N16" s="175">
        <v>2</v>
      </c>
      <c r="O16" s="175">
        <v>0</v>
      </c>
      <c r="P16" s="175">
        <v>1</v>
      </c>
      <c r="Q16" s="175">
        <v>0</v>
      </c>
      <c r="R16" s="175">
        <v>0</v>
      </c>
    </row>
    <row r="17" spans="1:18" ht="18" customHeight="1">
      <c r="A17" s="1" t="s">
        <v>408</v>
      </c>
      <c r="B17" s="48">
        <f t="shared" si="1"/>
        <v>35</v>
      </c>
      <c r="C17" s="175">
        <v>10</v>
      </c>
      <c r="D17" s="175">
        <v>1</v>
      </c>
      <c r="E17" s="175">
        <v>24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89">
        <f t="shared" si="2"/>
        <v>13</v>
      </c>
      <c r="M17" s="175">
        <v>3</v>
      </c>
      <c r="N17" s="175">
        <v>0</v>
      </c>
      <c r="O17" s="175">
        <v>10</v>
      </c>
      <c r="P17" s="175">
        <v>0</v>
      </c>
      <c r="Q17" s="175">
        <v>0</v>
      </c>
      <c r="R17" s="175">
        <v>0</v>
      </c>
    </row>
    <row r="18" spans="1:18" ht="18" customHeight="1">
      <c r="A18" s="1" t="s">
        <v>413</v>
      </c>
      <c r="B18" s="48">
        <f t="shared" si="1"/>
        <v>33</v>
      </c>
      <c r="C18" s="175">
        <v>22</v>
      </c>
      <c r="D18" s="175">
        <v>3</v>
      </c>
      <c r="E18" s="175">
        <v>7</v>
      </c>
      <c r="F18" s="175">
        <v>1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89">
        <f t="shared" si="2"/>
        <v>7</v>
      </c>
      <c r="M18" s="175">
        <v>2</v>
      </c>
      <c r="N18" s="175">
        <v>0</v>
      </c>
      <c r="O18" s="175">
        <v>5</v>
      </c>
      <c r="P18" s="175">
        <v>0</v>
      </c>
      <c r="Q18" s="175">
        <v>0</v>
      </c>
      <c r="R18" s="175">
        <v>0</v>
      </c>
    </row>
    <row r="19" spans="1:18" ht="18" customHeight="1">
      <c r="A19" s="1" t="s">
        <v>7</v>
      </c>
      <c r="B19" s="48">
        <f t="shared" si="1"/>
        <v>38</v>
      </c>
      <c r="C19" s="175">
        <v>33</v>
      </c>
      <c r="D19" s="175">
        <v>4</v>
      </c>
      <c r="E19" s="175">
        <v>1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89">
        <f t="shared" si="2"/>
        <v>9</v>
      </c>
      <c r="M19" s="175">
        <v>6</v>
      </c>
      <c r="N19" s="175">
        <v>1</v>
      </c>
      <c r="O19" s="175">
        <v>2</v>
      </c>
      <c r="P19" s="175">
        <v>0</v>
      </c>
      <c r="Q19" s="175">
        <v>0</v>
      </c>
      <c r="R19" s="175">
        <v>0</v>
      </c>
    </row>
    <row r="20" spans="1:18" ht="18" customHeight="1">
      <c r="A20" s="1" t="s">
        <v>411</v>
      </c>
      <c r="B20" s="48">
        <f t="shared" si="1"/>
        <v>53</v>
      </c>
      <c r="C20" s="175">
        <v>44</v>
      </c>
      <c r="D20" s="175">
        <v>7</v>
      </c>
      <c r="E20" s="175">
        <v>2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89">
        <f t="shared" si="2"/>
        <v>15</v>
      </c>
      <c r="M20" s="175">
        <v>8</v>
      </c>
      <c r="N20" s="175">
        <v>5</v>
      </c>
      <c r="O20" s="175">
        <v>2</v>
      </c>
      <c r="P20" s="175">
        <v>0</v>
      </c>
      <c r="Q20" s="175">
        <v>0</v>
      </c>
      <c r="R20" s="175">
        <v>0</v>
      </c>
    </row>
    <row r="21" spans="1:18" ht="18" customHeight="1">
      <c r="A21" s="1" t="s">
        <v>415</v>
      </c>
      <c r="B21" s="48">
        <f t="shared" si="1"/>
        <v>70</v>
      </c>
      <c r="C21" s="175">
        <v>38</v>
      </c>
      <c r="D21" s="175">
        <v>31</v>
      </c>
      <c r="E21" s="175">
        <v>1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89">
        <f t="shared" si="2"/>
        <v>18</v>
      </c>
      <c r="M21" s="175">
        <v>11</v>
      </c>
      <c r="N21" s="175">
        <v>7</v>
      </c>
      <c r="O21" s="175">
        <v>0</v>
      </c>
      <c r="P21" s="175">
        <v>0</v>
      </c>
      <c r="Q21" s="175">
        <v>0</v>
      </c>
      <c r="R21" s="175">
        <v>0</v>
      </c>
    </row>
    <row r="22" spans="1:18" ht="18" customHeight="1">
      <c r="A22" s="1" t="s">
        <v>521</v>
      </c>
      <c r="B22" s="48">
        <f t="shared" si="1"/>
        <v>28</v>
      </c>
      <c r="C22" s="175">
        <v>13</v>
      </c>
      <c r="D22" s="175">
        <v>11</v>
      </c>
      <c r="E22" s="175">
        <v>4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89">
        <f t="shared" si="2"/>
        <v>5</v>
      </c>
      <c r="M22" s="175">
        <v>3</v>
      </c>
      <c r="N22" s="175">
        <v>1</v>
      </c>
      <c r="O22" s="175">
        <v>1</v>
      </c>
      <c r="P22" s="175">
        <v>0</v>
      </c>
      <c r="Q22" s="175">
        <v>0</v>
      </c>
      <c r="R22" s="175">
        <v>0</v>
      </c>
    </row>
    <row r="23" spans="1:18" ht="18" customHeight="1">
      <c r="A23" s="1" t="s">
        <v>412</v>
      </c>
      <c r="B23" s="48">
        <f t="shared" si="1"/>
        <v>73</v>
      </c>
      <c r="C23" s="175">
        <v>31</v>
      </c>
      <c r="D23" s="175">
        <v>30</v>
      </c>
      <c r="E23" s="175">
        <v>12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89">
        <f t="shared" si="2"/>
        <v>15</v>
      </c>
      <c r="M23" s="175">
        <v>6</v>
      </c>
      <c r="N23" s="175">
        <v>5</v>
      </c>
      <c r="O23" s="175">
        <v>4</v>
      </c>
      <c r="P23" s="175">
        <v>0</v>
      </c>
      <c r="Q23" s="175">
        <v>0</v>
      </c>
      <c r="R23" s="175">
        <v>0</v>
      </c>
    </row>
    <row r="24" spans="1:18" ht="18" customHeight="1">
      <c r="A24" s="1" t="s">
        <v>416</v>
      </c>
      <c r="B24" s="48">
        <f t="shared" si="1"/>
        <v>124</v>
      </c>
      <c r="C24" s="175">
        <v>71</v>
      </c>
      <c r="D24" s="175">
        <v>27</v>
      </c>
      <c r="E24" s="175">
        <v>19</v>
      </c>
      <c r="F24" s="175">
        <v>5</v>
      </c>
      <c r="G24" s="175">
        <v>0</v>
      </c>
      <c r="H24" s="175">
        <v>2</v>
      </c>
      <c r="I24" s="175">
        <v>0</v>
      </c>
      <c r="J24" s="175">
        <v>0</v>
      </c>
      <c r="K24" s="175">
        <v>0</v>
      </c>
      <c r="L24" s="189">
        <f t="shared" si="2"/>
        <v>29</v>
      </c>
      <c r="M24" s="175">
        <v>18</v>
      </c>
      <c r="N24" s="175">
        <v>2</v>
      </c>
      <c r="O24" s="175">
        <v>7</v>
      </c>
      <c r="P24" s="175">
        <v>1</v>
      </c>
      <c r="Q24" s="175">
        <v>1</v>
      </c>
      <c r="R24" s="175">
        <v>0</v>
      </c>
    </row>
    <row r="25" spans="1:18" ht="18" customHeight="1">
      <c r="A25" s="1" t="s">
        <v>420</v>
      </c>
      <c r="B25" s="48">
        <f t="shared" si="1"/>
        <v>33</v>
      </c>
      <c r="C25" s="175">
        <v>5</v>
      </c>
      <c r="D25" s="175">
        <v>3</v>
      </c>
      <c r="E25" s="175">
        <v>24</v>
      </c>
      <c r="F25" s="175">
        <v>1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89">
        <f t="shared" si="2"/>
        <v>14</v>
      </c>
      <c r="M25" s="175">
        <v>2</v>
      </c>
      <c r="N25" s="175">
        <v>3</v>
      </c>
      <c r="O25" s="175">
        <v>9</v>
      </c>
      <c r="P25" s="175">
        <v>0</v>
      </c>
      <c r="Q25" s="175">
        <v>0</v>
      </c>
      <c r="R25" s="175">
        <v>0</v>
      </c>
    </row>
    <row r="26" spans="1:18" ht="18" customHeight="1">
      <c r="A26" s="1" t="s">
        <v>407</v>
      </c>
      <c r="B26" s="48">
        <f t="shared" si="1"/>
        <v>80</v>
      </c>
      <c r="C26" s="175">
        <v>76</v>
      </c>
      <c r="D26" s="175">
        <v>4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89">
        <f t="shared" si="2"/>
        <v>4</v>
      </c>
      <c r="M26" s="175">
        <v>3</v>
      </c>
      <c r="N26" s="175">
        <v>1</v>
      </c>
      <c r="O26" s="175">
        <v>0</v>
      </c>
      <c r="P26" s="175">
        <v>0</v>
      </c>
      <c r="Q26" s="175">
        <v>0</v>
      </c>
      <c r="R26" s="175">
        <v>0</v>
      </c>
    </row>
    <row r="27" spans="1:18" ht="18" customHeight="1">
      <c r="A27" s="1" t="s">
        <v>410</v>
      </c>
      <c r="B27" s="48">
        <f t="shared" si="1"/>
        <v>52</v>
      </c>
      <c r="C27" s="175">
        <v>8</v>
      </c>
      <c r="D27" s="175">
        <v>8</v>
      </c>
      <c r="E27" s="175">
        <v>35</v>
      </c>
      <c r="F27" s="175">
        <v>1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89">
        <f t="shared" si="2"/>
        <v>26</v>
      </c>
      <c r="M27" s="175">
        <v>5</v>
      </c>
      <c r="N27" s="175">
        <v>0</v>
      </c>
      <c r="O27" s="175">
        <v>20</v>
      </c>
      <c r="P27" s="175">
        <v>0</v>
      </c>
      <c r="Q27" s="175">
        <v>0</v>
      </c>
      <c r="R27" s="175">
        <v>1</v>
      </c>
    </row>
    <row r="28" spans="1:18" ht="18" customHeight="1">
      <c r="A28" s="1" t="s">
        <v>13</v>
      </c>
      <c r="B28" s="48">
        <f t="shared" si="1"/>
        <v>19</v>
      </c>
      <c r="C28" s="175">
        <v>4</v>
      </c>
      <c r="D28" s="175">
        <v>4</v>
      </c>
      <c r="E28" s="175">
        <v>11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89">
        <f t="shared" si="2"/>
        <v>6</v>
      </c>
      <c r="M28" s="175">
        <v>2</v>
      </c>
      <c r="N28" s="175">
        <v>1</v>
      </c>
      <c r="O28" s="175">
        <v>3</v>
      </c>
      <c r="P28" s="175">
        <v>0</v>
      </c>
      <c r="Q28" s="175">
        <v>0</v>
      </c>
      <c r="R28" s="175">
        <v>0</v>
      </c>
    </row>
    <row r="29" spans="1:18" ht="18" customHeight="1">
      <c r="A29" s="1" t="s">
        <v>444</v>
      </c>
      <c r="B29" s="48">
        <f t="shared" si="1"/>
        <v>28</v>
      </c>
      <c r="C29" s="175">
        <v>11</v>
      </c>
      <c r="D29" s="175">
        <v>10</v>
      </c>
      <c r="E29" s="175">
        <v>5</v>
      </c>
      <c r="F29" s="175">
        <v>0</v>
      </c>
      <c r="G29" s="175">
        <v>1</v>
      </c>
      <c r="H29" s="175">
        <v>0</v>
      </c>
      <c r="I29" s="175">
        <v>0</v>
      </c>
      <c r="J29" s="175">
        <v>1</v>
      </c>
      <c r="K29" s="175">
        <v>0</v>
      </c>
      <c r="L29" s="189">
        <f t="shared" si="2"/>
        <v>13</v>
      </c>
      <c r="M29" s="175">
        <v>4</v>
      </c>
      <c r="N29" s="175">
        <v>4</v>
      </c>
      <c r="O29" s="175">
        <v>5</v>
      </c>
      <c r="P29" s="175">
        <v>0</v>
      </c>
      <c r="Q29" s="175">
        <v>0</v>
      </c>
      <c r="R29" s="175">
        <v>0</v>
      </c>
    </row>
    <row r="30" spans="1:18" ht="18" customHeight="1">
      <c r="A30" s="1" t="s">
        <v>419</v>
      </c>
      <c r="B30" s="48">
        <f t="shared" si="1"/>
        <v>50</v>
      </c>
      <c r="C30" s="175">
        <v>17</v>
      </c>
      <c r="D30" s="175">
        <v>16</v>
      </c>
      <c r="E30" s="175">
        <v>17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89">
        <f t="shared" si="2"/>
        <v>11</v>
      </c>
      <c r="M30" s="175">
        <v>2</v>
      </c>
      <c r="N30" s="175">
        <v>2</v>
      </c>
      <c r="O30" s="175">
        <v>7</v>
      </c>
      <c r="P30" s="175">
        <v>0</v>
      </c>
      <c r="Q30" s="175">
        <v>0</v>
      </c>
      <c r="R30" s="175">
        <v>0</v>
      </c>
    </row>
    <row r="31" spans="1:18" ht="18" customHeight="1">
      <c r="A31" s="1" t="s">
        <v>414</v>
      </c>
      <c r="B31" s="48">
        <f t="shared" si="1"/>
        <v>25</v>
      </c>
      <c r="C31" s="175">
        <v>4</v>
      </c>
      <c r="D31" s="175">
        <v>18</v>
      </c>
      <c r="E31" s="175">
        <v>1</v>
      </c>
      <c r="F31" s="175">
        <v>2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89">
        <f t="shared" si="2"/>
        <v>6</v>
      </c>
      <c r="M31" s="175">
        <v>3</v>
      </c>
      <c r="N31" s="175">
        <v>2</v>
      </c>
      <c r="O31" s="175">
        <v>0</v>
      </c>
      <c r="P31" s="175">
        <v>1</v>
      </c>
      <c r="Q31" s="175">
        <v>0</v>
      </c>
      <c r="R31" s="175">
        <v>0</v>
      </c>
    </row>
    <row r="32" spans="1:18" ht="18" customHeight="1">
      <c r="A32" s="1" t="s">
        <v>418</v>
      </c>
      <c r="B32" s="48">
        <f t="shared" si="1"/>
        <v>13</v>
      </c>
      <c r="C32" s="175">
        <v>9</v>
      </c>
      <c r="D32" s="175">
        <v>4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89">
        <f t="shared" si="2"/>
        <v>6</v>
      </c>
      <c r="M32" s="175">
        <v>3</v>
      </c>
      <c r="N32" s="175">
        <v>3</v>
      </c>
      <c r="O32" s="175">
        <v>0</v>
      </c>
      <c r="P32" s="175">
        <v>0</v>
      </c>
      <c r="Q32" s="175">
        <v>0</v>
      </c>
      <c r="R32" s="175">
        <v>0</v>
      </c>
    </row>
    <row r="33" spans="1:18" ht="18" customHeight="1">
      <c r="A33" s="1" t="s">
        <v>405</v>
      </c>
      <c r="B33" s="48">
        <f t="shared" si="1"/>
        <v>94</v>
      </c>
      <c r="C33" s="175">
        <v>71</v>
      </c>
      <c r="D33" s="175">
        <v>15</v>
      </c>
      <c r="E33" s="175">
        <v>1</v>
      </c>
      <c r="F33" s="175">
        <v>7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89">
        <f t="shared" si="2"/>
        <v>11</v>
      </c>
      <c r="M33" s="175">
        <v>9</v>
      </c>
      <c r="N33" s="175">
        <v>1</v>
      </c>
      <c r="O33" s="175">
        <v>1</v>
      </c>
      <c r="P33" s="175">
        <v>0</v>
      </c>
      <c r="Q33" s="175">
        <v>0</v>
      </c>
      <c r="R33" s="175">
        <v>0</v>
      </c>
    </row>
    <row r="34" spans="1:18" ht="18" customHeight="1">
      <c r="A34" s="1" t="s">
        <v>404</v>
      </c>
      <c r="B34" s="48">
        <f t="shared" si="1"/>
        <v>16</v>
      </c>
      <c r="C34" s="175">
        <v>12</v>
      </c>
      <c r="D34" s="175">
        <v>1</v>
      </c>
      <c r="E34" s="175">
        <v>2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1</v>
      </c>
      <c r="L34" s="189">
        <f t="shared" si="2"/>
        <v>6</v>
      </c>
      <c r="M34" s="175">
        <v>4</v>
      </c>
      <c r="N34" s="175">
        <v>2</v>
      </c>
      <c r="O34" s="175">
        <v>0</v>
      </c>
      <c r="P34" s="175">
        <v>0</v>
      </c>
      <c r="Q34" s="175">
        <v>0</v>
      </c>
      <c r="R34" s="175">
        <v>0</v>
      </c>
    </row>
    <row r="35" spans="1:18" ht="18" customHeight="1">
      <c r="A35" s="1" t="s">
        <v>20</v>
      </c>
      <c r="B35" s="48">
        <f>SUM(C35:K35)</f>
        <v>7</v>
      </c>
      <c r="C35" s="175">
        <v>5</v>
      </c>
      <c r="D35" s="175">
        <v>1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1</v>
      </c>
      <c r="L35" s="189">
        <f t="shared" si="2"/>
        <v>3</v>
      </c>
      <c r="M35" s="175">
        <v>3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</row>
    <row r="36" spans="1:18" ht="18" customHeight="1">
      <c r="A36" s="1" t="s">
        <v>409</v>
      </c>
      <c r="B36" s="48">
        <f>SUM(C36:K36)</f>
        <v>7</v>
      </c>
      <c r="C36" s="175">
        <v>3</v>
      </c>
      <c r="D36" s="175">
        <v>3</v>
      </c>
      <c r="E36" s="175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1</v>
      </c>
      <c r="L36" s="189">
        <f>SUM(M36:R36)</f>
        <v>2</v>
      </c>
      <c r="M36" s="175">
        <v>1</v>
      </c>
      <c r="N36" s="175">
        <v>1</v>
      </c>
      <c r="O36" s="175">
        <v>0</v>
      </c>
      <c r="P36" s="175">
        <v>0</v>
      </c>
      <c r="Q36" s="175">
        <v>0</v>
      </c>
      <c r="R36" s="175">
        <v>0</v>
      </c>
    </row>
    <row r="37" spans="1:18" ht="18" customHeight="1">
      <c r="A37" s="1" t="s">
        <v>451</v>
      </c>
      <c r="B37" s="48">
        <f>SUM(C37:K37)</f>
        <v>1</v>
      </c>
      <c r="C37" s="175">
        <v>0</v>
      </c>
      <c r="D37" s="175">
        <v>0</v>
      </c>
      <c r="E37" s="175">
        <v>1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89">
        <f>SUM(M37:R37)</f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</row>
    <row r="38" spans="1:18" ht="18" customHeight="1">
      <c r="A38" s="1" t="s">
        <v>624</v>
      </c>
      <c r="B38" s="48">
        <f t="shared" si="1"/>
        <v>9</v>
      </c>
      <c r="C38" s="175">
        <v>4</v>
      </c>
      <c r="D38" s="175">
        <v>3</v>
      </c>
      <c r="E38" s="175">
        <v>2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89">
        <f t="shared" si="2"/>
        <v>1</v>
      </c>
      <c r="M38" s="175">
        <v>1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</row>
    <row r="39" spans="1:18" ht="18" customHeight="1" thickBot="1">
      <c r="A39" s="17"/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200"/>
      <c r="M39" s="199"/>
      <c r="N39" s="199"/>
      <c r="O39" s="199"/>
      <c r="P39" s="199"/>
      <c r="Q39" s="199"/>
      <c r="R39" s="199"/>
    </row>
    <row r="40" ht="12">
      <c r="A40" s="63" t="s">
        <v>639</v>
      </c>
    </row>
    <row r="41" ht="12">
      <c r="A41" s="63" t="s">
        <v>640</v>
      </c>
    </row>
    <row r="42" spans="1:18" ht="12">
      <c r="A42" s="339" t="s">
        <v>676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5" spans="2:18" ht="1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</sheetData>
  <mergeCells count="7">
    <mergeCell ref="A3:R3"/>
    <mergeCell ref="A4:R4"/>
    <mergeCell ref="B6:R6"/>
    <mergeCell ref="B7:B9"/>
    <mergeCell ref="C7:K7"/>
    <mergeCell ref="L7:R7"/>
    <mergeCell ref="L8:L9"/>
  </mergeCells>
  <printOptions horizontalCentered="1" verticalCentered="1"/>
  <pageMargins left="0.3937007874015748" right="0.3937007874015748" top="0.5118110236220472" bottom="0.35433070866141736" header="0" footer="0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42" sqref="A42"/>
    </sheetView>
  </sheetViews>
  <sheetFormatPr defaultColWidth="11.421875" defaultRowHeight="18" customHeight="1"/>
  <cols>
    <col min="1" max="1" width="19.28125" style="123" customWidth="1"/>
    <col min="2" max="2" width="9.7109375" style="123" customWidth="1"/>
    <col min="3" max="3" width="8.00390625" style="123" customWidth="1"/>
    <col min="4" max="4" width="9.28125" style="123" customWidth="1"/>
    <col min="5" max="5" width="7.140625" style="123" customWidth="1"/>
    <col min="6" max="6" width="6.8515625" style="123" customWidth="1"/>
    <col min="7" max="7" width="6.57421875" style="123" bestFit="1" customWidth="1"/>
    <col min="8" max="9" width="6.28125" style="123" bestFit="1" customWidth="1"/>
    <col min="10" max="10" width="7.28125" style="123" customWidth="1"/>
    <col min="11" max="11" width="7.140625" style="123" customWidth="1"/>
    <col min="12" max="12" width="7.8515625" style="123" customWidth="1"/>
    <col min="13" max="13" width="7.140625" style="123" customWidth="1"/>
    <col min="14" max="14" width="6.7109375" style="123" customWidth="1"/>
    <col min="15" max="16384" width="11.421875" style="123" customWidth="1"/>
  </cols>
  <sheetData>
    <row r="1" spans="1:14" ht="18" customHeight="1">
      <c r="A1" s="64" t="s">
        <v>682</v>
      </c>
      <c r="B1" s="14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6.5" customHeight="1">
      <c r="A2" s="13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" customHeight="1">
      <c r="A3" s="376" t="s">
        <v>627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8" customHeight="1">
      <c r="A4" s="376" t="s">
        <v>661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ht="18" customHeight="1" thickBo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ht="24.75" customHeight="1" thickBot="1">
      <c r="A6" s="377" t="s">
        <v>327</v>
      </c>
      <c r="B6" s="379" t="s">
        <v>185</v>
      </c>
      <c r="C6" s="381" t="s">
        <v>671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</row>
    <row r="7" spans="1:14" ht="24.75" customHeight="1" thickBot="1">
      <c r="A7" s="378"/>
      <c r="B7" s="380"/>
      <c r="C7" s="153" t="s">
        <v>330</v>
      </c>
      <c r="D7" s="153" t="s">
        <v>331</v>
      </c>
      <c r="E7" s="153" t="s">
        <v>332</v>
      </c>
      <c r="F7" s="153" t="s">
        <v>333</v>
      </c>
      <c r="G7" s="153" t="s">
        <v>334</v>
      </c>
      <c r="H7" s="153" t="s">
        <v>335</v>
      </c>
      <c r="I7" s="153" t="s">
        <v>336</v>
      </c>
      <c r="J7" s="153" t="s">
        <v>337</v>
      </c>
      <c r="K7" s="153" t="s">
        <v>338</v>
      </c>
      <c r="L7" s="153" t="s">
        <v>339</v>
      </c>
      <c r="M7" s="153" t="s">
        <v>340</v>
      </c>
      <c r="N7" s="153" t="s">
        <v>341</v>
      </c>
    </row>
    <row r="8" spans="1:14" ht="18" customHeight="1">
      <c r="A8" s="154"/>
      <c r="B8" s="155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8" customHeight="1">
      <c r="A9" s="150" t="s">
        <v>185</v>
      </c>
      <c r="B9" s="156">
        <f aca="true" t="shared" si="0" ref="B9:N9">SUM(B11:B47)</f>
        <v>50100</v>
      </c>
      <c r="C9" s="129">
        <f t="shared" si="0"/>
        <v>3802</v>
      </c>
      <c r="D9" s="129">
        <f t="shared" si="0"/>
        <v>3622</v>
      </c>
      <c r="E9" s="129">
        <f t="shared" si="0"/>
        <v>3895</v>
      </c>
      <c r="F9" s="129">
        <f t="shared" si="0"/>
        <v>3624</v>
      </c>
      <c r="G9" s="129">
        <f t="shared" si="0"/>
        <v>4101</v>
      </c>
      <c r="H9" s="129">
        <f t="shared" si="0"/>
        <v>4403</v>
      </c>
      <c r="I9" s="129">
        <f t="shared" si="0"/>
        <v>4584</v>
      </c>
      <c r="J9" s="129">
        <f t="shared" si="0"/>
        <v>4579</v>
      </c>
      <c r="K9" s="129">
        <f t="shared" si="0"/>
        <v>4767</v>
      </c>
      <c r="L9" s="129">
        <f t="shared" si="0"/>
        <v>4450</v>
      </c>
      <c r="M9" s="129">
        <f t="shared" si="0"/>
        <v>4258</v>
      </c>
      <c r="N9" s="129">
        <f t="shared" si="0"/>
        <v>4015</v>
      </c>
    </row>
    <row r="10" spans="2:14" ht="18" customHeight="1">
      <c r="B10" s="157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ht="12.75" customHeight="1">
      <c r="A11" s="130" t="s">
        <v>421</v>
      </c>
      <c r="B11" s="159">
        <f aca="true" t="shared" si="1" ref="B11:B37">SUM(C11:N11)</f>
        <v>18434</v>
      </c>
      <c r="C11" s="128">
        <v>1295</v>
      </c>
      <c r="D11" s="128">
        <v>1227</v>
      </c>
      <c r="E11" s="128">
        <v>1275</v>
      </c>
      <c r="F11" s="128">
        <v>1212</v>
      </c>
      <c r="G11" s="128">
        <v>1379</v>
      </c>
      <c r="H11" s="128">
        <v>1831</v>
      </c>
      <c r="I11" s="128">
        <v>1683</v>
      </c>
      <c r="J11" s="128">
        <v>1670</v>
      </c>
      <c r="K11" s="128">
        <v>1838</v>
      </c>
      <c r="L11" s="128">
        <v>1742</v>
      </c>
      <c r="M11" s="128">
        <v>1679</v>
      </c>
      <c r="N11" s="128">
        <v>1603</v>
      </c>
    </row>
    <row r="12" spans="1:14" ht="12.75" customHeight="1">
      <c r="A12" s="130" t="s">
        <v>400</v>
      </c>
      <c r="B12" s="159">
        <f t="shared" si="1"/>
        <v>2947</v>
      </c>
      <c r="C12" s="128">
        <v>214</v>
      </c>
      <c r="D12" s="128">
        <v>276</v>
      </c>
      <c r="E12" s="128">
        <v>260</v>
      </c>
      <c r="F12" s="128">
        <v>217</v>
      </c>
      <c r="G12" s="128">
        <v>220</v>
      </c>
      <c r="H12" s="128">
        <v>224</v>
      </c>
      <c r="I12" s="128">
        <v>279</v>
      </c>
      <c r="J12" s="128">
        <v>228</v>
      </c>
      <c r="K12" s="128">
        <v>300</v>
      </c>
      <c r="L12" s="128">
        <v>294</v>
      </c>
      <c r="M12" s="128">
        <v>244</v>
      </c>
      <c r="N12" s="128">
        <v>191</v>
      </c>
    </row>
    <row r="13" spans="1:14" ht="12.75" customHeight="1">
      <c r="A13" s="130" t="s">
        <v>401</v>
      </c>
      <c r="B13" s="159">
        <f t="shared" si="1"/>
        <v>2882</v>
      </c>
      <c r="C13" s="128">
        <v>222</v>
      </c>
      <c r="D13" s="128">
        <v>217</v>
      </c>
      <c r="E13" s="128">
        <v>237</v>
      </c>
      <c r="F13" s="128">
        <v>236</v>
      </c>
      <c r="G13" s="128">
        <v>266</v>
      </c>
      <c r="H13" s="128">
        <v>240</v>
      </c>
      <c r="I13" s="128">
        <v>287</v>
      </c>
      <c r="J13" s="128">
        <v>273</v>
      </c>
      <c r="K13" s="128">
        <v>229</v>
      </c>
      <c r="L13" s="128">
        <v>244</v>
      </c>
      <c r="M13" s="128">
        <v>218</v>
      </c>
      <c r="N13" s="128">
        <v>213</v>
      </c>
    </row>
    <row r="14" spans="1:14" ht="12.75" customHeight="1">
      <c r="A14" s="130" t="s">
        <v>406</v>
      </c>
      <c r="B14" s="159">
        <f t="shared" si="1"/>
        <v>3133</v>
      </c>
      <c r="C14" s="128">
        <v>226</v>
      </c>
      <c r="D14" s="128">
        <v>191</v>
      </c>
      <c r="E14" s="128">
        <v>232</v>
      </c>
      <c r="F14" s="128">
        <v>242</v>
      </c>
      <c r="G14" s="128">
        <v>294</v>
      </c>
      <c r="H14" s="128">
        <v>272</v>
      </c>
      <c r="I14" s="128">
        <v>292</v>
      </c>
      <c r="J14" s="128">
        <v>292</v>
      </c>
      <c r="K14" s="128">
        <v>328</v>
      </c>
      <c r="L14" s="128">
        <v>295</v>
      </c>
      <c r="M14" s="128">
        <v>251</v>
      </c>
      <c r="N14" s="128">
        <v>218</v>
      </c>
    </row>
    <row r="15" spans="1:14" ht="12.75" customHeight="1">
      <c r="A15" s="130" t="s">
        <v>408</v>
      </c>
      <c r="B15" s="159">
        <f t="shared" si="1"/>
        <v>1582</v>
      </c>
      <c r="C15" s="128">
        <v>140</v>
      </c>
      <c r="D15" s="128">
        <v>166</v>
      </c>
      <c r="E15" s="128">
        <v>148</v>
      </c>
      <c r="F15" s="128">
        <v>139</v>
      </c>
      <c r="G15" s="128">
        <v>139</v>
      </c>
      <c r="H15" s="128">
        <v>136</v>
      </c>
      <c r="I15" s="128">
        <v>138</v>
      </c>
      <c r="J15" s="128">
        <v>128</v>
      </c>
      <c r="K15" s="128">
        <v>113</v>
      </c>
      <c r="L15" s="128">
        <v>122</v>
      </c>
      <c r="M15" s="128">
        <v>102</v>
      </c>
      <c r="N15" s="128">
        <v>111</v>
      </c>
    </row>
    <row r="16" spans="1:14" ht="12.75" customHeight="1">
      <c r="A16" s="130" t="s">
        <v>413</v>
      </c>
      <c r="B16" s="159">
        <f t="shared" si="1"/>
        <v>1996</v>
      </c>
      <c r="C16" s="128">
        <v>170</v>
      </c>
      <c r="D16" s="128">
        <v>183</v>
      </c>
      <c r="E16" s="128">
        <v>176</v>
      </c>
      <c r="F16" s="128">
        <v>150</v>
      </c>
      <c r="G16" s="128">
        <v>212</v>
      </c>
      <c r="H16" s="128">
        <v>165</v>
      </c>
      <c r="I16" s="128">
        <v>162</v>
      </c>
      <c r="J16" s="128">
        <v>175</v>
      </c>
      <c r="K16" s="128">
        <v>164</v>
      </c>
      <c r="L16" s="128">
        <v>173</v>
      </c>
      <c r="M16" s="128">
        <v>138</v>
      </c>
      <c r="N16" s="128">
        <v>128</v>
      </c>
    </row>
    <row r="17" spans="1:14" ht="12.75" customHeight="1">
      <c r="A17" s="130" t="s">
        <v>7</v>
      </c>
      <c r="B17" s="159">
        <f t="shared" si="1"/>
        <v>2181</v>
      </c>
      <c r="C17" s="128">
        <v>181</v>
      </c>
      <c r="D17" s="128">
        <v>165</v>
      </c>
      <c r="E17" s="128">
        <v>195</v>
      </c>
      <c r="F17" s="128">
        <v>190</v>
      </c>
      <c r="G17" s="128">
        <v>209</v>
      </c>
      <c r="H17" s="128">
        <v>182</v>
      </c>
      <c r="I17" s="128">
        <v>192</v>
      </c>
      <c r="J17" s="128">
        <v>204</v>
      </c>
      <c r="K17" s="128">
        <v>201</v>
      </c>
      <c r="L17" s="128">
        <v>160</v>
      </c>
      <c r="M17" s="128">
        <v>155</v>
      </c>
      <c r="N17" s="128">
        <v>147</v>
      </c>
    </row>
    <row r="18" spans="1:14" ht="12.75" customHeight="1">
      <c r="A18" s="130" t="s">
        <v>440</v>
      </c>
      <c r="B18" s="159">
        <f t="shared" si="1"/>
        <v>1758</v>
      </c>
      <c r="C18" s="128">
        <v>189</v>
      </c>
      <c r="D18" s="128">
        <v>114</v>
      </c>
      <c r="E18" s="128">
        <v>190</v>
      </c>
      <c r="F18" s="128">
        <v>133</v>
      </c>
      <c r="G18" s="128">
        <v>165</v>
      </c>
      <c r="H18" s="128">
        <v>128</v>
      </c>
      <c r="I18" s="128">
        <v>129</v>
      </c>
      <c r="J18" s="128">
        <v>153</v>
      </c>
      <c r="K18" s="128">
        <v>143</v>
      </c>
      <c r="L18" s="128">
        <v>137</v>
      </c>
      <c r="M18" s="128">
        <v>136</v>
      </c>
      <c r="N18" s="128">
        <v>141</v>
      </c>
    </row>
    <row r="19" spans="1:14" ht="12.75" customHeight="1">
      <c r="A19" s="130" t="s">
        <v>441</v>
      </c>
      <c r="B19" s="159">
        <f t="shared" si="1"/>
        <v>1726</v>
      </c>
      <c r="C19" s="128">
        <v>134</v>
      </c>
      <c r="D19" s="128">
        <v>144</v>
      </c>
      <c r="E19" s="128">
        <v>161</v>
      </c>
      <c r="F19" s="128">
        <v>138</v>
      </c>
      <c r="G19" s="128">
        <v>143</v>
      </c>
      <c r="H19" s="128">
        <v>132</v>
      </c>
      <c r="I19" s="128">
        <v>147</v>
      </c>
      <c r="J19" s="128">
        <v>180</v>
      </c>
      <c r="K19" s="128">
        <v>144</v>
      </c>
      <c r="L19" s="128">
        <v>128</v>
      </c>
      <c r="M19" s="128">
        <v>150</v>
      </c>
      <c r="N19" s="128">
        <v>125</v>
      </c>
    </row>
    <row r="20" spans="1:14" ht="12.75" customHeight="1">
      <c r="A20" s="130" t="s">
        <v>403</v>
      </c>
      <c r="B20" s="159">
        <f t="shared" si="1"/>
        <v>887</v>
      </c>
      <c r="C20" s="128">
        <v>88</v>
      </c>
      <c r="D20" s="128">
        <v>39</v>
      </c>
      <c r="E20" s="128">
        <v>58</v>
      </c>
      <c r="F20" s="128">
        <v>66</v>
      </c>
      <c r="G20" s="128">
        <v>76</v>
      </c>
      <c r="H20" s="128">
        <v>63</v>
      </c>
      <c r="I20" s="128">
        <v>84</v>
      </c>
      <c r="J20" s="128">
        <v>79</v>
      </c>
      <c r="K20" s="128">
        <v>107</v>
      </c>
      <c r="L20" s="128">
        <v>77</v>
      </c>
      <c r="M20" s="128">
        <v>75</v>
      </c>
      <c r="N20" s="128">
        <v>75</v>
      </c>
    </row>
    <row r="21" spans="1:14" ht="12.75" customHeight="1">
      <c r="A21" s="130" t="s">
        <v>412</v>
      </c>
      <c r="B21" s="159">
        <f t="shared" si="1"/>
        <v>1225</v>
      </c>
      <c r="C21" s="128">
        <v>102</v>
      </c>
      <c r="D21" s="128">
        <v>99</v>
      </c>
      <c r="E21" s="128">
        <v>90</v>
      </c>
      <c r="F21" s="128">
        <v>87</v>
      </c>
      <c r="G21" s="128">
        <v>94</v>
      </c>
      <c r="H21" s="128">
        <v>91</v>
      </c>
      <c r="I21" s="128">
        <v>106</v>
      </c>
      <c r="J21" s="128">
        <v>128</v>
      </c>
      <c r="K21" s="128">
        <v>108</v>
      </c>
      <c r="L21" s="128">
        <v>104</v>
      </c>
      <c r="M21" s="128">
        <v>89</v>
      </c>
      <c r="N21" s="128">
        <v>127</v>
      </c>
    </row>
    <row r="22" spans="1:14" ht="12.75" customHeight="1">
      <c r="A22" s="130" t="s">
        <v>416</v>
      </c>
      <c r="B22" s="159">
        <f t="shared" si="1"/>
        <v>1379</v>
      </c>
      <c r="C22" s="128">
        <v>99</v>
      </c>
      <c r="D22" s="128">
        <v>119</v>
      </c>
      <c r="E22" s="128">
        <v>103</v>
      </c>
      <c r="F22" s="128">
        <v>142</v>
      </c>
      <c r="G22" s="128">
        <v>144</v>
      </c>
      <c r="H22" s="128">
        <v>103</v>
      </c>
      <c r="I22" s="128">
        <v>119</v>
      </c>
      <c r="J22" s="128">
        <v>123</v>
      </c>
      <c r="K22" s="128">
        <v>121</v>
      </c>
      <c r="L22" s="128">
        <v>92</v>
      </c>
      <c r="M22" s="128">
        <v>123</v>
      </c>
      <c r="N22" s="128">
        <v>91</v>
      </c>
    </row>
    <row r="23" spans="1:14" ht="12.75" customHeight="1">
      <c r="A23" s="130" t="s">
        <v>420</v>
      </c>
      <c r="B23" s="159">
        <f t="shared" si="1"/>
        <v>1003</v>
      </c>
      <c r="C23" s="128">
        <v>63</v>
      </c>
      <c r="D23" s="128">
        <v>63</v>
      </c>
      <c r="E23" s="128">
        <v>92</v>
      </c>
      <c r="F23" s="128">
        <v>90</v>
      </c>
      <c r="G23" s="128">
        <v>84</v>
      </c>
      <c r="H23" s="128">
        <v>92</v>
      </c>
      <c r="I23" s="128">
        <v>94</v>
      </c>
      <c r="J23" s="128">
        <v>98</v>
      </c>
      <c r="K23" s="128">
        <v>77</v>
      </c>
      <c r="L23" s="128">
        <v>96</v>
      </c>
      <c r="M23" s="128">
        <v>88</v>
      </c>
      <c r="N23" s="128">
        <v>66</v>
      </c>
    </row>
    <row r="24" spans="1:14" ht="12.75" customHeight="1">
      <c r="A24" s="130" t="s">
        <v>407</v>
      </c>
      <c r="B24" s="159">
        <f t="shared" si="1"/>
        <v>1075</v>
      </c>
      <c r="C24" s="128">
        <v>98</v>
      </c>
      <c r="D24" s="128">
        <v>80</v>
      </c>
      <c r="E24" s="128">
        <v>89</v>
      </c>
      <c r="F24" s="128">
        <v>73</v>
      </c>
      <c r="G24" s="128">
        <v>61</v>
      </c>
      <c r="H24" s="128">
        <v>85</v>
      </c>
      <c r="I24" s="128">
        <v>91</v>
      </c>
      <c r="J24" s="128">
        <v>102</v>
      </c>
      <c r="K24" s="128">
        <v>116</v>
      </c>
      <c r="L24" s="128">
        <v>106</v>
      </c>
      <c r="M24" s="128">
        <v>87</v>
      </c>
      <c r="N24" s="128">
        <v>87</v>
      </c>
    </row>
    <row r="25" spans="1:14" ht="12.75" customHeight="1">
      <c r="A25" s="130" t="s">
        <v>443</v>
      </c>
      <c r="B25" s="159">
        <f t="shared" si="1"/>
        <v>1039</v>
      </c>
      <c r="C25" s="128">
        <v>110</v>
      </c>
      <c r="D25" s="128">
        <v>73</v>
      </c>
      <c r="E25" s="128">
        <v>90</v>
      </c>
      <c r="F25" s="128">
        <v>60</v>
      </c>
      <c r="G25" s="128">
        <v>146</v>
      </c>
      <c r="H25" s="128">
        <v>120</v>
      </c>
      <c r="I25" s="128">
        <v>83</v>
      </c>
      <c r="J25" s="128">
        <v>88</v>
      </c>
      <c r="K25" s="128">
        <v>132</v>
      </c>
      <c r="L25" s="128">
        <v>19</v>
      </c>
      <c r="M25" s="128">
        <v>68</v>
      </c>
      <c r="N25" s="128">
        <v>50</v>
      </c>
    </row>
    <row r="26" spans="1:14" ht="12.75" customHeight="1">
      <c r="A26" s="130" t="s">
        <v>13</v>
      </c>
      <c r="B26" s="159">
        <f t="shared" si="1"/>
        <v>1469</v>
      </c>
      <c r="C26" s="128">
        <v>90</v>
      </c>
      <c r="D26" s="128">
        <v>110</v>
      </c>
      <c r="E26" s="128">
        <v>118</v>
      </c>
      <c r="F26" s="128">
        <v>102</v>
      </c>
      <c r="G26" s="128">
        <v>122</v>
      </c>
      <c r="H26" s="128">
        <v>126</v>
      </c>
      <c r="I26" s="128">
        <v>133</v>
      </c>
      <c r="J26" s="128">
        <v>125</v>
      </c>
      <c r="K26" s="128">
        <v>132</v>
      </c>
      <c r="L26" s="128">
        <v>143</v>
      </c>
      <c r="M26" s="128">
        <v>134</v>
      </c>
      <c r="N26" s="128">
        <v>134</v>
      </c>
    </row>
    <row r="27" spans="1:14" ht="12.75" customHeight="1">
      <c r="A27" s="130" t="s">
        <v>444</v>
      </c>
      <c r="B27" s="159">
        <f t="shared" si="1"/>
        <v>960</v>
      </c>
      <c r="C27" s="128">
        <v>79</v>
      </c>
      <c r="D27" s="128">
        <v>74</v>
      </c>
      <c r="E27" s="128">
        <v>99</v>
      </c>
      <c r="F27" s="128">
        <v>79</v>
      </c>
      <c r="G27" s="128">
        <v>69</v>
      </c>
      <c r="H27" s="128">
        <v>86</v>
      </c>
      <c r="I27" s="128">
        <v>84</v>
      </c>
      <c r="J27" s="128">
        <v>73</v>
      </c>
      <c r="K27" s="128">
        <v>101</v>
      </c>
      <c r="L27" s="128">
        <v>66</v>
      </c>
      <c r="M27" s="128">
        <v>72</v>
      </c>
      <c r="N27" s="128">
        <v>78</v>
      </c>
    </row>
    <row r="28" spans="1:14" ht="12.75" customHeight="1">
      <c r="A28" s="130" t="s">
        <v>419</v>
      </c>
      <c r="B28" s="159">
        <f t="shared" si="1"/>
        <v>1018</v>
      </c>
      <c r="C28" s="128">
        <v>76</v>
      </c>
      <c r="D28" s="128">
        <v>58</v>
      </c>
      <c r="E28" s="128">
        <v>54</v>
      </c>
      <c r="F28" s="128">
        <v>83</v>
      </c>
      <c r="G28" s="128">
        <v>48</v>
      </c>
      <c r="H28" s="128">
        <v>61</v>
      </c>
      <c r="I28" s="128">
        <v>125</v>
      </c>
      <c r="J28" s="128">
        <v>111</v>
      </c>
      <c r="K28" s="128">
        <v>85</v>
      </c>
      <c r="L28" s="128">
        <v>120</v>
      </c>
      <c r="M28" s="128">
        <v>94</v>
      </c>
      <c r="N28" s="128">
        <v>103</v>
      </c>
    </row>
    <row r="29" spans="1:14" ht="12.75" customHeight="1">
      <c r="A29" s="130" t="s">
        <v>414</v>
      </c>
      <c r="B29" s="159">
        <f t="shared" si="1"/>
        <v>389</v>
      </c>
      <c r="C29" s="128">
        <v>35</v>
      </c>
      <c r="D29" s="128">
        <v>34</v>
      </c>
      <c r="E29" s="128">
        <v>31</v>
      </c>
      <c r="F29" s="128">
        <v>21</v>
      </c>
      <c r="G29" s="128">
        <v>30</v>
      </c>
      <c r="H29" s="128">
        <v>44</v>
      </c>
      <c r="I29" s="128">
        <v>46</v>
      </c>
      <c r="J29" s="128">
        <v>27</v>
      </c>
      <c r="K29" s="128">
        <v>27</v>
      </c>
      <c r="L29" s="128">
        <v>25</v>
      </c>
      <c r="M29" s="128">
        <v>31</v>
      </c>
      <c r="N29" s="128">
        <v>38</v>
      </c>
    </row>
    <row r="30" spans="1:14" ht="12.75" customHeight="1">
      <c r="A30" s="130" t="s">
        <v>418</v>
      </c>
      <c r="B30" s="159">
        <f t="shared" si="1"/>
        <v>389</v>
      </c>
      <c r="C30" s="128">
        <v>25</v>
      </c>
      <c r="D30" s="128">
        <v>34</v>
      </c>
      <c r="E30" s="128">
        <v>32</v>
      </c>
      <c r="F30" s="128">
        <v>17</v>
      </c>
      <c r="G30" s="128">
        <v>31</v>
      </c>
      <c r="H30" s="128">
        <v>33</v>
      </c>
      <c r="I30" s="128">
        <v>40</v>
      </c>
      <c r="J30" s="128">
        <v>54</v>
      </c>
      <c r="K30" s="128">
        <v>27</v>
      </c>
      <c r="L30" s="128">
        <v>37</v>
      </c>
      <c r="M30" s="128">
        <v>31</v>
      </c>
      <c r="N30" s="128">
        <v>28</v>
      </c>
    </row>
    <row r="31" spans="1:14" ht="12.75" customHeight="1">
      <c r="A31" s="130" t="s">
        <v>405</v>
      </c>
      <c r="B31" s="159">
        <f t="shared" si="1"/>
        <v>557</v>
      </c>
      <c r="C31" s="128">
        <v>48</v>
      </c>
      <c r="D31" s="128">
        <v>51</v>
      </c>
      <c r="E31" s="128">
        <v>41</v>
      </c>
      <c r="F31" s="128">
        <v>28</v>
      </c>
      <c r="G31" s="128">
        <v>42</v>
      </c>
      <c r="H31" s="128">
        <v>50</v>
      </c>
      <c r="I31" s="128">
        <v>51</v>
      </c>
      <c r="J31" s="128">
        <v>48</v>
      </c>
      <c r="K31" s="128">
        <v>55</v>
      </c>
      <c r="L31" s="128">
        <v>46</v>
      </c>
      <c r="M31" s="128">
        <v>55</v>
      </c>
      <c r="N31" s="128">
        <v>42</v>
      </c>
    </row>
    <row r="32" spans="1:14" ht="12.75" customHeight="1">
      <c r="A32" s="130" t="s">
        <v>404</v>
      </c>
      <c r="B32" s="159">
        <f t="shared" si="1"/>
        <v>467</v>
      </c>
      <c r="C32" s="128">
        <v>39</v>
      </c>
      <c r="D32" s="128">
        <v>39</v>
      </c>
      <c r="E32" s="128">
        <v>35</v>
      </c>
      <c r="F32" s="128">
        <v>34</v>
      </c>
      <c r="G32" s="128">
        <v>42</v>
      </c>
      <c r="H32" s="128">
        <v>46</v>
      </c>
      <c r="I32" s="128">
        <v>30</v>
      </c>
      <c r="J32" s="128">
        <v>40</v>
      </c>
      <c r="K32" s="128">
        <v>31</v>
      </c>
      <c r="L32" s="128">
        <v>45</v>
      </c>
      <c r="M32" s="128">
        <v>40</v>
      </c>
      <c r="N32" s="128">
        <v>46</v>
      </c>
    </row>
    <row r="33" spans="1:14" ht="12.75" customHeight="1">
      <c r="A33" s="130" t="s">
        <v>20</v>
      </c>
      <c r="B33" s="159">
        <f t="shared" si="1"/>
        <v>423</v>
      </c>
      <c r="C33" s="128">
        <v>36</v>
      </c>
      <c r="D33" s="128">
        <v>26</v>
      </c>
      <c r="E33" s="128">
        <v>42</v>
      </c>
      <c r="F33" s="128">
        <v>42</v>
      </c>
      <c r="G33" s="128">
        <v>36</v>
      </c>
      <c r="H33" s="128">
        <v>29</v>
      </c>
      <c r="I33" s="128">
        <v>37</v>
      </c>
      <c r="J33" s="128">
        <v>36</v>
      </c>
      <c r="K33" s="128">
        <v>30</v>
      </c>
      <c r="L33" s="128">
        <v>32</v>
      </c>
      <c r="M33" s="128">
        <v>37</v>
      </c>
      <c r="N33" s="128">
        <v>40</v>
      </c>
    </row>
    <row r="34" spans="1:14" ht="12.75" customHeight="1">
      <c r="A34" s="130" t="s">
        <v>409</v>
      </c>
      <c r="B34" s="159">
        <f t="shared" si="1"/>
        <v>233</v>
      </c>
      <c r="C34" s="128">
        <v>23</v>
      </c>
      <c r="D34" s="128">
        <v>19</v>
      </c>
      <c r="E34" s="128">
        <v>24</v>
      </c>
      <c r="F34" s="128">
        <v>18</v>
      </c>
      <c r="G34" s="128">
        <v>30</v>
      </c>
      <c r="H34" s="128">
        <v>24</v>
      </c>
      <c r="I34" s="128">
        <v>20</v>
      </c>
      <c r="J34" s="128">
        <v>16</v>
      </c>
      <c r="K34" s="128">
        <v>17</v>
      </c>
      <c r="L34" s="128">
        <v>14</v>
      </c>
      <c r="M34" s="128">
        <v>20</v>
      </c>
      <c r="N34" s="128">
        <v>8</v>
      </c>
    </row>
    <row r="35" spans="1:14" ht="12.75" customHeight="1">
      <c r="A35" s="130" t="s">
        <v>451</v>
      </c>
      <c r="B35" s="159">
        <f>SUM(C35:N35)</f>
        <v>142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12</v>
      </c>
      <c r="I35" s="128">
        <v>25</v>
      </c>
      <c r="J35" s="128">
        <v>21</v>
      </c>
      <c r="K35" s="128">
        <v>28</v>
      </c>
      <c r="L35" s="128">
        <v>12</v>
      </c>
      <c r="M35" s="128">
        <v>18</v>
      </c>
      <c r="N35" s="128">
        <v>26</v>
      </c>
    </row>
    <row r="36" spans="1:14" ht="12.75" customHeight="1">
      <c r="A36" s="130" t="s">
        <v>452</v>
      </c>
      <c r="B36" s="159">
        <f>SUM(C36:N36)</f>
        <v>536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86</v>
      </c>
      <c r="J36" s="128">
        <v>87</v>
      </c>
      <c r="K36" s="128">
        <v>91</v>
      </c>
      <c r="L36" s="128">
        <v>97</v>
      </c>
      <c r="M36" s="128">
        <v>98</v>
      </c>
      <c r="N36" s="128">
        <v>77</v>
      </c>
    </row>
    <row r="37" spans="1:14" ht="12.75" customHeight="1">
      <c r="A37" s="130" t="s">
        <v>453</v>
      </c>
      <c r="B37" s="159">
        <f t="shared" si="1"/>
        <v>270</v>
      </c>
      <c r="C37" s="128">
        <v>20</v>
      </c>
      <c r="D37" s="128">
        <v>21</v>
      </c>
      <c r="E37" s="128">
        <v>23</v>
      </c>
      <c r="F37" s="128">
        <v>25</v>
      </c>
      <c r="G37" s="128">
        <v>19</v>
      </c>
      <c r="H37" s="128">
        <v>28</v>
      </c>
      <c r="I37" s="128">
        <v>21</v>
      </c>
      <c r="J37" s="128">
        <v>20</v>
      </c>
      <c r="K37" s="128">
        <v>22</v>
      </c>
      <c r="L37" s="128">
        <v>24</v>
      </c>
      <c r="M37" s="128">
        <v>25</v>
      </c>
      <c r="N37" s="128">
        <v>22</v>
      </c>
    </row>
    <row r="38" spans="1:14" ht="18" customHeight="1" thickBot="1">
      <c r="A38" s="160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</row>
    <row r="39" spans="1:14" ht="12.75" customHeight="1">
      <c r="A39" s="375" t="s">
        <v>639</v>
      </c>
      <c r="B39" s="375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 ht="12.75" customHeight="1">
      <c r="A40" s="164" t="s">
        <v>640</v>
      </c>
      <c r="B40" s="164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12.75" customHeight="1">
      <c r="A41" s="63" t="s">
        <v>631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4" ht="18" customHeight="1">
      <c r="A42" s="164" t="s">
        <v>676</v>
      </c>
      <c r="B42"/>
      <c r="C42"/>
      <c r="D42"/>
      <c r="E42"/>
      <c r="F42"/>
      <c r="G42"/>
      <c r="H42" s="163"/>
      <c r="I42" s="163"/>
      <c r="J42" s="163"/>
      <c r="K42" s="163"/>
      <c r="L42" s="163"/>
      <c r="M42" s="163"/>
      <c r="N42" s="163"/>
    </row>
    <row r="46" spans="1:14" ht="18" customHeight="1">
      <c r="A46" s="165"/>
      <c r="B46" s="166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2:14" ht="18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</row>
    <row r="48" spans="1:14" ht="18" customHeight="1" thickBot="1">
      <c r="A48" s="168"/>
      <c r="B48" s="169"/>
      <c r="C48" s="170" t="s">
        <v>454</v>
      </c>
      <c r="D48" s="170" t="s">
        <v>455</v>
      </c>
      <c r="E48" s="170" t="s">
        <v>456</v>
      </c>
      <c r="F48" s="170" t="s">
        <v>457</v>
      </c>
      <c r="G48" s="170" t="s">
        <v>458</v>
      </c>
      <c r="H48" s="170" t="s">
        <v>459</v>
      </c>
      <c r="I48" s="170" t="s">
        <v>460</v>
      </c>
      <c r="J48" s="170" t="s">
        <v>461</v>
      </c>
      <c r="K48" s="170" t="s">
        <v>462</v>
      </c>
      <c r="L48" s="170" t="s">
        <v>463</v>
      </c>
      <c r="M48" s="170" t="s">
        <v>464</v>
      </c>
      <c r="N48" s="170" t="s">
        <v>465</v>
      </c>
    </row>
    <row r="49" spans="1:14" ht="18" customHeight="1">
      <c r="A49" s="123" t="s">
        <v>466</v>
      </c>
      <c r="B49" s="171">
        <f aca="true" t="shared" si="2" ref="B49:B57">SUM(C49:N49)</f>
        <v>356</v>
      </c>
      <c r="C49" s="167">
        <f>47-11-7</f>
        <v>29</v>
      </c>
      <c r="D49" s="167">
        <f>41-7-10</f>
        <v>24</v>
      </c>
      <c r="E49" s="167">
        <f>51-5-9</f>
        <v>37</v>
      </c>
      <c r="F49" s="167">
        <f>44-8-7</f>
        <v>29</v>
      </c>
      <c r="G49" s="167">
        <f>42-8-6</f>
        <v>28</v>
      </c>
      <c r="H49" s="167">
        <f>41-3-8</f>
        <v>30</v>
      </c>
      <c r="I49" s="167">
        <f>39-5-7</f>
        <v>27</v>
      </c>
      <c r="J49" s="167">
        <f>55-9-13</f>
        <v>33</v>
      </c>
      <c r="K49" s="167">
        <f>38-3-7</f>
        <v>28</v>
      </c>
      <c r="L49" s="167">
        <f>34-3-5</f>
        <v>26</v>
      </c>
      <c r="M49" s="167">
        <f>46-9-10</f>
        <v>27</v>
      </c>
      <c r="N49" s="167">
        <f>51-2-11</f>
        <v>38</v>
      </c>
    </row>
    <row r="50" spans="1:14" ht="18" customHeight="1">
      <c r="A50" s="123" t="s">
        <v>467</v>
      </c>
      <c r="B50" s="171">
        <f t="shared" si="2"/>
        <v>167</v>
      </c>
      <c r="C50" s="167">
        <v>11</v>
      </c>
      <c r="D50" s="167">
        <v>18</v>
      </c>
      <c r="E50" s="167">
        <v>15</v>
      </c>
      <c r="F50" s="167">
        <v>17</v>
      </c>
      <c r="G50" s="167">
        <v>14</v>
      </c>
      <c r="H50" s="167">
        <v>17</v>
      </c>
      <c r="I50" s="167">
        <v>12</v>
      </c>
      <c r="J50" s="167">
        <v>16</v>
      </c>
      <c r="K50" s="167">
        <v>11</v>
      </c>
      <c r="L50" s="167">
        <v>7</v>
      </c>
      <c r="M50" s="167">
        <v>17</v>
      </c>
      <c r="N50" s="167">
        <v>12</v>
      </c>
    </row>
    <row r="51" spans="1:14" ht="18" customHeight="1">
      <c r="A51" s="123" t="s">
        <v>468</v>
      </c>
      <c r="B51" s="171">
        <f t="shared" si="2"/>
        <v>1834</v>
      </c>
      <c r="C51" s="167">
        <v>109</v>
      </c>
      <c r="D51" s="167">
        <v>133</v>
      </c>
      <c r="E51" s="167">
        <v>173</v>
      </c>
      <c r="F51" s="167">
        <v>166</v>
      </c>
      <c r="G51" s="167">
        <v>173</v>
      </c>
      <c r="H51" s="167">
        <v>166</v>
      </c>
      <c r="I51" s="167">
        <v>123</v>
      </c>
      <c r="J51" s="167">
        <v>170</v>
      </c>
      <c r="K51" s="167">
        <v>204</v>
      </c>
      <c r="L51" s="167">
        <v>150</v>
      </c>
      <c r="M51" s="167">
        <v>154</v>
      </c>
      <c r="N51" s="167">
        <v>113</v>
      </c>
    </row>
    <row r="52" spans="1:14" ht="18" customHeight="1">
      <c r="A52" s="123" t="s">
        <v>469</v>
      </c>
      <c r="B52" s="171">
        <f t="shared" si="2"/>
        <v>10657</v>
      </c>
      <c r="C52" s="167">
        <v>719</v>
      </c>
      <c r="D52" s="167">
        <v>674</v>
      </c>
      <c r="E52" s="167">
        <v>670</v>
      </c>
      <c r="F52" s="167">
        <v>635</v>
      </c>
      <c r="G52" s="167">
        <v>718</v>
      </c>
      <c r="H52" s="167">
        <v>1171</v>
      </c>
      <c r="I52" s="167">
        <v>1035</v>
      </c>
      <c r="J52" s="167">
        <v>999</v>
      </c>
      <c r="K52" s="167">
        <v>1044</v>
      </c>
      <c r="L52" s="167">
        <v>1117</v>
      </c>
      <c r="M52" s="167">
        <v>947</v>
      </c>
      <c r="N52" s="167">
        <v>928</v>
      </c>
    </row>
    <row r="53" spans="1:14" ht="18" customHeight="1">
      <c r="A53" s="123" t="s">
        <v>470</v>
      </c>
      <c r="B53" s="171">
        <f t="shared" si="2"/>
        <v>2120</v>
      </c>
      <c r="C53" s="167">
        <v>187</v>
      </c>
      <c r="D53" s="167">
        <v>120</v>
      </c>
      <c r="E53" s="167">
        <v>141</v>
      </c>
      <c r="F53" s="167">
        <v>116</v>
      </c>
      <c r="G53" s="167">
        <v>154</v>
      </c>
      <c r="H53" s="167">
        <v>180</v>
      </c>
      <c r="I53" s="167">
        <v>175</v>
      </c>
      <c r="J53" s="167">
        <v>185</v>
      </c>
      <c r="K53" s="167">
        <v>205</v>
      </c>
      <c r="L53" s="167">
        <v>160</v>
      </c>
      <c r="M53" s="167">
        <v>248</v>
      </c>
      <c r="N53" s="167">
        <v>249</v>
      </c>
    </row>
    <row r="54" spans="1:14" ht="18" customHeight="1">
      <c r="A54" s="123" t="s">
        <v>471</v>
      </c>
      <c r="B54" s="171">
        <f t="shared" si="2"/>
        <v>601</v>
      </c>
      <c r="C54" s="167">
        <v>47</v>
      </c>
      <c r="D54" s="167">
        <v>54</v>
      </c>
      <c r="E54" s="167">
        <v>32</v>
      </c>
      <c r="F54" s="167">
        <v>57</v>
      </c>
      <c r="G54" s="167">
        <v>65</v>
      </c>
      <c r="H54" s="167">
        <v>38</v>
      </c>
      <c r="I54" s="167">
        <v>53</v>
      </c>
      <c r="J54" s="167">
        <v>45</v>
      </c>
      <c r="K54" s="167">
        <v>71</v>
      </c>
      <c r="L54" s="167">
        <v>49</v>
      </c>
      <c r="M54" s="167">
        <v>48</v>
      </c>
      <c r="N54" s="167">
        <v>42</v>
      </c>
    </row>
    <row r="55" spans="1:14" ht="18" customHeight="1">
      <c r="A55" s="123" t="s">
        <v>472</v>
      </c>
      <c r="B55" s="171">
        <f t="shared" si="2"/>
        <v>612</v>
      </c>
      <c r="C55" s="167">
        <v>41</v>
      </c>
      <c r="D55" s="167">
        <v>62</v>
      </c>
      <c r="E55" s="167">
        <v>46</v>
      </c>
      <c r="F55" s="167">
        <v>30</v>
      </c>
      <c r="G55" s="167">
        <v>56</v>
      </c>
      <c r="H55" s="167">
        <v>48</v>
      </c>
      <c r="I55" s="167">
        <v>66</v>
      </c>
      <c r="J55" s="167">
        <v>48</v>
      </c>
      <c r="K55" s="167">
        <v>73</v>
      </c>
      <c r="L55" s="167">
        <v>60</v>
      </c>
      <c r="M55" s="167">
        <v>56</v>
      </c>
      <c r="N55" s="167">
        <v>26</v>
      </c>
    </row>
    <row r="56" spans="1:14" ht="18" customHeight="1">
      <c r="A56" s="123" t="s">
        <v>473</v>
      </c>
      <c r="B56" s="171">
        <f t="shared" si="2"/>
        <v>613</v>
      </c>
      <c r="C56" s="167">
        <v>53</v>
      </c>
      <c r="D56" s="167">
        <v>37</v>
      </c>
      <c r="E56" s="167">
        <v>64</v>
      </c>
      <c r="F56" s="167">
        <v>60</v>
      </c>
      <c r="G56" s="167">
        <v>52</v>
      </c>
      <c r="H56" s="167">
        <v>64</v>
      </c>
      <c r="I56" s="167">
        <v>45</v>
      </c>
      <c r="J56" s="167">
        <v>33</v>
      </c>
      <c r="K56" s="167">
        <v>82</v>
      </c>
      <c r="L56" s="167">
        <v>34</v>
      </c>
      <c r="M56" s="167">
        <v>31</v>
      </c>
      <c r="N56" s="167">
        <v>58</v>
      </c>
    </row>
    <row r="57" spans="1:14" ht="18" customHeight="1">
      <c r="A57" s="123" t="s">
        <v>474</v>
      </c>
      <c r="B57" s="171">
        <f t="shared" si="2"/>
        <v>1474</v>
      </c>
      <c r="C57" s="167">
        <v>99</v>
      </c>
      <c r="D57" s="167">
        <v>105</v>
      </c>
      <c r="E57" s="167">
        <v>97</v>
      </c>
      <c r="F57" s="167">
        <v>102</v>
      </c>
      <c r="G57" s="167">
        <v>119</v>
      </c>
      <c r="H57" s="167">
        <v>117</v>
      </c>
      <c r="I57" s="167">
        <v>147</v>
      </c>
      <c r="J57" s="167">
        <v>141</v>
      </c>
      <c r="K57" s="167">
        <v>120</v>
      </c>
      <c r="L57" s="167">
        <v>139</v>
      </c>
      <c r="M57" s="167">
        <v>151</v>
      </c>
      <c r="N57" s="167">
        <v>137</v>
      </c>
    </row>
    <row r="58" spans="2:14" ht="18" customHeight="1">
      <c r="B58" s="123">
        <f aca="true" t="shared" si="3" ref="B58:N58">SUM(B49:B57)</f>
        <v>18434</v>
      </c>
      <c r="C58" s="123">
        <f t="shared" si="3"/>
        <v>1295</v>
      </c>
      <c r="D58" s="123">
        <f t="shared" si="3"/>
        <v>1227</v>
      </c>
      <c r="E58" s="123">
        <f t="shared" si="3"/>
        <v>1275</v>
      </c>
      <c r="F58" s="123">
        <f t="shared" si="3"/>
        <v>1212</v>
      </c>
      <c r="G58" s="123">
        <f t="shared" si="3"/>
        <v>1379</v>
      </c>
      <c r="H58" s="123">
        <f t="shared" si="3"/>
        <v>1831</v>
      </c>
      <c r="I58" s="123">
        <f t="shared" si="3"/>
        <v>1683</v>
      </c>
      <c r="J58" s="123">
        <f t="shared" si="3"/>
        <v>1670</v>
      </c>
      <c r="K58" s="123">
        <f t="shared" si="3"/>
        <v>1838</v>
      </c>
      <c r="L58" s="123">
        <f t="shared" si="3"/>
        <v>1742</v>
      </c>
      <c r="M58" s="123">
        <f t="shared" si="3"/>
        <v>1679</v>
      </c>
      <c r="N58" s="123">
        <f t="shared" si="3"/>
        <v>1603</v>
      </c>
    </row>
  </sheetData>
  <mergeCells count="6">
    <mergeCell ref="A39:B39"/>
    <mergeCell ref="A3:N3"/>
    <mergeCell ref="A4:N4"/>
    <mergeCell ref="A6:A7"/>
    <mergeCell ref="B6:B7"/>
    <mergeCell ref="C6:N6"/>
  </mergeCells>
  <printOptions horizontalCentered="1" verticalCentered="1"/>
  <pageMargins left="0.3937007874015748" right="0.3937007874015748" top="0.5118110236220472" bottom="0.4724409448818898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A160" sqref="A160"/>
    </sheetView>
  </sheetViews>
  <sheetFormatPr defaultColWidth="11.421875" defaultRowHeight="12.75" customHeight="1"/>
  <cols>
    <col min="1" max="1" width="38.8515625" style="1" customWidth="1"/>
    <col min="2" max="2" width="8.8515625" style="1" customWidth="1"/>
    <col min="3" max="3" width="9.57421875" style="67" customWidth="1"/>
    <col min="4" max="4" width="6.57421875" style="1" customWidth="1"/>
    <col min="5" max="5" width="7.7109375" style="67" customWidth="1"/>
    <col min="6" max="6" width="9.421875" style="1" customWidth="1"/>
    <col min="7" max="7" width="8.421875" style="1" customWidth="1"/>
    <col min="8" max="8" width="6.7109375" style="1" bestFit="1" customWidth="1"/>
    <col min="9" max="10" width="8.00390625" style="1" customWidth="1"/>
    <col min="11" max="11" width="10.28125" style="1" customWidth="1"/>
    <col min="12" max="16384" width="11.421875" style="1" customWidth="1"/>
  </cols>
  <sheetData>
    <row r="1" spans="1:2" ht="12.75" customHeight="1">
      <c r="A1" s="90" t="s">
        <v>683</v>
      </c>
      <c r="B1" s="65"/>
    </row>
    <row r="3" spans="1:11" ht="12.75" customHeight="1">
      <c r="A3" s="386" t="s">
        <v>641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2.75" customHeight="1">
      <c r="A4" s="386" t="s">
        <v>662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ht="12.75" customHeight="1" thickBot="1"/>
    <row r="7" spans="1:11" ht="23.25" customHeight="1" thickBot="1">
      <c r="A7" s="405" t="s">
        <v>484</v>
      </c>
      <c r="B7" s="371" t="s">
        <v>185</v>
      </c>
      <c r="C7" s="370" t="s">
        <v>485</v>
      </c>
      <c r="D7" s="392"/>
      <c r="E7" s="392"/>
      <c r="F7" s="392"/>
      <c r="G7" s="392"/>
      <c r="H7" s="392"/>
      <c r="I7" s="392"/>
      <c r="J7" s="392"/>
      <c r="K7" s="392"/>
    </row>
    <row r="8" spans="1:11" ht="12.75" customHeight="1">
      <c r="A8" s="413"/>
      <c r="B8" s="372"/>
      <c r="C8" s="100" t="s">
        <v>486</v>
      </c>
      <c r="D8" s="100" t="s">
        <v>487</v>
      </c>
      <c r="E8" s="100"/>
      <c r="F8" s="100" t="s">
        <v>437</v>
      </c>
      <c r="G8" s="100"/>
      <c r="H8" s="100" t="s">
        <v>488</v>
      </c>
      <c r="I8" s="100" t="s">
        <v>489</v>
      </c>
      <c r="J8" s="100" t="s">
        <v>490</v>
      </c>
      <c r="K8" s="67" t="s">
        <v>254</v>
      </c>
    </row>
    <row r="9" spans="1:12" ht="12.75" customHeight="1">
      <c r="A9" s="413"/>
      <c r="B9" s="372"/>
      <c r="C9" s="67" t="s">
        <v>491</v>
      </c>
      <c r="D9" s="67" t="s">
        <v>492</v>
      </c>
      <c r="E9" s="67" t="s">
        <v>438</v>
      </c>
      <c r="F9" s="67" t="s">
        <v>493</v>
      </c>
      <c r="G9" s="67" t="s">
        <v>439</v>
      </c>
      <c r="H9" s="67" t="s">
        <v>494</v>
      </c>
      <c r="I9" s="67" t="s">
        <v>495</v>
      </c>
      <c r="J9" s="67" t="s">
        <v>496</v>
      </c>
      <c r="K9" s="67" t="s">
        <v>497</v>
      </c>
      <c r="L9" s="16"/>
    </row>
    <row r="10" spans="1:12" ht="12.75" customHeight="1" thickBot="1">
      <c r="A10" s="408"/>
      <c r="B10" s="373"/>
      <c r="C10" s="75" t="s">
        <v>498</v>
      </c>
      <c r="D10" s="75" t="s">
        <v>499</v>
      </c>
      <c r="E10" s="75"/>
      <c r="F10" s="75" t="s">
        <v>244</v>
      </c>
      <c r="G10" s="75"/>
      <c r="H10" s="75" t="s">
        <v>500</v>
      </c>
      <c r="I10" s="75" t="s">
        <v>501</v>
      </c>
      <c r="J10" s="75" t="s">
        <v>502</v>
      </c>
      <c r="K10" s="75" t="s">
        <v>264</v>
      </c>
      <c r="L10" s="16"/>
    </row>
    <row r="11" ht="12.75" customHeight="1">
      <c r="B11" s="94"/>
    </row>
    <row r="12" spans="1:12" ht="12.75" customHeight="1">
      <c r="A12" s="16" t="s">
        <v>185</v>
      </c>
      <c r="B12" s="27">
        <f aca="true" t="shared" si="0" ref="B12:K12">SUM(B14:B161)</f>
        <v>18434</v>
      </c>
      <c r="C12" s="80">
        <f t="shared" si="0"/>
        <v>356</v>
      </c>
      <c r="D12" s="80">
        <f t="shared" si="0"/>
        <v>167</v>
      </c>
      <c r="E12" s="80">
        <f t="shared" si="0"/>
        <v>1834</v>
      </c>
      <c r="F12" s="80">
        <f t="shared" si="0"/>
        <v>10657</v>
      </c>
      <c r="G12" s="80">
        <f t="shared" si="0"/>
        <v>2120</v>
      </c>
      <c r="H12" s="80">
        <f t="shared" si="0"/>
        <v>601</v>
      </c>
      <c r="I12" s="80">
        <f t="shared" si="0"/>
        <v>612</v>
      </c>
      <c r="J12" s="80">
        <f t="shared" si="0"/>
        <v>613</v>
      </c>
      <c r="K12" s="80">
        <f t="shared" si="0"/>
        <v>1474</v>
      </c>
      <c r="L12" s="173"/>
    </row>
    <row r="13" spans="2:10" ht="12.75" customHeight="1">
      <c r="B13" s="42"/>
      <c r="C13" s="174"/>
      <c r="D13" s="173"/>
      <c r="E13" s="174"/>
      <c r="F13" s="173"/>
      <c r="G13" s="173"/>
      <c r="H13" s="173"/>
      <c r="I13" s="173"/>
      <c r="J13" s="173"/>
    </row>
    <row r="14" spans="1:11" ht="12.75" customHeight="1">
      <c r="A14" s="1" t="s">
        <v>156</v>
      </c>
      <c r="B14" s="48">
        <f aca="true" t="shared" si="1" ref="B14:B81">SUM(C14:K14)</f>
        <v>3</v>
      </c>
      <c r="C14" s="174">
        <v>0</v>
      </c>
      <c r="D14" s="174">
        <v>0</v>
      </c>
      <c r="E14" s="174">
        <v>3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</row>
    <row r="15" spans="1:11" ht="12.75" customHeight="1">
      <c r="A15" s="1" t="s">
        <v>40</v>
      </c>
      <c r="B15" s="48">
        <f>SUM(C15:K15)</f>
        <v>5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5</v>
      </c>
    </row>
    <row r="16" spans="1:11" ht="12.75" customHeight="1">
      <c r="A16" s="1" t="s">
        <v>41</v>
      </c>
      <c r="B16" s="48">
        <f t="shared" si="1"/>
        <v>10</v>
      </c>
      <c r="C16" s="174">
        <v>2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8</v>
      </c>
    </row>
    <row r="17" spans="1:11" ht="12.75" customHeight="1">
      <c r="A17" s="1" t="s">
        <v>42</v>
      </c>
      <c r="B17" s="48">
        <f t="shared" si="1"/>
        <v>258</v>
      </c>
      <c r="C17" s="174">
        <v>0</v>
      </c>
      <c r="D17" s="174">
        <v>0</v>
      </c>
      <c r="E17" s="174">
        <v>257</v>
      </c>
      <c r="F17" s="174">
        <v>0</v>
      </c>
      <c r="G17" s="174">
        <v>0</v>
      </c>
      <c r="H17" s="174">
        <v>0</v>
      </c>
      <c r="I17" s="174">
        <v>1</v>
      </c>
      <c r="J17" s="174">
        <v>0</v>
      </c>
      <c r="K17" s="174">
        <v>0</v>
      </c>
    </row>
    <row r="18" spans="1:11" ht="12.75" customHeight="1">
      <c r="A18" s="1" t="s">
        <v>536</v>
      </c>
      <c r="B18" s="48">
        <f>SUM(C18:K18)</f>
        <v>1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1</v>
      </c>
    </row>
    <row r="19" spans="1:11" ht="12.75" customHeight="1">
      <c r="A19" s="1" t="s">
        <v>204</v>
      </c>
      <c r="B19" s="48">
        <f t="shared" si="1"/>
        <v>15</v>
      </c>
      <c r="C19" s="174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15</v>
      </c>
    </row>
    <row r="20" spans="1:11" ht="12.75" customHeight="1">
      <c r="A20" s="1" t="s">
        <v>205</v>
      </c>
      <c r="B20" s="48">
        <f t="shared" si="1"/>
        <v>134</v>
      </c>
      <c r="C20" s="174"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16</v>
      </c>
      <c r="I20" s="174">
        <v>0</v>
      </c>
      <c r="J20" s="174">
        <v>0</v>
      </c>
      <c r="K20" s="174">
        <v>118</v>
      </c>
    </row>
    <row r="21" spans="1:11" ht="12.75" customHeight="1">
      <c r="A21" s="1" t="s">
        <v>46</v>
      </c>
      <c r="B21" s="48">
        <f t="shared" si="1"/>
        <v>323</v>
      </c>
      <c r="C21" s="174">
        <v>0</v>
      </c>
      <c r="D21" s="174">
        <v>0</v>
      </c>
      <c r="E21" s="174">
        <v>0</v>
      </c>
      <c r="F21" s="174">
        <v>0</v>
      </c>
      <c r="G21" s="174">
        <v>16</v>
      </c>
      <c r="H21" s="174">
        <v>0</v>
      </c>
      <c r="I21" s="174">
        <v>307</v>
      </c>
      <c r="J21" s="174">
        <v>0</v>
      </c>
      <c r="K21" s="174">
        <v>0</v>
      </c>
    </row>
    <row r="22" spans="1:11" ht="12.75" customHeight="1">
      <c r="A22" s="1" t="s">
        <v>47</v>
      </c>
      <c r="B22" s="48">
        <f t="shared" si="1"/>
        <v>317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10</v>
      </c>
      <c r="I22" s="174">
        <v>0</v>
      </c>
      <c r="J22" s="174">
        <v>0</v>
      </c>
      <c r="K22" s="174">
        <v>307</v>
      </c>
    </row>
    <row r="23" spans="1:11" ht="12.75" customHeight="1">
      <c r="A23" s="1" t="s">
        <v>48</v>
      </c>
      <c r="B23" s="48">
        <f t="shared" si="1"/>
        <v>8</v>
      </c>
      <c r="C23" s="174">
        <v>0</v>
      </c>
      <c r="D23" s="174">
        <v>0</v>
      </c>
      <c r="E23" s="174">
        <v>8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</row>
    <row r="24" spans="1:11" ht="12.75" customHeight="1">
      <c r="A24" s="1" t="s">
        <v>49</v>
      </c>
      <c r="B24" s="48">
        <f t="shared" si="1"/>
        <v>537</v>
      </c>
      <c r="C24" s="174">
        <v>0</v>
      </c>
      <c r="D24" s="174">
        <v>0</v>
      </c>
      <c r="E24" s="174">
        <v>536</v>
      </c>
      <c r="F24" s="174">
        <v>0</v>
      </c>
      <c r="G24" s="174">
        <v>0</v>
      </c>
      <c r="H24" s="174">
        <v>1</v>
      </c>
      <c r="I24" s="174">
        <v>0</v>
      </c>
      <c r="J24" s="174">
        <v>0</v>
      </c>
      <c r="K24" s="174">
        <v>0</v>
      </c>
    </row>
    <row r="25" spans="1:11" ht="12.75" customHeight="1">
      <c r="A25" s="1" t="s">
        <v>380</v>
      </c>
      <c r="B25" s="48">
        <f t="shared" si="1"/>
        <v>228</v>
      </c>
      <c r="C25" s="174">
        <v>0</v>
      </c>
      <c r="D25" s="174">
        <v>0</v>
      </c>
      <c r="E25" s="174">
        <v>0</v>
      </c>
      <c r="F25" s="174">
        <v>0</v>
      </c>
      <c r="G25" s="174">
        <v>201</v>
      </c>
      <c r="H25" s="174">
        <v>0</v>
      </c>
      <c r="I25" s="174">
        <v>27</v>
      </c>
      <c r="J25" s="174">
        <v>0</v>
      </c>
      <c r="K25" s="174">
        <v>0</v>
      </c>
    </row>
    <row r="26" spans="1:11" ht="12.75" customHeight="1">
      <c r="A26" s="1" t="s">
        <v>53</v>
      </c>
      <c r="B26" s="48">
        <f t="shared" si="1"/>
        <v>28</v>
      </c>
      <c r="C26" s="174">
        <v>24</v>
      </c>
      <c r="D26" s="174">
        <v>4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</row>
    <row r="27" spans="1:11" ht="12.75" customHeight="1">
      <c r="A27" s="1" t="s">
        <v>503</v>
      </c>
      <c r="B27" s="48">
        <f t="shared" si="1"/>
        <v>5</v>
      </c>
      <c r="C27" s="174">
        <v>0</v>
      </c>
      <c r="D27" s="174">
        <v>0</v>
      </c>
      <c r="E27" s="174">
        <v>5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</row>
    <row r="28" spans="1:11" ht="12.75" customHeight="1">
      <c r="A28" s="1" t="s">
        <v>247</v>
      </c>
      <c r="B28" s="48">
        <f t="shared" si="1"/>
        <v>50</v>
      </c>
      <c r="C28" s="174">
        <v>0</v>
      </c>
      <c r="D28" s="174">
        <v>0</v>
      </c>
      <c r="E28" s="174">
        <v>0</v>
      </c>
      <c r="F28" s="174">
        <v>0</v>
      </c>
      <c r="G28" s="174">
        <v>50</v>
      </c>
      <c r="H28" s="174">
        <v>0</v>
      </c>
      <c r="I28" s="174">
        <v>0</v>
      </c>
      <c r="J28" s="174">
        <v>0</v>
      </c>
      <c r="K28" s="174">
        <v>0</v>
      </c>
    </row>
    <row r="29" spans="1:11" ht="12.75" customHeight="1">
      <c r="A29" s="1" t="s">
        <v>56</v>
      </c>
      <c r="B29" s="48">
        <f t="shared" si="1"/>
        <v>16</v>
      </c>
      <c r="C29" s="174">
        <v>0</v>
      </c>
      <c r="D29" s="174">
        <v>0</v>
      </c>
      <c r="E29" s="174">
        <v>9</v>
      </c>
      <c r="F29" s="174">
        <v>0</v>
      </c>
      <c r="G29" s="174">
        <v>5</v>
      </c>
      <c r="H29" s="174">
        <v>2</v>
      </c>
      <c r="I29" s="174">
        <v>0</v>
      </c>
      <c r="J29" s="174">
        <v>0</v>
      </c>
      <c r="K29" s="174">
        <v>0</v>
      </c>
    </row>
    <row r="30" spans="1:11" ht="12.75" customHeight="1">
      <c r="A30" s="1" t="s">
        <v>57</v>
      </c>
      <c r="B30" s="48">
        <f t="shared" si="1"/>
        <v>10</v>
      </c>
      <c r="C30" s="174">
        <v>0</v>
      </c>
      <c r="D30" s="174">
        <v>0</v>
      </c>
      <c r="E30" s="174">
        <v>0</v>
      </c>
      <c r="F30" s="174">
        <v>0</v>
      </c>
      <c r="G30" s="174">
        <v>10</v>
      </c>
      <c r="H30" s="174">
        <v>0</v>
      </c>
      <c r="I30" s="174">
        <v>0</v>
      </c>
      <c r="J30" s="174">
        <v>0</v>
      </c>
      <c r="K30" s="174">
        <v>0</v>
      </c>
    </row>
    <row r="31" spans="1:11" ht="12.75" customHeight="1">
      <c r="A31" s="1" t="s">
        <v>58</v>
      </c>
      <c r="B31" s="48">
        <f t="shared" si="1"/>
        <v>18</v>
      </c>
      <c r="C31" s="174">
        <v>0</v>
      </c>
      <c r="D31" s="174">
        <v>0</v>
      </c>
      <c r="E31" s="174">
        <v>0</v>
      </c>
      <c r="F31" s="174">
        <v>0</v>
      </c>
      <c r="G31" s="174">
        <v>18</v>
      </c>
      <c r="H31" s="174">
        <v>0</v>
      </c>
      <c r="I31" s="174">
        <v>0</v>
      </c>
      <c r="J31" s="174">
        <v>0</v>
      </c>
      <c r="K31" s="174">
        <v>0</v>
      </c>
    </row>
    <row r="32" spans="1:11" ht="12.75" customHeight="1">
      <c r="A32" s="1" t="s">
        <v>422</v>
      </c>
      <c r="B32" s="48">
        <f>SUM(C32:K32)</f>
        <v>2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2</v>
      </c>
      <c r="I32" s="174">
        <v>0</v>
      </c>
      <c r="J32" s="174">
        <v>0</v>
      </c>
      <c r="K32" s="174">
        <v>0</v>
      </c>
    </row>
    <row r="33" spans="1:11" ht="12.75" customHeight="1">
      <c r="A33" s="1" t="s">
        <v>291</v>
      </c>
      <c r="B33" s="48">
        <f t="shared" si="1"/>
        <v>20</v>
      </c>
      <c r="C33" s="174">
        <v>0</v>
      </c>
      <c r="D33" s="174">
        <v>0</v>
      </c>
      <c r="E33" s="174">
        <v>0</v>
      </c>
      <c r="F33" s="174">
        <v>0</v>
      </c>
      <c r="G33" s="174">
        <v>0</v>
      </c>
      <c r="H33" s="174">
        <v>2</v>
      </c>
      <c r="I33" s="174">
        <v>0</v>
      </c>
      <c r="J33" s="174">
        <v>0</v>
      </c>
      <c r="K33" s="174">
        <v>18</v>
      </c>
    </row>
    <row r="34" spans="1:11" ht="12.75" customHeight="1">
      <c r="A34" s="1" t="s">
        <v>62</v>
      </c>
      <c r="B34" s="48">
        <f t="shared" si="1"/>
        <v>162</v>
      </c>
      <c r="C34" s="174">
        <v>0</v>
      </c>
      <c r="D34" s="174">
        <v>0</v>
      </c>
      <c r="E34" s="174">
        <v>149</v>
      </c>
      <c r="F34" s="174">
        <v>0</v>
      </c>
      <c r="G34" s="174">
        <v>0</v>
      </c>
      <c r="H34" s="174">
        <v>13</v>
      </c>
      <c r="I34" s="174">
        <v>0</v>
      </c>
      <c r="J34" s="174">
        <v>0</v>
      </c>
      <c r="K34" s="174">
        <v>0</v>
      </c>
    </row>
    <row r="35" spans="1:11" ht="12.75" customHeight="1">
      <c r="A35" s="1" t="s">
        <v>65</v>
      </c>
      <c r="B35" s="48">
        <f t="shared" si="1"/>
        <v>669</v>
      </c>
      <c r="C35" s="174">
        <v>0</v>
      </c>
      <c r="D35" s="174">
        <v>0</v>
      </c>
      <c r="E35" s="174">
        <v>438</v>
      </c>
      <c r="F35" s="174">
        <v>0</v>
      </c>
      <c r="G35" s="174">
        <v>0</v>
      </c>
      <c r="H35" s="174">
        <v>231</v>
      </c>
      <c r="I35" s="174">
        <v>0</v>
      </c>
      <c r="J35" s="174">
        <v>0</v>
      </c>
      <c r="K35" s="174">
        <v>0</v>
      </c>
    </row>
    <row r="36" spans="1:11" ht="12.75" customHeight="1">
      <c r="A36" s="1" t="s">
        <v>504</v>
      </c>
      <c r="B36" s="48">
        <f t="shared" si="1"/>
        <v>12</v>
      </c>
      <c r="C36" s="174">
        <v>0</v>
      </c>
      <c r="D36" s="174">
        <v>0</v>
      </c>
      <c r="E36" s="174">
        <v>5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7</v>
      </c>
    </row>
    <row r="37" spans="1:11" ht="12.75" customHeight="1">
      <c r="A37" s="1" t="s">
        <v>505</v>
      </c>
      <c r="B37" s="48">
        <f t="shared" si="1"/>
        <v>7</v>
      </c>
      <c r="C37" s="174">
        <v>0</v>
      </c>
      <c r="D37" s="174">
        <v>0</v>
      </c>
      <c r="E37" s="174">
        <v>6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1</v>
      </c>
    </row>
    <row r="38" spans="1:11" ht="12.75" customHeight="1">
      <c r="A38" s="1" t="s">
        <v>67</v>
      </c>
      <c r="B38" s="48">
        <f t="shared" si="1"/>
        <v>4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4</v>
      </c>
    </row>
    <row r="39" spans="1:11" ht="12.75" customHeight="1">
      <c r="A39" s="1" t="s">
        <v>157</v>
      </c>
      <c r="B39" s="48">
        <f t="shared" si="1"/>
        <v>1</v>
      </c>
      <c r="C39" s="174">
        <v>0</v>
      </c>
      <c r="D39" s="174">
        <v>0</v>
      </c>
      <c r="E39" s="174">
        <v>1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</row>
    <row r="40" spans="1:11" ht="12.75" customHeight="1">
      <c r="A40" s="1" t="s">
        <v>506</v>
      </c>
      <c r="B40" s="48">
        <f t="shared" si="1"/>
        <v>29</v>
      </c>
      <c r="C40" s="174">
        <v>0</v>
      </c>
      <c r="D40" s="174">
        <v>0</v>
      </c>
      <c r="E40" s="174">
        <v>29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</row>
    <row r="41" spans="1:11" ht="12.75" customHeight="1">
      <c r="A41" s="1" t="s">
        <v>223</v>
      </c>
      <c r="B41" s="48">
        <f t="shared" si="1"/>
        <v>1351</v>
      </c>
      <c r="C41" s="174">
        <v>0</v>
      </c>
      <c r="D41" s="174">
        <v>0</v>
      </c>
      <c r="E41" s="174">
        <v>0</v>
      </c>
      <c r="F41" s="174">
        <v>0</v>
      </c>
      <c r="G41" s="174">
        <v>1250</v>
      </c>
      <c r="H41" s="174">
        <v>0</v>
      </c>
      <c r="I41" s="174">
        <v>101</v>
      </c>
      <c r="J41" s="174">
        <v>0</v>
      </c>
      <c r="K41" s="174">
        <v>0</v>
      </c>
    </row>
    <row r="42" spans="2:11" ht="12.75" customHeight="1">
      <c r="B42" s="175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11" ht="12.75" customHeight="1">
      <c r="B43" s="175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2.75" customHeight="1" thickBot="1">
      <c r="A44" s="99" t="s">
        <v>684</v>
      </c>
      <c r="B44" s="175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27.75" customHeight="1" thickBot="1">
      <c r="A45" s="405" t="s">
        <v>484</v>
      </c>
      <c r="B45" s="371" t="s">
        <v>185</v>
      </c>
      <c r="C45" s="370" t="s">
        <v>485</v>
      </c>
      <c r="D45" s="392"/>
      <c r="E45" s="392"/>
      <c r="F45" s="392"/>
      <c r="G45" s="392"/>
      <c r="H45" s="392"/>
      <c r="I45" s="392"/>
      <c r="J45" s="392"/>
      <c r="K45" s="392"/>
    </row>
    <row r="46" spans="1:11" ht="12.75" customHeight="1">
      <c r="A46" s="413"/>
      <c r="B46" s="372"/>
      <c r="C46" s="100" t="s">
        <v>486</v>
      </c>
      <c r="D46" s="100" t="s">
        <v>487</v>
      </c>
      <c r="E46" s="100"/>
      <c r="F46" s="100" t="s">
        <v>437</v>
      </c>
      <c r="G46" s="100"/>
      <c r="H46" s="100" t="s">
        <v>488</v>
      </c>
      <c r="I46" s="100" t="s">
        <v>489</v>
      </c>
      <c r="J46" s="100" t="s">
        <v>490</v>
      </c>
      <c r="K46" s="67" t="s">
        <v>254</v>
      </c>
    </row>
    <row r="47" spans="1:11" ht="12.75" customHeight="1">
      <c r="A47" s="413"/>
      <c r="B47" s="372"/>
      <c r="C47" s="67" t="s">
        <v>491</v>
      </c>
      <c r="D47" s="67" t="s">
        <v>492</v>
      </c>
      <c r="E47" s="67" t="s">
        <v>438</v>
      </c>
      <c r="F47" s="67" t="s">
        <v>493</v>
      </c>
      <c r="G47" s="67" t="s">
        <v>439</v>
      </c>
      <c r="H47" s="67" t="s">
        <v>494</v>
      </c>
      <c r="I47" s="67" t="s">
        <v>495</v>
      </c>
      <c r="J47" s="67" t="s">
        <v>496</v>
      </c>
      <c r="K47" s="67" t="s">
        <v>497</v>
      </c>
    </row>
    <row r="48" spans="1:11" ht="12.75" customHeight="1" thickBot="1">
      <c r="A48" s="408"/>
      <c r="B48" s="373"/>
      <c r="C48" s="75" t="s">
        <v>498</v>
      </c>
      <c r="D48" s="75" t="s">
        <v>499</v>
      </c>
      <c r="E48" s="75"/>
      <c r="F48" s="75" t="s">
        <v>244</v>
      </c>
      <c r="G48" s="75"/>
      <c r="H48" s="75" t="s">
        <v>500</v>
      </c>
      <c r="I48" s="75" t="s">
        <v>501</v>
      </c>
      <c r="J48" s="75" t="s">
        <v>502</v>
      </c>
      <c r="K48" s="75" t="s">
        <v>264</v>
      </c>
    </row>
    <row r="49" spans="1:11" ht="12.75" customHeight="1">
      <c r="A49" s="1" t="s">
        <v>70</v>
      </c>
      <c r="B49" s="48">
        <f t="shared" si="1"/>
        <v>2</v>
      </c>
      <c r="C49" s="174">
        <v>0</v>
      </c>
      <c r="D49" s="174">
        <v>0</v>
      </c>
      <c r="E49" s="174">
        <v>0</v>
      </c>
      <c r="F49" s="174">
        <v>0</v>
      </c>
      <c r="G49" s="174">
        <v>2</v>
      </c>
      <c r="H49" s="174">
        <v>0</v>
      </c>
      <c r="I49" s="174">
        <v>0</v>
      </c>
      <c r="J49" s="174">
        <v>0</v>
      </c>
      <c r="K49" s="174">
        <v>0</v>
      </c>
    </row>
    <row r="50" spans="1:11" ht="12.75" customHeight="1">
      <c r="A50" s="1" t="s">
        <v>71</v>
      </c>
      <c r="B50" s="48">
        <f t="shared" si="1"/>
        <v>5</v>
      </c>
      <c r="C50" s="174">
        <v>0</v>
      </c>
      <c r="D50" s="174">
        <v>0</v>
      </c>
      <c r="E50" s="174">
        <v>0</v>
      </c>
      <c r="F50" s="174">
        <v>0</v>
      </c>
      <c r="G50" s="174">
        <v>3</v>
      </c>
      <c r="H50" s="174">
        <v>0</v>
      </c>
      <c r="I50" s="174">
        <v>2</v>
      </c>
      <c r="J50" s="174">
        <v>0</v>
      </c>
      <c r="K50" s="174">
        <v>0</v>
      </c>
    </row>
    <row r="51" spans="1:11" ht="12.75" customHeight="1">
      <c r="A51" s="1" t="s">
        <v>158</v>
      </c>
      <c r="B51" s="48">
        <f>SUM(C51:K51)</f>
        <v>3</v>
      </c>
      <c r="C51" s="174">
        <v>0</v>
      </c>
      <c r="D51" s="174">
        <v>0</v>
      </c>
      <c r="E51" s="174">
        <v>3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</row>
    <row r="52" spans="1:11" ht="12.75" customHeight="1">
      <c r="A52" s="1" t="s">
        <v>74</v>
      </c>
      <c r="B52" s="48">
        <f t="shared" si="1"/>
        <v>82</v>
      </c>
      <c r="C52" s="174">
        <v>0</v>
      </c>
      <c r="D52" s="174">
        <v>0</v>
      </c>
      <c r="E52" s="174">
        <v>1</v>
      </c>
      <c r="F52" s="174">
        <v>0</v>
      </c>
      <c r="G52" s="174">
        <v>77</v>
      </c>
      <c r="H52" s="174">
        <v>4</v>
      </c>
      <c r="I52" s="174">
        <v>0</v>
      </c>
      <c r="J52" s="174">
        <v>0</v>
      </c>
      <c r="K52" s="174">
        <v>0</v>
      </c>
    </row>
    <row r="53" spans="1:11" ht="12.75" customHeight="1">
      <c r="A53" s="1" t="s">
        <v>159</v>
      </c>
      <c r="B53" s="48">
        <f>SUM(C53:K53)</f>
        <v>2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2</v>
      </c>
    </row>
    <row r="54" spans="1:11" ht="12.75" customHeight="1">
      <c r="A54" s="1" t="s">
        <v>75</v>
      </c>
      <c r="B54" s="48">
        <f t="shared" si="1"/>
        <v>76</v>
      </c>
      <c r="C54" s="174">
        <v>0</v>
      </c>
      <c r="D54" s="174">
        <v>0</v>
      </c>
      <c r="E54" s="174">
        <v>0</v>
      </c>
      <c r="F54" s="174">
        <v>0</v>
      </c>
      <c r="G54" s="174">
        <v>70</v>
      </c>
      <c r="H54" s="174">
        <v>1</v>
      </c>
      <c r="I54" s="174">
        <v>5</v>
      </c>
      <c r="J54" s="174">
        <v>0</v>
      </c>
      <c r="K54" s="174">
        <v>0</v>
      </c>
    </row>
    <row r="55" spans="1:11" ht="12.75" customHeight="1">
      <c r="A55" s="1" t="s">
        <v>76</v>
      </c>
      <c r="B55" s="48">
        <f t="shared" si="1"/>
        <v>202</v>
      </c>
      <c r="C55" s="174">
        <v>0</v>
      </c>
      <c r="D55" s="174">
        <v>0</v>
      </c>
      <c r="E55" s="174">
        <v>0</v>
      </c>
      <c r="F55" s="174">
        <v>79</v>
      </c>
      <c r="G55" s="174">
        <v>109</v>
      </c>
      <c r="H55" s="174">
        <v>0</v>
      </c>
      <c r="I55" s="174">
        <v>14</v>
      </c>
      <c r="J55" s="174">
        <v>0</v>
      </c>
      <c r="K55" s="174">
        <v>0</v>
      </c>
    </row>
    <row r="56" spans="1:11" ht="12.75" customHeight="1">
      <c r="A56" s="1" t="s">
        <v>78</v>
      </c>
      <c r="B56" s="48">
        <f t="shared" si="1"/>
        <v>4</v>
      </c>
      <c r="C56" s="174">
        <v>0</v>
      </c>
      <c r="D56" s="174">
        <v>0</v>
      </c>
      <c r="E56" s="174">
        <v>0</v>
      </c>
      <c r="F56" s="174">
        <v>0</v>
      </c>
      <c r="G56" s="174">
        <v>4</v>
      </c>
      <c r="H56" s="174">
        <v>0</v>
      </c>
      <c r="I56" s="174">
        <v>0</v>
      </c>
      <c r="J56" s="174">
        <v>0</v>
      </c>
      <c r="K56" s="174">
        <v>0</v>
      </c>
    </row>
    <row r="57" spans="1:11" ht="12.75" customHeight="1">
      <c r="A57" s="1" t="s">
        <v>79</v>
      </c>
      <c r="B57" s="48">
        <f t="shared" si="1"/>
        <v>199</v>
      </c>
      <c r="C57" s="174">
        <v>0</v>
      </c>
      <c r="D57" s="174">
        <v>0</v>
      </c>
      <c r="E57" s="174">
        <v>1</v>
      </c>
      <c r="F57" s="174">
        <v>196</v>
      </c>
      <c r="G57" s="174">
        <v>2</v>
      </c>
      <c r="H57" s="174">
        <v>0</v>
      </c>
      <c r="I57" s="174">
        <v>0</v>
      </c>
      <c r="J57" s="174">
        <v>0</v>
      </c>
      <c r="K57" s="174">
        <v>0</v>
      </c>
    </row>
    <row r="58" spans="1:11" ht="12.75" customHeight="1">
      <c r="A58" s="1" t="s">
        <v>82</v>
      </c>
      <c r="B58" s="48">
        <f t="shared" si="1"/>
        <v>8</v>
      </c>
      <c r="C58" s="174">
        <v>0</v>
      </c>
      <c r="D58" s="174">
        <v>0</v>
      </c>
      <c r="E58" s="174">
        <v>0</v>
      </c>
      <c r="F58" s="174">
        <v>0</v>
      </c>
      <c r="G58" s="174">
        <v>1</v>
      </c>
      <c r="H58" s="174">
        <v>0</v>
      </c>
      <c r="I58" s="174">
        <v>7</v>
      </c>
      <c r="J58" s="174">
        <v>0</v>
      </c>
      <c r="K58" s="174">
        <v>0</v>
      </c>
    </row>
    <row r="59" spans="1:11" ht="12.75" customHeight="1">
      <c r="A59" s="1" t="s">
        <v>160</v>
      </c>
      <c r="B59" s="48">
        <f t="shared" si="1"/>
        <v>20</v>
      </c>
      <c r="C59" s="174">
        <v>0</v>
      </c>
      <c r="D59" s="174">
        <v>0</v>
      </c>
      <c r="E59" s="174">
        <v>0</v>
      </c>
      <c r="F59" s="174">
        <v>0</v>
      </c>
      <c r="G59" s="174">
        <v>18</v>
      </c>
      <c r="H59" s="174">
        <v>0</v>
      </c>
      <c r="I59" s="174">
        <v>2</v>
      </c>
      <c r="J59" s="174">
        <v>0</v>
      </c>
      <c r="K59" s="174">
        <v>0</v>
      </c>
    </row>
    <row r="60" spans="1:11" ht="12.75" customHeight="1">
      <c r="A60" s="1" t="s">
        <v>83</v>
      </c>
      <c r="B60" s="48">
        <f>SUM(C60:K60)</f>
        <v>174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174</v>
      </c>
      <c r="I60" s="174">
        <v>0</v>
      </c>
      <c r="J60" s="174">
        <v>0</v>
      </c>
      <c r="K60" s="174">
        <v>0</v>
      </c>
    </row>
    <row r="61" spans="1:11" ht="12.75" customHeight="1">
      <c r="A61" s="1" t="s">
        <v>84</v>
      </c>
      <c r="B61" s="48">
        <f t="shared" si="1"/>
        <v>28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1</v>
      </c>
      <c r="I61" s="174">
        <v>0</v>
      </c>
      <c r="J61" s="174">
        <v>27</v>
      </c>
      <c r="K61" s="174">
        <v>0</v>
      </c>
    </row>
    <row r="62" spans="1:11" ht="12.75" customHeight="1">
      <c r="A62" s="1" t="s">
        <v>507</v>
      </c>
      <c r="B62" s="48">
        <f t="shared" si="1"/>
        <v>2</v>
      </c>
      <c r="C62" s="174">
        <v>0</v>
      </c>
      <c r="D62" s="174">
        <v>0</v>
      </c>
      <c r="E62" s="174">
        <v>2</v>
      </c>
      <c r="F62" s="174">
        <v>0</v>
      </c>
      <c r="G62" s="174">
        <v>0</v>
      </c>
      <c r="H62" s="174">
        <v>0</v>
      </c>
      <c r="I62" s="174">
        <v>0</v>
      </c>
      <c r="J62" s="174">
        <v>0</v>
      </c>
      <c r="K62" s="174">
        <v>0</v>
      </c>
    </row>
    <row r="63" spans="1:11" ht="12.75" customHeight="1">
      <c r="A63" s="1" t="s">
        <v>86</v>
      </c>
      <c r="B63" s="48">
        <f t="shared" si="1"/>
        <v>27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27</v>
      </c>
      <c r="K63" s="174">
        <v>0</v>
      </c>
    </row>
    <row r="64" spans="1:11" ht="12.75" customHeight="1">
      <c r="A64" s="1" t="s">
        <v>297</v>
      </c>
      <c r="B64" s="48">
        <f t="shared" si="1"/>
        <v>129</v>
      </c>
      <c r="C64" s="174">
        <v>0</v>
      </c>
      <c r="D64" s="174">
        <v>128</v>
      </c>
      <c r="E64" s="174">
        <v>0</v>
      </c>
      <c r="F64" s="174">
        <v>0</v>
      </c>
      <c r="G64" s="174">
        <v>0</v>
      </c>
      <c r="H64" s="174">
        <v>1</v>
      </c>
      <c r="I64" s="174">
        <v>0</v>
      </c>
      <c r="J64" s="174">
        <v>0</v>
      </c>
      <c r="K64" s="174">
        <v>0</v>
      </c>
    </row>
    <row r="65" spans="1:11" ht="12.75" customHeight="1">
      <c r="A65" s="1" t="s">
        <v>87</v>
      </c>
      <c r="B65" s="48">
        <f t="shared" si="1"/>
        <v>81</v>
      </c>
      <c r="C65" s="174">
        <v>8</v>
      </c>
      <c r="D65" s="174">
        <v>3</v>
      </c>
      <c r="E65" s="174">
        <v>0</v>
      </c>
      <c r="F65" s="174">
        <v>0</v>
      </c>
      <c r="G65" s="174">
        <v>0</v>
      </c>
      <c r="H65" s="174">
        <v>1</v>
      </c>
      <c r="I65" s="174">
        <v>0</v>
      </c>
      <c r="J65" s="174">
        <v>0</v>
      </c>
      <c r="K65" s="174">
        <v>69</v>
      </c>
    </row>
    <row r="66" spans="1:11" ht="12.75" customHeight="1">
      <c r="A66" s="1" t="s">
        <v>224</v>
      </c>
      <c r="B66" s="48">
        <f t="shared" si="1"/>
        <v>1579</v>
      </c>
      <c r="C66" s="174">
        <v>0</v>
      </c>
      <c r="D66" s="174">
        <v>0</v>
      </c>
      <c r="E66" s="174">
        <v>0</v>
      </c>
      <c r="F66" s="174">
        <v>1569</v>
      </c>
      <c r="G66" s="174">
        <v>0</v>
      </c>
      <c r="H66" s="174">
        <v>10</v>
      </c>
      <c r="I66" s="174">
        <v>0</v>
      </c>
      <c r="J66" s="174">
        <v>0</v>
      </c>
      <c r="K66" s="174">
        <v>0</v>
      </c>
    </row>
    <row r="67" spans="1:11" ht="12.75" customHeight="1">
      <c r="A67" s="1" t="s">
        <v>89</v>
      </c>
      <c r="B67" s="48">
        <f t="shared" si="1"/>
        <v>62</v>
      </c>
      <c r="C67" s="174">
        <v>0</v>
      </c>
      <c r="D67" s="174">
        <v>0</v>
      </c>
      <c r="E67" s="174">
        <v>0</v>
      </c>
      <c r="F67" s="174">
        <v>61</v>
      </c>
      <c r="G67" s="174">
        <v>0</v>
      </c>
      <c r="H67" s="174">
        <v>1</v>
      </c>
      <c r="I67" s="174">
        <v>0</v>
      </c>
      <c r="J67" s="174">
        <v>0</v>
      </c>
      <c r="K67" s="174">
        <v>0</v>
      </c>
    </row>
    <row r="68" spans="1:11" ht="12.75" customHeight="1">
      <c r="A68" s="1" t="s">
        <v>90</v>
      </c>
      <c r="B68" s="48">
        <f t="shared" si="1"/>
        <v>47</v>
      </c>
      <c r="C68" s="174">
        <v>0</v>
      </c>
      <c r="D68" s="174">
        <v>0</v>
      </c>
      <c r="E68" s="174">
        <v>46</v>
      </c>
      <c r="F68" s="174">
        <v>0</v>
      </c>
      <c r="G68" s="174">
        <v>0</v>
      </c>
      <c r="H68" s="174">
        <v>1</v>
      </c>
      <c r="I68" s="174">
        <v>0</v>
      </c>
      <c r="J68" s="174">
        <v>0</v>
      </c>
      <c r="K68" s="174">
        <v>0</v>
      </c>
    </row>
    <row r="69" spans="1:11" ht="12.75" customHeight="1">
      <c r="A69" s="1" t="s">
        <v>91</v>
      </c>
      <c r="B69" s="48">
        <f t="shared" si="1"/>
        <v>10</v>
      </c>
      <c r="C69" s="174">
        <v>0</v>
      </c>
      <c r="D69" s="174">
        <v>0</v>
      </c>
      <c r="E69" s="174">
        <v>9</v>
      </c>
      <c r="F69" s="174">
        <v>0</v>
      </c>
      <c r="G69" s="174">
        <v>0</v>
      </c>
      <c r="H69" s="174">
        <v>0</v>
      </c>
      <c r="I69" s="174">
        <v>1</v>
      </c>
      <c r="J69" s="174">
        <v>0</v>
      </c>
      <c r="K69" s="174">
        <v>0</v>
      </c>
    </row>
    <row r="70" spans="1:11" ht="12.75" customHeight="1">
      <c r="A70" s="1" t="s">
        <v>508</v>
      </c>
      <c r="B70" s="48">
        <f t="shared" si="1"/>
        <v>1</v>
      </c>
      <c r="C70" s="174">
        <v>0</v>
      </c>
      <c r="D70" s="174">
        <v>0</v>
      </c>
      <c r="E70" s="174">
        <v>1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</row>
    <row r="71" spans="1:11" ht="12.75" customHeight="1">
      <c r="A71" s="1" t="s">
        <v>261</v>
      </c>
      <c r="B71" s="48">
        <f t="shared" si="1"/>
        <v>3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3</v>
      </c>
      <c r="J71" s="174">
        <v>0</v>
      </c>
      <c r="K71" s="174">
        <v>0</v>
      </c>
    </row>
    <row r="72" spans="1:11" ht="12.75" customHeight="1">
      <c r="A72" s="1" t="s">
        <v>92</v>
      </c>
      <c r="B72" s="48">
        <f t="shared" si="1"/>
        <v>37</v>
      </c>
      <c r="C72" s="174">
        <v>0</v>
      </c>
      <c r="D72" s="174">
        <v>0</v>
      </c>
      <c r="E72" s="174">
        <v>1</v>
      </c>
      <c r="F72" s="174">
        <v>0</v>
      </c>
      <c r="G72" s="174">
        <v>23</v>
      </c>
      <c r="H72" s="174">
        <v>0</v>
      </c>
      <c r="I72" s="174">
        <v>13</v>
      </c>
      <c r="J72" s="174">
        <v>0</v>
      </c>
      <c r="K72" s="174">
        <v>0</v>
      </c>
    </row>
    <row r="73" spans="1:11" ht="12.75" customHeight="1">
      <c r="A73" s="1" t="s">
        <v>174</v>
      </c>
      <c r="B73" s="48">
        <f>SUM(C73:K73)</f>
        <v>1</v>
      </c>
      <c r="C73" s="174">
        <v>0</v>
      </c>
      <c r="D73" s="174">
        <v>0</v>
      </c>
      <c r="E73" s="174">
        <v>1</v>
      </c>
      <c r="F73" s="174">
        <v>0</v>
      </c>
      <c r="G73" s="174">
        <v>0</v>
      </c>
      <c r="H73" s="174">
        <v>0</v>
      </c>
      <c r="I73" s="174">
        <v>0</v>
      </c>
      <c r="J73" s="174">
        <v>0</v>
      </c>
      <c r="K73" s="174">
        <v>0</v>
      </c>
    </row>
    <row r="74" spans="1:11" ht="12.75" customHeight="1">
      <c r="A74" s="1" t="s">
        <v>94</v>
      </c>
      <c r="B74" s="48">
        <f t="shared" si="1"/>
        <v>16</v>
      </c>
      <c r="C74" s="174">
        <v>0</v>
      </c>
      <c r="D74" s="174">
        <v>0</v>
      </c>
      <c r="E74" s="174">
        <v>4</v>
      </c>
      <c r="F74" s="174">
        <v>6</v>
      </c>
      <c r="G74" s="174">
        <v>0</v>
      </c>
      <c r="H74" s="174">
        <v>0</v>
      </c>
      <c r="I74" s="174">
        <v>0</v>
      </c>
      <c r="J74" s="174">
        <v>0</v>
      </c>
      <c r="K74" s="174">
        <v>6</v>
      </c>
    </row>
    <row r="75" spans="1:11" ht="12.75" customHeight="1">
      <c r="A75" s="1" t="s">
        <v>95</v>
      </c>
      <c r="B75" s="48">
        <f>SUM(C75:K75)</f>
        <v>1</v>
      </c>
      <c r="C75" s="174">
        <v>0</v>
      </c>
      <c r="D75" s="174">
        <v>0</v>
      </c>
      <c r="E75" s="174">
        <v>0</v>
      </c>
      <c r="F75" s="174">
        <v>0</v>
      </c>
      <c r="G75" s="174">
        <v>1</v>
      </c>
      <c r="H75" s="174">
        <v>0</v>
      </c>
      <c r="I75" s="174">
        <v>0</v>
      </c>
      <c r="J75" s="174">
        <v>0</v>
      </c>
      <c r="K75" s="174">
        <v>0</v>
      </c>
    </row>
    <row r="76" spans="1:11" ht="12.75" customHeight="1">
      <c r="A76" s="1" t="s">
        <v>96</v>
      </c>
      <c r="B76" s="48">
        <f t="shared" si="1"/>
        <v>6</v>
      </c>
      <c r="C76" s="174">
        <v>0</v>
      </c>
      <c r="D76" s="174">
        <v>0</v>
      </c>
      <c r="E76" s="174">
        <v>0</v>
      </c>
      <c r="F76" s="174">
        <v>0</v>
      </c>
      <c r="G76" s="174">
        <v>6</v>
      </c>
      <c r="H76" s="174">
        <v>0</v>
      </c>
      <c r="I76" s="174">
        <v>0</v>
      </c>
      <c r="J76" s="174">
        <v>0</v>
      </c>
      <c r="K76" s="174">
        <v>0</v>
      </c>
    </row>
    <row r="77" spans="1:11" ht="12.75" customHeight="1">
      <c r="A77" s="1" t="s">
        <v>97</v>
      </c>
      <c r="B77" s="48">
        <f>SUM(C77:K77)</f>
        <v>1</v>
      </c>
      <c r="C77" s="174">
        <v>0</v>
      </c>
      <c r="D77" s="174">
        <v>0</v>
      </c>
      <c r="E77" s="174">
        <v>1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</row>
    <row r="78" spans="1:11" ht="12.75" customHeight="1">
      <c r="A78" s="1" t="s">
        <v>256</v>
      </c>
      <c r="B78" s="48">
        <f t="shared" si="1"/>
        <v>3</v>
      </c>
      <c r="C78" s="174">
        <v>0</v>
      </c>
      <c r="D78" s="174">
        <v>0</v>
      </c>
      <c r="E78" s="174">
        <v>3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</row>
    <row r="79" spans="1:11" ht="12.75" customHeight="1">
      <c r="A79" s="1" t="s">
        <v>98</v>
      </c>
      <c r="B79" s="48">
        <f t="shared" si="1"/>
        <v>32</v>
      </c>
      <c r="C79" s="174">
        <v>0</v>
      </c>
      <c r="D79" s="174">
        <v>0</v>
      </c>
      <c r="E79" s="174">
        <v>32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</row>
    <row r="80" spans="1:11" ht="12.75" customHeight="1">
      <c r="A80" s="44" t="s">
        <v>99</v>
      </c>
      <c r="B80" s="48">
        <f t="shared" si="1"/>
        <v>1</v>
      </c>
      <c r="C80" s="174">
        <v>0</v>
      </c>
      <c r="D80" s="174">
        <v>0</v>
      </c>
      <c r="E80" s="174">
        <v>1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</row>
    <row r="81" spans="1:11" ht="12.75" customHeight="1">
      <c r="A81" s="44" t="s">
        <v>162</v>
      </c>
      <c r="B81" s="48">
        <f t="shared" si="1"/>
        <v>1</v>
      </c>
      <c r="C81" s="174">
        <v>0</v>
      </c>
      <c r="D81" s="174">
        <v>0</v>
      </c>
      <c r="E81" s="174">
        <v>1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</row>
    <row r="82" spans="1:11" ht="12.75" customHeight="1">
      <c r="A82" s="1" t="s">
        <v>175</v>
      </c>
      <c r="B82" s="48">
        <f>SUM(C82:K82)</f>
        <v>1</v>
      </c>
      <c r="C82" s="174">
        <v>0</v>
      </c>
      <c r="D82" s="174">
        <v>0</v>
      </c>
      <c r="E82" s="174">
        <v>1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</row>
    <row r="83" spans="1:11" ht="12.75" customHeight="1">
      <c r="A83" s="1" t="s">
        <v>483</v>
      </c>
      <c r="B83" s="48">
        <f>SUM(C83:K83)</f>
        <v>1</v>
      </c>
      <c r="C83" s="174">
        <v>0</v>
      </c>
      <c r="D83" s="174">
        <v>0</v>
      </c>
      <c r="E83" s="174">
        <v>1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</row>
    <row r="84" spans="1:11" ht="12.75" customHeight="1">
      <c r="A84" s="1" t="s">
        <v>102</v>
      </c>
      <c r="B84" s="48">
        <f>SUM(C84:K84)</f>
        <v>37</v>
      </c>
      <c r="C84" s="174">
        <v>0</v>
      </c>
      <c r="D84" s="174">
        <v>0</v>
      </c>
      <c r="E84" s="174">
        <v>0</v>
      </c>
      <c r="F84" s="174">
        <v>0</v>
      </c>
      <c r="G84" s="174">
        <v>1</v>
      </c>
      <c r="H84" s="174">
        <v>0</v>
      </c>
      <c r="I84" s="174">
        <v>33</v>
      </c>
      <c r="J84" s="174">
        <v>3</v>
      </c>
      <c r="K84" s="174">
        <v>0</v>
      </c>
    </row>
    <row r="85" spans="1:11" ht="12.75" customHeight="1">
      <c r="A85" s="44"/>
      <c r="B85" s="175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2.75" customHeight="1">
      <c r="A86" s="44"/>
      <c r="B86" s="175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ht="12.75" customHeight="1" thickBot="1">
      <c r="A87" s="99" t="s">
        <v>684</v>
      </c>
      <c r="B87" s="175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26.25" customHeight="1" thickBot="1">
      <c r="A88" s="405" t="s">
        <v>484</v>
      </c>
      <c r="B88" s="371" t="s">
        <v>185</v>
      </c>
      <c r="C88" s="370" t="s">
        <v>485</v>
      </c>
      <c r="D88" s="392"/>
      <c r="E88" s="392"/>
      <c r="F88" s="392"/>
      <c r="G88" s="392"/>
      <c r="H88" s="392"/>
      <c r="I88" s="392"/>
      <c r="J88" s="392"/>
      <c r="K88" s="392"/>
    </row>
    <row r="89" spans="1:11" ht="12.75" customHeight="1">
      <c r="A89" s="413"/>
      <c r="B89" s="372"/>
      <c r="C89" s="100" t="s">
        <v>486</v>
      </c>
      <c r="D89" s="100" t="s">
        <v>487</v>
      </c>
      <c r="E89" s="100"/>
      <c r="F89" s="100" t="s">
        <v>437</v>
      </c>
      <c r="G89" s="100"/>
      <c r="H89" s="100" t="s">
        <v>488</v>
      </c>
      <c r="I89" s="100" t="s">
        <v>489</v>
      </c>
      <c r="J89" s="100" t="s">
        <v>490</v>
      </c>
      <c r="K89" s="67" t="s">
        <v>254</v>
      </c>
    </row>
    <row r="90" spans="1:11" ht="12.75" customHeight="1">
      <c r="A90" s="413"/>
      <c r="B90" s="372"/>
      <c r="C90" s="67" t="s">
        <v>491</v>
      </c>
      <c r="D90" s="67" t="s">
        <v>492</v>
      </c>
      <c r="E90" s="67" t="s">
        <v>438</v>
      </c>
      <c r="F90" s="67" t="s">
        <v>493</v>
      </c>
      <c r="G90" s="67" t="s">
        <v>439</v>
      </c>
      <c r="H90" s="67" t="s">
        <v>494</v>
      </c>
      <c r="I90" s="67" t="s">
        <v>495</v>
      </c>
      <c r="J90" s="67" t="s">
        <v>496</v>
      </c>
      <c r="K90" s="67" t="s">
        <v>497</v>
      </c>
    </row>
    <row r="91" spans="1:11" ht="12.75" customHeight="1" thickBot="1">
      <c r="A91" s="408"/>
      <c r="B91" s="373"/>
      <c r="C91" s="75" t="s">
        <v>498</v>
      </c>
      <c r="D91" s="75" t="s">
        <v>499</v>
      </c>
      <c r="E91" s="75"/>
      <c r="F91" s="75" t="s">
        <v>244</v>
      </c>
      <c r="G91" s="75"/>
      <c r="H91" s="75" t="s">
        <v>500</v>
      </c>
      <c r="I91" s="75" t="s">
        <v>501</v>
      </c>
      <c r="J91" s="75" t="s">
        <v>502</v>
      </c>
      <c r="K91" s="75" t="s">
        <v>264</v>
      </c>
    </row>
    <row r="92" spans="1:11" ht="12.75" customHeight="1">
      <c r="A92" s="1" t="s">
        <v>163</v>
      </c>
      <c r="B92" s="48">
        <f>SUM(C92:K92)</f>
        <v>2</v>
      </c>
      <c r="C92" s="174">
        <v>0</v>
      </c>
      <c r="D92" s="174">
        <v>0</v>
      </c>
      <c r="E92" s="174">
        <v>0</v>
      </c>
      <c r="F92" s="174">
        <v>0</v>
      </c>
      <c r="G92" s="174">
        <v>2</v>
      </c>
      <c r="H92" s="174">
        <v>0</v>
      </c>
      <c r="I92" s="174">
        <v>0</v>
      </c>
      <c r="J92" s="174">
        <v>0</v>
      </c>
      <c r="K92" s="174">
        <v>0</v>
      </c>
    </row>
    <row r="93" spans="1:11" ht="12.75" customHeight="1">
      <c r="A93" s="1" t="s">
        <v>198</v>
      </c>
      <c r="B93" s="48">
        <f>SUM(C93:K93)</f>
        <v>52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8</v>
      </c>
      <c r="I93" s="174">
        <v>0</v>
      </c>
      <c r="J93" s="174">
        <v>0</v>
      </c>
      <c r="K93" s="174">
        <v>44</v>
      </c>
    </row>
    <row r="94" spans="1:11" ht="12.75" customHeight="1">
      <c r="A94" s="1" t="s">
        <v>104</v>
      </c>
      <c r="B94" s="48">
        <f>SUM(C94:K94)</f>
        <v>4</v>
      </c>
      <c r="C94" s="174">
        <v>1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3</v>
      </c>
    </row>
    <row r="95" spans="1:11" ht="12.75" customHeight="1">
      <c r="A95" s="1" t="s">
        <v>509</v>
      </c>
      <c r="B95" s="48">
        <f aca="true" t="shared" si="2" ref="B95:B160">SUM(C95:K95)</f>
        <v>130</v>
      </c>
      <c r="C95" s="174">
        <v>3</v>
      </c>
      <c r="D95" s="174">
        <v>0</v>
      </c>
      <c r="E95" s="174">
        <v>0</v>
      </c>
      <c r="F95" s="174">
        <v>0</v>
      </c>
      <c r="G95" s="174">
        <v>0</v>
      </c>
      <c r="H95" s="174">
        <v>2</v>
      </c>
      <c r="I95" s="174">
        <v>0</v>
      </c>
      <c r="J95" s="174">
        <v>0</v>
      </c>
      <c r="K95" s="174">
        <v>125</v>
      </c>
    </row>
    <row r="96" spans="1:11" ht="12.75" customHeight="1">
      <c r="A96" s="1" t="s">
        <v>510</v>
      </c>
      <c r="B96" s="48">
        <f t="shared" si="2"/>
        <v>266</v>
      </c>
      <c r="C96" s="174">
        <v>31</v>
      </c>
      <c r="D96" s="174">
        <v>0</v>
      </c>
      <c r="E96" s="174">
        <v>0</v>
      </c>
      <c r="F96" s="174">
        <v>0</v>
      </c>
      <c r="G96" s="174">
        <v>0</v>
      </c>
      <c r="H96" s="174">
        <v>3</v>
      </c>
      <c r="I96" s="174">
        <v>0</v>
      </c>
      <c r="J96" s="174">
        <v>0</v>
      </c>
      <c r="K96" s="174">
        <v>232</v>
      </c>
    </row>
    <row r="97" spans="1:11" ht="12.75" customHeight="1">
      <c r="A97" s="1" t="s">
        <v>107</v>
      </c>
      <c r="B97" s="48">
        <f t="shared" si="2"/>
        <v>142</v>
      </c>
      <c r="C97" s="174">
        <v>3</v>
      </c>
      <c r="D97" s="174">
        <v>0</v>
      </c>
      <c r="E97" s="174">
        <v>0</v>
      </c>
      <c r="F97" s="174">
        <v>0</v>
      </c>
      <c r="G97" s="174">
        <v>0</v>
      </c>
      <c r="H97" s="174">
        <v>1</v>
      </c>
      <c r="I97" s="174">
        <v>0</v>
      </c>
      <c r="J97" s="174">
        <v>0</v>
      </c>
      <c r="K97" s="174">
        <v>138</v>
      </c>
    </row>
    <row r="98" spans="1:11" ht="12.75" customHeight="1">
      <c r="A98" s="1" t="s">
        <v>511</v>
      </c>
      <c r="B98" s="48">
        <f t="shared" si="2"/>
        <v>6</v>
      </c>
      <c r="C98" s="174">
        <v>0</v>
      </c>
      <c r="D98" s="174">
        <v>0</v>
      </c>
      <c r="E98" s="174">
        <v>0</v>
      </c>
      <c r="F98" s="174">
        <v>0</v>
      </c>
      <c r="G98" s="174">
        <v>2</v>
      </c>
      <c r="H98" s="174">
        <v>0</v>
      </c>
      <c r="I98" s="174">
        <v>4</v>
      </c>
      <c r="J98" s="174">
        <v>0</v>
      </c>
      <c r="K98" s="174">
        <v>0</v>
      </c>
    </row>
    <row r="99" spans="1:11" ht="12.75" customHeight="1">
      <c r="A99" s="1" t="s">
        <v>110</v>
      </c>
      <c r="B99" s="48">
        <f t="shared" si="2"/>
        <v>10</v>
      </c>
      <c r="C99" s="174">
        <v>0</v>
      </c>
      <c r="D99" s="174">
        <v>0</v>
      </c>
      <c r="E99" s="174">
        <v>0</v>
      </c>
      <c r="F99" s="174">
        <v>0</v>
      </c>
      <c r="G99" s="174">
        <v>3</v>
      </c>
      <c r="H99" s="174">
        <v>0</v>
      </c>
      <c r="I99" s="174">
        <v>7</v>
      </c>
      <c r="J99" s="174">
        <v>0</v>
      </c>
      <c r="K99" s="174">
        <v>0</v>
      </c>
    </row>
    <row r="100" spans="1:11" ht="12.75" customHeight="1">
      <c r="A100" s="1" t="s">
        <v>111</v>
      </c>
      <c r="B100" s="48">
        <f t="shared" si="2"/>
        <v>2</v>
      </c>
      <c r="C100" s="174">
        <v>0</v>
      </c>
      <c r="D100" s="174">
        <v>0</v>
      </c>
      <c r="E100" s="174">
        <v>2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</row>
    <row r="101" spans="1:11" ht="12.75" customHeight="1">
      <c r="A101" s="1" t="s">
        <v>164</v>
      </c>
      <c r="B101" s="48">
        <f t="shared" si="2"/>
        <v>57</v>
      </c>
      <c r="C101" s="174">
        <v>40</v>
      </c>
      <c r="D101" s="174">
        <v>15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2</v>
      </c>
    </row>
    <row r="102" spans="1:11" ht="12.75" customHeight="1">
      <c r="A102" s="1" t="s">
        <v>165</v>
      </c>
      <c r="B102" s="48">
        <f t="shared" si="2"/>
        <v>171</v>
      </c>
      <c r="C102" s="174">
        <v>163</v>
      </c>
      <c r="D102" s="174">
        <v>7</v>
      </c>
      <c r="E102" s="174">
        <v>0</v>
      </c>
      <c r="F102" s="174">
        <v>0</v>
      </c>
      <c r="G102" s="174">
        <v>0</v>
      </c>
      <c r="H102" s="174">
        <v>0</v>
      </c>
      <c r="I102" s="174">
        <v>0</v>
      </c>
      <c r="J102" s="174">
        <v>0</v>
      </c>
      <c r="K102" s="174">
        <v>1</v>
      </c>
    </row>
    <row r="103" spans="1:11" ht="12.75" customHeight="1">
      <c r="A103" s="1" t="s">
        <v>176</v>
      </c>
      <c r="B103" s="48">
        <f>SUM(C103:K103)</f>
        <v>2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2</v>
      </c>
      <c r="J103" s="174">
        <v>0</v>
      </c>
      <c r="K103" s="174">
        <v>0</v>
      </c>
    </row>
    <row r="104" spans="1:11" ht="12.75" customHeight="1">
      <c r="A104" s="1" t="s">
        <v>177</v>
      </c>
      <c r="B104" s="48">
        <f t="shared" si="2"/>
        <v>1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74">
        <v>0</v>
      </c>
      <c r="K104" s="174">
        <v>1</v>
      </c>
    </row>
    <row r="105" spans="1:11" ht="12.75" customHeight="1">
      <c r="A105" s="1" t="s">
        <v>112</v>
      </c>
      <c r="B105" s="48">
        <f t="shared" si="2"/>
        <v>93</v>
      </c>
      <c r="C105" s="174">
        <v>0</v>
      </c>
      <c r="D105" s="174">
        <v>0</v>
      </c>
      <c r="E105" s="174">
        <v>0</v>
      </c>
      <c r="F105" s="174">
        <v>0</v>
      </c>
      <c r="G105" s="174">
        <v>35</v>
      </c>
      <c r="H105" s="174">
        <v>0</v>
      </c>
      <c r="I105" s="174">
        <v>58</v>
      </c>
      <c r="J105" s="174">
        <v>0</v>
      </c>
      <c r="K105" s="174">
        <v>0</v>
      </c>
    </row>
    <row r="106" spans="1:11" ht="12.75" customHeight="1">
      <c r="A106" s="1" t="s">
        <v>166</v>
      </c>
      <c r="B106" s="48">
        <f t="shared" si="2"/>
        <v>2</v>
      </c>
      <c r="C106" s="174">
        <v>0</v>
      </c>
      <c r="D106" s="174">
        <v>0</v>
      </c>
      <c r="E106" s="174">
        <v>0</v>
      </c>
      <c r="F106" s="174">
        <v>0</v>
      </c>
      <c r="G106" s="174">
        <v>2</v>
      </c>
      <c r="H106" s="174">
        <v>0</v>
      </c>
      <c r="I106" s="174">
        <v>0</v>
      </c>
      <c r="J106" s="174">
        <v>0</v>
      </c>
      <c r="K106" s="174">
        <v>0</v>
      </c>
    </row>
    <row r="107" spans="1:11" ht="12.75" customHeight="1">
      <c r="A107" s="1" t="s">
        <v>167</v>
      </c>
      <c r="B107" s="48">
        <f t="shared" si="2"/>
        <v>5</v>
      </c>
      <c r="C107" s="174">
        <v>0</v>
      </c>
      <c r="D107" s="174">
        <v>0</v>
      </c>
      <c r="E107" s="174">
        <v>5</v>
      </c>
      <c r="F107" s="174">
        <v>0</v>
      </c>
      <c r="G107" s="174">
        <v>0</v>
      </c>
      <c r="H107" s="174">
        <v>0</v>
      </c>
      <c r="I107" s="174">
        <v>0</v>
      </c>
      <c r="J107" s="174">
        <v>0</v>
      </c>
      <c r="K107" s="174">
        <v>0</v>
      </c>
    </row>
    <row r="108" spans="1:11" ht="12.75" customHeight="1">
      <c r="A108" s="1" t="s">
        <v>113</v>
      </c>
      <c r="B108" s="48">
        <f t="shared" si="2"/>
        <v>1</v>
      </c>
      <c r="C108" s="174">
        <v>0</v>
      </c>
      <c r="D108" s="174">
        <v>0</v>
      </c>
      <c r="E108" s="174">
        <v>1</v>
      </c>
      <c r="F108" s="174">
        <v>0</v>
      </c>
      <c r="G108" s="174">
        <v>0</v>
      </c>
      <c r="H108" s="174">
        <v>0</v>
      </c>
      <c r="I108" s="174">
        <v>0</v>
      </c>
      <c r="J108" s="174">
        <v>0</v>
      </c>
      <c r="K108" s="174">
        <v>0</v>
      </c>
    </row>
    <row r="109" spans="1:11" ht="12.75" customHeight="1">
      <c r="A109" s="1" t="s">
        <v>114</v>
      </c>
      <c r="B109" s="48">
        <f t="shared" si="2"/>
        <v>97</v>
      </c>
      <c r="C109" s="174">
        <v>0</v>
      </c>
      <c r="D109" s="174">
        <v>0</v>
      </c>
      <c r="E109" s="174">
        <v>94</v>
      </c>
      <c r="F109" s="174">
        <v>0</v>
      </c>
      <c r="G109" s="174">
        <v>0</v>
      </c>
      <c r="H109" s="174">
        <v>0</v>
      </c>
      <c r="I109" s="174">
        <v>0</v>
      </c>
      <c r="J109" s="174">
        <v>0</v>
      </c>
      <c r="K109" s="174">
        <v>3</v>
      </c>
    </row>
    <row r="110" spans="1:11" ht="12.75" customHeight="1">
      <c r="A110" s="1" t="s">
        <v>512</v>
      </c>
      <c r="B110" s="48">
        <f t="shared" si="2"/>
        <v>2</v>
      </c>
      <c r="C110" s="174">
        <v>0</v>
      </c>
      <c r="D110" s="174">
        <v>0</v>
      </c>
      <c r="E110" s="174">
        <v>2</v>
      </c>
      <c r="F110" s="174">
        <v>0</v>
      </c>
      <c r="G110" s="174">
        <v>0</v>
      </c>
      <c r="H110" s="174">
        <v>0</v>
      </c>
      <c r="I110" s="174">
        <v>0</v>
      </c>
      <c r="J110" s="174">
        <v>0</v>
      </c>
      <c r="K110" s="174">
        <v>0</v>
      </c>
    </row>
    <row r="111" spans="1:11" ht="12.75" customHeight="1">
      <c r="A111" s="1" t="s">
        <v>115</v>
      </c>
      <c r="B111" s="48">
        <f t="shared" si="2"/>
        <v>85</v>
      </c>
      <c r="C111" s="174">
        <v>0</v>
      </c>
      <c r="D111" s="174">
        <v>0</v>
      </c>
      <c r="E111" s="174">
        <v>0</v>
      </c>
      <c r="F111" s="174">
        <v>0</v>
      </c>
      <c r="G111" s="174">
        <v>0</v>
      </c>
      <c r="H111" s="174">
        <v>2</v>
      </c>
      <c r="I111" s="174">
        <v>0</v>
      </c>
      <c r="J111" s="174">
        <v>0</v>
      </c>
      <c r="K111" s="174">
        <v>83</v>
      </c>
    </row>
    <row r="112" spans="1:11" ht="12.75" customHeight="1">
      <c r="A112" s="1" t="s">
        <v>233</v>
      </c>
      <c r="B112" s="48">
        <f t="shared" si="2"/>
        <v>10</v>
      </c>
      <c r="C112" s="174">
        <v>0</v>
      </c>
      <c r="D112" s="174">
        <v>0</v>
      </c>
      <c r="E112" s="174">
        <v>0</v>
      </c>
      <c r="F112" s="174">
        <v>0</v>
      </c>
      <c r="G112" s="174">
        <v>0</v>
      </c>
      <c r="H112" s="174">
        <v>0</v>
      </c>
      <c r="I112" s="174">
        <v>10</v>
      </c>
      <c r="J112" s="174">
        <v>0</v>
      </c>
      <c r="K112" s="174">
        <v>0</v>
      </c>
    </row>
    <row r="113" spans="1:11" ht="12.75" customHeight="1">
      <c r="A113" s="1" t="s">
        <v>513</v>
      </c>
      <c r="B113" s="48">
        <f t="shared" si="2"/>
        <v>29</v>
      </c>
      <c r="C113" s="174">
        <v>0</v>
      </c>
      <c r="D113" s="174">
        <v>0</v>
      </c>
      <c r="E113" s="174">
        <v>0</v>
      </c>
      <c r="F113" s="174">
        <v>0</v>
      </c>
      <c r="G113" s="174">
        <v>0</v>
      </c>
      <c r="H113" s="174">
        <v>1</v>
      </c>
      <c r="I113" s="174">
        <v>0</v>
      </c>
      <c r="J113" s="174">
        <v>0</v>
      </c>
      <c r="K113" s="174">
        <v>28</v>
      </c>
    </row>
    <row r="114" spans="1:11" ht="12.75" customHeight="1">
      <c r="A114" s="1" t="s">
        <v>168</v>
      </c>
      <c r="B114" s="48">
        <f>SUM(C114:K114)</f>
        <v>10</v>
      </c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4">
        <v>0</v>
      </c>
      <c r="I114" s="174">
        <v>0</v>
      </c>
      <c r="J114" s="174">
        <v>0</v>
      </c>
      <c r="K114" s="174">
        <v>10</v>
      </c>
    </row>
    <row r="115" spans="1:11" ht="12.75" customHeight="1">
      <c r="A115" s="1" t="s">
        <v>120</v>
      </c>
      <c r="B115" s="48">
        <f t="shared" si="2"/>
        <v>6</v>
      </c>
      <c r="C115" s="174">
        <v>0</v>
      </c>
      <c r="D115" s="174">
        <v>0</v>
      </c>
      <c r="E115" s="174">
        <v>6</v>
      </c>
      <c r="F115" s="174">
        <v>0</v>
      </c>
      <c r="G115" s="174">
        <v>0</v>
      </c>
      <c r="H115" s="174">
        <v>0</v>
      </c>
      <c r="I115" s="174">
        <v>0</v>
      </c>
      <c r="J115" s="174">
        <v>0</v>
      </c>
      <c r="K115" s="174">
        <v>0</v>
      </c>
    </row>
    <row r="116" spans="1:11" ht="12.75" customHeight="1">
      <c r="A116" s="1" t="s">
        <v>514</v>
      </c>
      <c r="B116" s="48">
        <f t="shared" si="2"/>
        <v>2696</v>
      </c>
      <c r="C116" s="174">
        <v>0</v>
      </c>
      <c r="D116" s="174">
        <v>0</v>
      </c>
      <c r="E116" s="174">
        <v>0</v>
      </c>
      <c r="F116" s="174">
        <v>2673</v>
      </c>
      <c r="G116" s="174">
        <v>0</v>
      </c>
      <c r="H116" s="174">
        <v>18</v>
      </c>
      <c r="I116" s="174">
        <v>5</v>
      </c>
      <c r="J116" s="174">
        <v>0</v>
      </c>
      <c r="K116" s="174">
        <v>0</v>
      </c>
    </row>
    <row r="117" spans="1:11" ht="12.75" customHeight="1">
      <c r="A117" s="1" t="s">
        <v>515</v>
      </c>
      <c r="B117" s="48">
        <f t="shared" si="2"/>
        <v>3133</v>
      </c>
      <c r="C117" s="174">
        <v>0</v>
      </c>
      <c r="D117" s="174">
        <v>0</v>
      </c>
      <c r="E117" s="174">
        <v>0</v>
      </c>
      <c r="F117" s="174">
        <v>3111</v>
      </c>
      <c r="G117" s="174">
        <v>0</v>
      </c>
      <c r="H117" s="174">
        <v>22</v>
      </c>
      <c r="I117" s="174">
        <v>0</v>
      </c>
      <c r="J117" s="174">
        <v>0</v>
      </c>
      <c r="K117" s="174">
        <v>0</v>
      </c>
    </row>
    <row r="118" spans="1:11" ht="12.75" customHeight="1">
      <c r="A118" s="1" t="s">
        <v>123</v>
      </c>
      <c r="B118" s="48">
        <f t="shared" si="2"/>
        <v>2939</v>
      </c>
      <c r="C118" s="174">
        <v>0</v>
      </c>
      <c r="D118" s="174">
        <v>0</v>
      </c>
      <c r="E118" s="174">
        <v>0</v>
      </c>
      <c r="F118" s="174">
        <v>2930</v>
      </c>
      <c r="G118" s="174">
        <v>0</v>
      </c>
      <c r="H118" s="174">
        <v>9</v>
      </c>
      <c r="I118" s="174">
        <v>0</v>
      </c>
      <c r="J118" s="174">
        <v>0</v>
      </c>
      <c r="K118" s="174">
        <v>0</v>
      </c>
    </row>
    <row r="119" spans="1:11" ht="12.75" customHeight="1">
      <c r="A119" s="1" t="s">
        <v>169</v>
      </c>
      <c r="B119" s="48">
        <f t="shared" si="2"/>
        <v>5</v>
      </c>
      <c r="C119" s="174">
        <v>0</v>
      </c>
      <c r="D119" s="174">
        <v>0</v>
      </c>
      <c r="E119" s="174">
        <v>0</v>
      </c>
      <c r="F119" s="174">
        <v>0</v>
      </c>
      <c r="G119" s="174">
        <v>0</v>
      </c>
      <c r="H119" s="174">
        <v>1</v>
      </c>
      <c r="I119" s="174">
        <v>0</v>
      </c>
      <c r="J119" s="174">
        <v>0</v>
      </c>
      <c r="K119" s="174">
        <v>4</v>
      </c>
    </row>
    <row r="120" spans="1:11" ht="12.75" customHeight="1">
      <c r="A120" s="1" t="s">
        <v>124</v>
      </c>
      <c r="B120" s="48">
        <f t="shared" si="2"/>
        <v>2</v>
      </c>
      <c r="C120" s="174">
        <v>0</v>
      </c>
      <c r="D120" s="174">
        <v>0</v>
      </c>
      <c r="E120" s="174">
        <v>2</v>
      </c>
      <c r="F120" s="174">
        <v>0</v>
      </c>
      <c r="G120" s="174">
        <v>0</v>
      </c>
      <c r="H120" s="174">
        <v>0</v>
      </c>
      <c r="I120" s="174">
        <v>0</v>
      </c>
      <c r="J120" s="174">
        <v>0</v>
      </c>
      <c r="K120" s="174">
        <v>0</v>
      </c>
    </row>
    <row r="121" spans="1:11" ht="12.75" customHeight="1">
      <c r="A121" s="1" t="s">
        <v>125</v>
      </c>
      <c r="B121" s="48">
        <f t="shared" si="2"/>
        <v>1</v>
      </c>
      <c r="C121" s="174">
        <v>0</v>
      </c>
      <c r="D121" s="174">
        <v>0</v>
      </c>
      <c r="E121" s="174">
        <v>1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</row>
    <row r="122" spans="1:11" ht="12.75" customHeight="1">
      <c r="A122" s="1" t="s">
        <v>126</v>
      </c>
      <c r="B122" s="48">
        <f t="shared" si="2"/>
        <v>89</v>
      </c>
      <c r="C122" s="174">
        <v>77</v>
      </c>
      <c r="D122" s="174">
        <v>10</v>
      </c>
      <c r="E122" s="174">
        <v>0</v>
      </c>
      <c r="F122" s="174">
        <v>0</v>
      </c>
      <c r="G122" s="174">
        <v>0</v>
      </c>
      <c r="H122" s="174">
        <v>1</v>
      </c>
      <c r="I122" s="174">
        <v>0</v>
      </c>
      <c r="J122" s="174">
        <v>0</v>
      </c>
      <c r="K122" s="174">
        <v>1</v>
      </c>
    </row>
    <row r="123" spans="1:11" ht="12.75" customHeight="1">
      <c r="A123" s="1" t="s">
        <v>127</v>
      </c>
      <c r="B123" s="48">
        <f>SUM(C123:K123)</f>
        <v>1</v>
      </c>
      <c r="C123" s="174">
        <v>0</v>
      </c>
      <c r="D123" s="174">
        <v>0</v>
      </c>
      <c r="E123" s="174">
        <v>0</v>
      </c>
      <c r="F123" s="174">
        <v>0</v>
      </c>
      <c r="G123" s="174">
        <v>0</v>
      </c>
      <c r="H123" s="174">
        <v>1</v>
      </c>
      <c r="I123" s="174">
        <v>0</v>
      </c>
      <c r="J123" s="174">
        <v>0</v>
      </c>
      <c r="K123" s="174">
        <v>0</v>
      </c>
    </row>
    <row r="124" spans="1:11" ht="12.75" customHeight="1">
      <c r="A124" s="1" t="s">
        <v>516</v>
      </c>
      <c r="B124" s="48">
        <f>SUM(C124:K124)</f>
        <v>5</v>
      </c>
      <c r="C124" s="174">
        <v>0</v>
      </c>
      <c r="D124" s="174">
        <v>0</v>
      </c>
      <c r="E124" s="174">
        <v>2</v>
      </c>
      <c r="F124" s="174">
        <v>0</v>
      </c>
      <c r="G124" s="174">
        <v>3</v>
      </c>
      <c r="H124" s="174">
        <v>0</v>
      </c>
      <c r="I124" s="174">
        <v>0</v>
      </c>
      <c r="J124" s="174">
        <v>0</v>
      </c>
      <c r="K124" s="174">
        <v>0</v>
      </c>
    </row>
    <row r="125" spans="1:11" ht="12.75" customHeight="1">
      <c r="A125" s="1" t="s">
        <v>128</v>
      </c>
      <c r="B125" s="48">
        <f>SUM(C125:K125)</f>
        <v>25</v>
      </c>
      <c r="C125" s="174">
        <v>0</v>
      </c>
      <c r="D125" s="174">
        <v>0</v>
      </c>
      <c r="E125" s="174">
        <v>14</v>
      </c>
      <c r="F125" s="174">
        <v>0</v>
      </c>
      <c r="G125" s="174">
        <v>0</v>
      </c>
      <c r="H125" s="174">
        <v>2</v>
      </c>
      <c r="I125" s="174">
        <v>0</v>
      </c>
      <c r="J125" s="174">
        <v>0</v>
      </c>
      <c r="K125" s="174">
        <v>9</v>
      </c>
    </row>
    <row r="126" spans="1:11" ht="12.75" customHeight="1">
      <c r="A126" s="1" t="s">
        <v>129</v>
      </c>
      <c r="B126" s="48">
        <f>SUM(C126:K126)</f>
        <v>81</v>
      </c>
      <c r="C126" s="174">
        <v>0</v>
      </c>
      <c r="D126" s="174">
        <v>0</v>
      </c>
      <c r="E126" s="174">
        <v>0</v>
      </c>
      <c r="F126" s="174">
        <v>0</v>
      </c>
      <c r="G126" s="174">
        <v>0</v>
      </c>
      <c r="H126" s="174">
        <v>0</v>
      </c>
      <c r="I126" s="174">
        <v>0</v>
      </c>
      <c r="J126" s="174">
        <v>81</v>
      </c>
      <c r="K126" s="174">
        <v>0</v>
      </c>
    </row>
    <row r="127" spans="2:11" ht="12.75" customHeight="1">
      <c r="B127" s="175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2:11" ht="12.75" customHeight="1">
      <c r="B128" s="175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2:11" ht="12.75" customHeight="1">
      <c r="B129" s="175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ht="12.75" customHeight="1" thickBot="1">
      <c r="A130" s="99" t="s">
        <v>684</v>
      </c>
      <c r="B130" s="175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21" customHeight="1" thickBot="1">
      <c r="A131" s="405" t="s">
        <v>484</v>
      </c>
      <c r="B131" s="371" t="s">
        <v>185</v>
      </c>
      <c r="C131" s="370" t="s">
        <v>485</v>
      </c>
      <c r="D131" s="392"/>
      <c r="E131" s="392"/>
      <c r="F131" s="392"/>
      <c r="G131" s="392"/>
      <c r="H131" s="392"/>
      <c r="I131" s="392"/>
      <c r="J131" s="392"/>
      <c r="K131" s="392"/>
    </row>
    <row r="132" spans="1:11" ht="12.75" customHeight="1">
      <c r="A132" s="413"/>
      <c r="B132" s="372"/>
      <c r="C132" s="100" t="s">
        <v>486</v>
      </c>
      <c r="D132" s="100" t="s">
        <v>487</v>
      </c>
      <c r="E132" s="100"/>
      <c r="F132" s="100" t="s">
        <v>437</v>
      </c>
      <c r="G132" s="100"/>
      <c r="H132" s="100" t="s">
        <v>488</v>
      </c>
      <c r="I132" s="100" t="s">
        <v>489</v>
      </c>
      <c r="J132" s="100" t="s">
        <v>490</v>
      </c>
      <c r="K132" s="67" t="s">
        <v>254</v>
      </c>
    </row>
    <row r="133" spans="1:11" ht="12.75" customHeight="1">
      <c r="A133" s="413"/>
      <c r="B133" s="372"/>
      <c r="C133" s="67" t="s">
        <v>491</v>
      </c>
      <c r="D133" s="67" t="s">
        <v>492</v>
      </c>
      <c r="E133" s="67" t="s">
        <v>438</v>
      </c>
      <c r="F133" s="67" t="s">
        <v>493</v>
      </c>
      <c r="G133" s="67" t="s">
        <v>439</v>
      </c>
      <c r="H133" s="67" t="s">
        <v>494</v>
      </c>
      <c r="I133" s="67" t="s">
        <v>495</v>
      </c>
      <c r="J133" s="67" t="s">
        <v>496</v>
      </c>
      <c r="K133" s="67" t="s">
        <v>497</v>
      </c>
    </row>
    <row r="134" spans="1:11" ht="12.75" customHeight="1" thickBot="1">
      <c r="A134" s="408"/>
      <c r="B134" s="373"/>
      <c r="C134" s="75" t="s">
        <v>498</v>
      </c>
      <c r="D134" s="75" t="s">
        <v>499</v>
      </c>
      <c r="E134" s="75"/>
      <c r="F134" s="75" t="s">
        <v>244</v>
      </c>
      <c r="G134" s="75"/>
      <c r="H134" s="75" t="s">
        <v>500</v>
      </c>
      <c r="I134" s="75" t="s">
        <v>501</v>
      </c>
      <c r="J134" s="75" t="s">
        <v>502</v>
      </c>
      <c r="K134" s="75" t="s">
        <v>264</v>
      </c>
    </row>
    <row r="135" spans="1:11" ht="12.75" customHeight="1">
      <c r="A135" s="1" t="s">
        <v>130</v>
      </c>
      <c r="B135" s="48">
        <f t="shared" si="2"/>
        <v>321</v>
      </c>
      <c r="C135" s="174">
        <v>0</v>
      </c>
      <c r="D135" s="174">
        <v>0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4">
        <v>321</v>
      </c>
      <c r="K135" s="174">
        <v>0</v>
      </c>
    </row>
    <row r="136" spans="1:11" ht="12.75" customHeight="1">
      <c r="A136" s="1" t="s">
        <v>170</v>
      </c>
      <c r="B136" s="48">
        <f t="shared" si="2"/>
        <v>1</v>
      </c>
      <c r="C136" s="174">
        <v>0</v>
      </c>
      <c r="D136" s="174">
        <v>0</v>
      </c>
      <c r="E136" s="174">
        <v>0</v>
      </c>
      <c r="F136" s="174">
        <v>0</v>
      </c>
      <c r="G136" s="174">
        <v>0</v>
      </c>
      <c r="H136" s="174">
        <v>0</v>
      </c>
      <c r="I136" s="174">
        <v>0</v>
      </c>
      <c r="J136" s="174">
        <v>0</v>
      </c>
      <c r="K136" s="174">
        <v>1</v>
      </c>
    </row>
    <row r="137" spans="1:11" ht="12.75" customHeight="1">
      <c r="A137" s="1" t="s">
        <v>517</v>
      </c>
      <c r="B137" s="48">
        <f t="shared" si="2"/>
        <v>13</v>
      </c>
      <c r="C137" s="174">
        <v>0</v>
      </c>
      <c r="D137" s="174">
        <v>0</v>
      </c>
      <c r="E137" s="174">
        <v>0</v>
      </c>
      <c r="F137" s="174">
        <v>13</v>
      </c>
      <c r="G137" s="174">
        <v>0</v>
      </c>
      <c r="H137" s="174">
        <v>0</v>
      </c>
      <c r="I137" s="174">
        <v>0</v>
      </c>
      <c r="J137" s="174">
        <v>0</v>
      </c>
      <c r="K137" s="174">
        <v>0</v>
      </c>
    </row>
    <row r="138" spans="1:11" ht="12.75" customHeight="1">
      <c r="A138" s="1" t="s">
        <v>518</v>
      </c>
      <c r="B138" s="48">
        <f t="shared" si="2"/>
        <v>4</v>
      </c>
      <c r="C138" s="174">
        <v>0</v>
      </c>
      <c r="D138" s="174">
        <v>0</v>
      </c>
      <c r="E138" s="174">
        <v>0</v>
      </c>
      <c r="F138" s="174">
        <v>0</v>
      </c>
      <c r="G138" s="174">
        <v>0</v>
      </c>
      <c r="H138" s="174">
        <v>4</v>
      </c>
      <c r="I138" s="174">
        <v>0</v>
      </c>
      <c r="J138" s="174">
        <v>0</v>
      </c>
      <c r="K138" s="174">
        <v>0</v>
      </c>
    </row>
    <row r="139" spans="1:11" ht="12.75" customHeight="1">
      <c r="A139" s="1" t="s">
        <v>519</v>
      </c>
      <c r="B139" s="48">
        <f t="shared" si="2"/>
        <v>2</v>
      </c>
      <c r="C139" s="174">
        <v>0</v>
      </c>
      <c r="D139" s="174">
        <v>0</v>
      </c>
      <c r="E139" s="174">
        <v>0</v>
      </c>
      <c r="F139" s="174">
        <v>0</v>
      </c>
      <c r="G139" s="174">
        <v>0</v>
      </c>
      <c r="H139" s="174">
        <v>2</v>
      </c>
      <c r="I139" s="174">
        <v>0</v>
      </c>
      <c r="J139" s="174">
        <v>0</v>
      </c>
      <c r="K139" s="174">
        <v>0</v>
      </c>
    </row>
    <row r="140" spans="1:11" ht="12.75" customHeight="1">
      <c r="A140" s="1" t="s">
        <v>226</v>
      </c>
      <c r="B140" s="48">
        <f t="shared" si="2"/>
        <v>2</v>
      </c>
      <c r="C140" s="174">
        <v>0</v>
      </c>
      <c r="D140" s="174">
        <v>0</v>
      </c>
      <c r="E140" s="174">
        <v>0</v>
      </c>
      <c r="F140" s="174">
        <v>0</v>
      </c>
      <c r="G140" s="174">
        <v>2</v>
      </c>
      <c r="H140" s="174">
        <v>0</v>
      </c>
      <c r="I140" s="174">
        <v>0</v>
      </c>
      <c r="J140" s="174">
        <v>0</v>
      </c>
      <c r="K140" s="174">
        <v>0</v>
      </c>
    </row>
    <row r="141" spans="1:11" ht="12.75" customHeight="1">
      <c r="A141" s="1" t="s">
        <v>199</v>
      </c>
      <c r="B141" s="48">
        <f t="shared" si="2"/>
        <v>30</v>
      </c>
      <c r="C141" s="174">
        <v>0</v>
      </c>
      <c r="D141" s="174">
        <v>0</v>
      </c>
      <c r="E141" s="174">
        <v>0</v>
      </c>
      <c r="F141" s="174">
        <v>0</v>
      </c>
      <c r="G141" s="174">
        <v>0</v>
      </c>
      <c r="H141" s="174">
        <v>5</v>
      </c>
      <c r="I141" s="174">
        <v>0</v>
      </c>
      <c r="J141" s="174">
        <v>0</v>
      </c>
      <c r="K141" s="174">
        <v>25</v>
      </c>
    </row>
    <row r="142" spans="1:11" ht="12.75" customHeight="1">
      <c r="A142" s="1" t="s">
        <v>135</v>
      </c>
      <c r="B142" s="48">
        <f t="shared" si="2"/>
        <v>2</v>
      </c>
      <c r="C142" s="174">
        <v>0</v>
      </c>
      <c r="D142" s="174">
        <v>0</v>
      </c>
      <c r="E142" s="174">
        <v>0</v>
      </c>
      <c r="F142" s="174">
        <v>0</v>
      </c>
      <c r="G142" s="174">
        <v>0</v>
      </c>
      <c r="H142" s="174">
        <v>2</v>
      </c>
      <c r="I142" s="174">
        <v>0</v>
      </c>
      <c r="J142" s="174">
        <v>0</v>
      </c>
      <c r="K142" s="174">
        <v>0</v>
      </c>
    </row>
    <row r="143" spans="1:11" ht="12.75" customHeight="1">
      <c r="A143" s="1" t="s">
        <v>139</v>
      </c>
      <c r="B143" s="48">
        <f t="shared" si="2"/>
        <v>21</v>
      </c>
      <c r="C143" s="174">
        <v>1</v>
      </c>
      <c r="D143" s="174">
        <v>0</v>
      </c>
      <c r="E143" s="174">
        <v>0</v>
      </c>
      <c r="F143" s="174">
        <v>0</v>
      </c>
      <c r="G143" s="174">
        <v>0</v>
      </c>
      <c r="H143" s="174">
        <v>1</v>
      </c>
      <c r="I143" s="174">
        <v>0</v>
      </c>
      <c r="J143" s="174">
        <v>0</v>
      </c>
      <c r="K143" s="174">
        <v>19</v>
      </c>
    </row>
    <row r="144" spans="1:11" ht="12.75" customHeight="1">
      <c r="A144" s="1" t="s">
        <v>140</v>
      </c>
      <c r="B144" s="48">
        <f t="shared" si="2"/>
        <v>12</v>
      </c>
      <c r="C144" s="174">
        <v>0</v>
      </c>
      <c r="D144" s="174">
        <v>0</v>
      </c>
      <c r="E144" s="174">
        <v>0</v>
      </c>
      <c r="F144" s="174">
        <v>0</v>
      </c>
      <c r="G144" s="174">
        <v>0</v>
      </c>
      <c r="H144" s="174">
        <v>1</v>
      </c>
      <c r="I144" s="174">
        <v>0</v>
      </c>
      <c r="J144" s="174">
        <v>0</v>
      </c>
      <c r="K144" s="174">
        <v>11</v>
      </c>
    </row>
    <row r="145" spans="1:11" ht="12.75" customHeight="1">
      <c r="A145" s="1" t="s">
        <v>142</v>
      </c>
      <c r="B145" s="48">
        <f t="shared" si="2"/>
        <v>111</v>
      </c>
      <c r="C145" s="174">
        <v>0</v>
      </c>
      <c r="D145" s="174">
        <v>0</v>
      </c>
      <c r="E145" s="174">
        <v>0</v>
      </c>
      <c r="F145" s="174">
        <v>0</v>
      </c>
      <c r="G145" s="174">
        <v>0</v>
      </c>
      <c r="H145" s="174">
        <v>0</v>
      </c>
      <c r="I145" s="174">
        <v>0</v>
      </c>
      <c r="J145" s="174">
        <v>111</v>
      </c>
      <c r="K145" s="174">
        <v>0</v>
      </c>
    </row>
    <row r="146" spans="1:11" ht="12.75" customHeight="1">
      <c r="A146" s="1" t="s">
        <v>179</v>
      </c>
      <c r="B146" s="48">
        <f>SUM(C146:K146)</f>
        <v>1</v>
      </c>
      <c r="C146" s="174">
        <v>0</v>
      </c>
      <c r="D146" s="174">
        <v>0</v>
      </c>
      <c r="E146" s="174">
        <v>1</v>
      </c>
      <c r="F146" s="174">
        <v>0</v>
      </c>
      <c r="G146" s="174">
        <v>0</v>
      </c>
      <c r="H146" s="174">
        <v>0</v>
      </c>
      <c r="I146" s="174">
        <v>0</v>
      </c>
      <c r="J146" s="174">
        <v>0</v>
      </c>
      <c r="K146" s="174">
        <v>0</v>
      </c>
    </row>
    <row r="147" spans="1:11" ht="12.75" customHeight="1">
      <c r="A147" s="1" t="s">
        <v>426</v>
      </c>
      <c r="B147" s="48">
        <f t="shared" si="2"/>
        <v>2</v>
      </c>
      <c r="C147" s="174">
        <v>0</v>
      </c>
      <c r="D147" s="174">
        <v>0</v>
      </c>
      <c r="E147" s="174">
        <v>0</v>
      </c>
      <c r="F147" s="174">
        <v>0</v>
      </c>
      <c r="G147" s="174">
        <v>0</v>
      </c>
      <c r="H147" s="174">
        <v>1</v>
      </c>
      <c r="I147" s="174">
        <v>0</v>
      </c>
      <c r="J147" s="174">
        <v>0</v>
      </c>
      <c r="K147" s="174">
        <v>1</v>
      </c>
    </row>
    <row r="148" spans="1:11" ht="12.75" customHeight="1">
      <c r="A148" s="1" t="s">
        <v>145</v>
      </c>
      <c r="B148" s="48">
        <f t="shared" si="2"/>
        <v>200</v>
      </c>
      <c r="C148" s="174">
        <v>0</v>
      </c>
      <c r="D148" s="174">
        <v>0</v>
      </c>
      <c r="E148" s="174">
        <v>0</v>
      </c>
      <c r="F148" s="174">
        <v>0</v>
      </c>
      <c r="G148" s="174">
        <v>197</v>
      </c>
      <c r="H148" s="174">
        <v>0</v>
      </c>
      <c r="I148" s="174">
        <v>3</v>
      </c>
      <c r="J148" s="174">
        <v>0</v>
      </c>
      <c r="K148" s="174">
        <v>0</v>
      </c>
    </row>
    <row r="149" spans="1:11" ht="12.75" customHeight="1">
      <c r="A149" s="1" t="s">
        <v>229</v>
      </c>
      <c r="B149" s="48">
        <f t="shared" si="2"/>
        <v>61</v>
      </c>
      <c r="C149" s="174">
        <v>0</v>
      </c>
      <c r="D149" s="174">
        <v>0</v>
      </c>
      <c r="E149" s="174">
        <v>60</v>
      </c>
      <c r="F149" s="174">
        <v>0</v>
      </c>
      <c r="G149" s="174">
        <v>0</v>
      </c>
      <c r="H149" s="174">
        <v>1</v>
      </c>
      <c r="I149" s="174">
        <v>0</v>
      </c>
      <c r="J149" s="174">
        <v>0</v>
      </c>
      <c r="K149" s="174">
        <v>0</v>
      </c>
    </row>
    <row r="150" spans="1:11" ht="12.75" customHeight="1">
      <c r="A150" s="1" t="s">
        <v>148</v>
      </c>
      <c r="B150" s="48">
        <f t="shared" si="2"/>
        <v>2</v>
      </c>
      <c r="C150" s="174">
        <v>0</v>
      </c>
      <c r="D150" s="174">
        <v>0</v>
      </c>
      <c r="E150" s="174">
        <v>2</v>
      </c>
      <c r="F150" s="174">
        <v>0</v>
      </c>
      <c r="G150" s="174">
        <v>0</v>
      </c>
      <c r="H150" s="174">
        <v>0</v>
      </c>
      <c r="I150" s="174">
        <v>0</v>
      </c>
      <c r="J150" s="174">
        <v>0</v>
      </c>
      <c r="K150" s="174">
        <v>0</v>
      </c>
    </row>
    <row r="151" spans="1:11" ht="12.75" customHeight="1">
      <c r="A151" s="1" t="s">
        <v>150</v>
      </c>
      <c r="B151" s="48">
        <f t="shared" si="2"/>
        <v>70</v>
      </c>
      <c r="C151" s="174">
        <v>0</v>
      </c>
      <c r="D151" s="174">
        <v>0</v>
      </c>
      <c r="E151" s="174">
        <v>0</v>
      </c>
      <c r="F151" s="174">
        <v>0</v>
      </c>
      <c r="G151" s="174">
        <v>0</v>
      </c>
      <c r="H151" s="174">
        <v>31</v>
      </c>
      <c r="I151" s="174">
        <v>0</v>
      </c>
      <c r="J151" s="174">
        <v>39</v>
      </c>
      <c r="K151" s="174">
        <v>0</v>
      </c>
    </row>
    <row r="152" spans="1:11" ht="12.75" customHeight="1">
      <c r="A152" s="1" t="s">
        <v>151</v>
      </c>
      <c r="B152" s="48">
        <f t="shared" si="2"/>
        <v>4</v>
      </c>
      <c r="C152" s="174">
        <v>0</v>
      </c>
      <c r="D152" s="174">
        <v>0</v>
      </c>
      <c r="E152" s="174">
        <v>0</v>
      </c>
      <c r="F152" s="174">
        <v>0</v>
      </c>
      <c r="G152" s="174">
        <v>0</v>
      </c>
      <c r="H152" s="174">
        <v>0</v>
      </c>
      <c r="I152" s="174">
        <v>0</v>
      </c>
      <c r="J152" s="174">
        <v>4</v>
      </c>
      <c r="K152" s="174">
        <v>0</v>
      </c>
    </row>
    <row r="153" spans="1:11" ht="12.75" customHeight="1">
      <c r="A153" s="1" t="s">
        <v>171</v>
      </c>
      <c r="B153" s="48">
        <f t="shared" si="2"/>
        <v>87</v>
      </c>
      <c r="C153" s="174">
        <v>0</v>
      </c>
      <c r="D153" s="174">
        <v>0</v>
      </c>
      <c r="E153" s="174">
        <v>0</v>
      </c>
      <c r="F153" s="174">
        <v>0</v>
      </c>
      <c r="G153" s="174">
        <v>0</v>
      </c>
      <c r="H153" s="174">
        <v>0</v>
      </c>
      <c r="I153" s="174">
        <v>0</v>
      </c>
      <c r="J153" s="174">
        <v>0</v>
      </c>
      <c r="K153" s="174">
        <v>87</v>
      </c>
    </row>
    <row r="154" spans="1:11" ht="12.75" customHeight="1">
      <c r="A154" s="1" t="s">
        <v>172</v>
      </c>
      <c r="B154" s="48">
        <f>SUM(C154:K154)</f>
        <v>94</v>
      </c>
      <c r="C154" s="174">
        <v>0</v>
      </c>
      <c r="D154" s="174">
        <v>0</v>
      </c>
      <c r="E154" s="174">
        <v>0</v>
      </c>
      <c r="F154" s="174">
        <v>0</v>
      </c>
      <c r="G154" s="174">
        <v>0</v>
      </c>
      <c r="H154" s="174">
        <v>10</v>
      </c>
      <c r="I154" s="174">
        <v>0</v>
      </c>
      <c r="J154" s="174">
        <v>0</v>
      </c>
      <c r="K154" s="174">
        <v>84</v>
      </c>
    </row>
    <row r="155" spans="1:11" ht="12.75" customHeight="1">
      <c r="A155" s="1" t="s">
        <v>152</v>
      </c>
      <c r="B155" s="48">
        <f>SUM(C155:K155)</f>
        <v>9</v>
      </c>
      <c r="C155" s="174">
        <v>0</v>
      </c>
      <c r="D155" s="174">
        <v>0</v>
      </c>
      <c r="E155" s="174">
        <v>2</v>
      </c>
      <c r="F155" s="174">
        <v>0</v>
      </c>
      <c r="G155" s="174">
        <v>7</v>
      </c>
      <c r="H155" s="174">
        <v>0</v>
      </c>
      <c r="I155" s="174">
        <v>0</v>
      </c>
      <c r="J155" s="174">
        <v>0</v>
      </c>
      <c r="K155" s="174">
        <v>0</v>
      </c>
    </row>
    <row r="156" spans="1:11" ht="12.75" customHeight="1">
      <c r="A156" s="1" t="s">
        <v>153</v>
      </c>
      <c r="B156" s="48">
        <f t="shared" si="2"/>
        <v>38</v>
      </c>
      <c r="C156" s="174">
        <v>0</v>
      </c>
      <c r="D156" s="174">
        <v>0</v>
      </c>
      <c r="E156" s="174">
        <v>38</v>
      </c>
      <c r="F156" s="174">
        <v>0</v>
      </c>
      <c r="G156" s="174">
        <v>0</v>
      </c>
      <c r="H156" s="174">
        <v>0</v>
      </c>
      <c r="I156" s="174">
        <v>0</v>
      </c>
      <c r="J156" s="174">
        <v>0</v>
      </c>
      <c r="K156" s="174">
        <v>0</v>
      </c>
    </row>
    <row r="157" spans="1:11" ht="12.75" customHeight="1">
      <c r="A157" s="1" t="s">
        <v>520</v>
      </c>
      <c r="B157" s="48">
        <f t="shared" si="2"/>
        <v>3</v>
      </c>
      <c r="C157" s="174">
        <v>0</v>
      </c>
      <c r="D157" s="174">
        <v>0</v>
      </c>
      <c r="E157" s="174">
        <v>3</v>
      </c>
      <c r="F157" s="174">
        <v>0</v>
      </c>
      <c r="G157" s="174">
        <v>0</v>
      </c>
      <c r="H157" s="174">
        <v>0</v>
      </c>
      <c r="I157" s="174">
        <v>0</v>
      </c>
      <c r="J157" s="174">
        <v>0</v>
      </c>
      <c r="K157" s="174">
        <v>0</v>
      </c>
    </row>
    <row r="158" spans="1:11" ht="12.75" customHeight="1">
      <c r="A158" s="1" t="s">
        <v>154</v>
      </c>
      <c r="B158" s="48">
        <f t="shared" si="2"/>
        <v>1</v>
      </c>
      <c r="C158" s="174">
        <v>0</v>
      </c>
      <c r="D158" s="174">
        <v>0</v>
      </c>
      <c r="E158" s="174">
        <v>1</v>
      </c>
      <c r="F158" s="174">
        <v>0</v>
      </c>
      <c r="G158" s="174">
        <v>0</v>
      </c>
      <c r="H158" s="174">
        <v>0</v>
      </c>
      <c r="I158" s="174">
        <v>0</v>
      </c>
      <c r="J158" s="174">
        <v>0</v>
      </c>
      <c r="K158" s="174">
        <v>0</v>
      </c>
    </row>
    <row r="159" spans="1:11" ht="12.75" customHeight="1">
      <c r="A159" s="44" t="s">
        <v>265</v>
      </c>
      <c r="B159" s="48">
        <f>SUM(C159:K159)</f>
        <v>28</v>
      </c>
      <c r="C159" s="174">
        <v>3</v>
      </c>
      <c r="D159" s="174">
        <v>0</v>
      </c>
      <c r="E159" s="174">
        <v>0</v>
      </c>
      <c r="F159" s="174">
        <v>18</v>
      </c>
      <c r="G159" s="174">
        <v>0</v>
      </c>
      <c r="H159" s="174">
        <v>0</v>
      </c>
      <c r="I159" s="174">
        <v>7</v>
      </c>
      <c r="J159" s="174">
        <v>0</v>
      </c>
      <c r="K159" s="174">
        <v>0</v>
      </c>
    </row>
    <row r="160" spans="1:11" ht="12.75" customHeight="1">
      <c r="A160" s="44" t="s">
        <v>173</v>
      </c>
      <c r="B160" s="48">
        <f t="shared" si="2"/>
        <v>4</v>
      </c>
      <c r="C160" s="174">
        <v>0</v>
      </c>
      <c r="D160" s="174">
        <v>0</v>
      </c>
      <c r="E160" s="174">
        <v>3</v>
      </c>
      <c r="F160" s="174">
        <v>1</v>
      </c>
      <c r="G160" s="174">
        <v>0</v>
      </c>
      <c r="H160" s="174">
        <v>0</v>
      </c>
      <c r="I160" s="174">
        <v>0</v>
      </c>
      <c r="J160" s="174">
        <v>0</v>
      </c>
      <c r="K160" s="174">
        <v>0</v>
      </c>
    </row>
    <row r="161" spans="1:11" ht="12.75" customHeight="1">
      <c r="A161" s="1" t="s">
        <v>155</v>
      </c>
      <c r="B161" s="48">
        <f>SUM(C161:K161)</f>
        <v>42</v>
      </c>
      <c r="C161" s="174">
        <v>0</v>
      </c>
      <c r="D161" s="174">
        <v>0</v>
      </c>
      <c r="E161" s="174">
        <v>40</v>
      </c>
      <c r="F161" s="174">
        <v>0</v>
      </c>
      <c r="G161" s="174">
        <v>0</v>
      </c>
      <c r="H161" s="174">
        <v>1</v>
      </c>
      <c r="I161" s="174">
        <v>0</v>
      </c>
      <c r="J161" s="174">
        <v>0</v>
      </c>
      <c r="K161" s="174">
        <v>1</v>
      </c>
    </row>
    <row r="162" spans="1:11" ht="12.75" customHeight="1" thickBot="1">
      <c r="A162" s="17"/>
      <c r="B162" s="18"/>
      <c r="C162" s="75"/>
      <c r="D162" s="17"/>
      <c r="E162" s="75"/>
      <c r="F162" s="17"/>
      <c r="G162" s="17"/>
      <c r="H162" s="17"/>
      <c r="I162" s="17"/>
      <c r="J162" s="17"/>
      <c r="K162" s="17"/>
    </row>
    <row r="163" ht="12.75" customHeight="1">
      <c r="A163" s="176" t="s">
        <v>676</v>
      </c>
    </row>
  </sheetData>
  <mergeCells count="14">
    <mergeCell ref="A131:A134"/>
    <mergeCell ref="B131:B134"/>
    <mergeCell ref="C131:K131"/>
    <mergeCell ref="A45:A48"/>
    <mergeCell ref="B45:B48"/>
    <mergeCell ref="C45:K45"/>
    <mergeCell ref="A88:A91"/>
    <mergeCell ref="B88:B91"/>
    <mergeCell ref="C88:K88"/>
    <mergeCell ref="A3:K3"/>
    <mergeCell ref="A4:K4"/>
    <mergeCell ref="A7:A10"/>
    <mergeCell ref="B7:B10"/>
    <mergeCell ref="C7:K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workbookViewId="0" topLeftCell="A1">
      <selection activeCell="A37" sqref="A37"/>
    </sheetView>
  </sheetViews>
  <sheetFormatPr defaultColWidth="11.421875" defaultRowHeight="19.5" customHeight="1"/>
  <cols>
    <col min="1" max="1" width="21.421875" style="123" customWidth="1"/>
    <col min="2" max="2" width="9.28125" style="123" customWidth="1"/>
    <col min="3" max="3" width="9.00390625" style="123" customWidth="1"/>
    <col min="4" max="4" width="10.28125" style="123" customWidth="1"/>
    <col min="5" max="6" width="8.7109375" style="123" customWidth="1"/>
    <col min="7" max="7" width="9.57421875" style="123" customWidth="1"/>
    <col min="8" max="8" width="8.8515625" style="123" customWidth="1"/>
    <col min="9" max="9" width="10.140625" style="123" customWidth="1"/>
    <col min="10" max="10" width="8.7109375" style="123" customWidth="1"/>
    <col min="11" max="16384" width="11.421875" style="123" customWidth="1"/>
  </cols>
  <sheetData>
    <row r="1" ht="19.5" customHeight="1">
      <c r="A1" s="90" t="s">
        <v>685</v>
      </c>
    </row>
    <row r="2" spans="1:10" ht="19.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</row>
    <row r="3" spans="1:11" ht="19.5" customHeight="1">
      <c r="A3" s="414" t="s">
        <v>664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9.5" customHeight="1">
      <c r="A4" s="414" t="s">
        <v>665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1:9" ht="19.5" customHeight="1" thickBot="1">
      <c r="A5" s="122"/>
      <c r="B5" s="122"/>
      <c r="C5" s="122"/>
      <c r="D5" s="122"/>
      <c r="E5" s="122"/>
      <c r="F5" s="122"/>
      <c r="G5" s="122"/>
      <c r="H5" s="122"/>
      <c r="I5" s="122"/>
    </row>
    <row r="6" spans="1:11" ht="28.5" customHeight="1" thickBot="1">
      <c r="A6" s="415" t="s">
        <v>327</v>
      </c>
      <c r="B6" s="417" t="s">
        <v>672</v>
      </c>
      <c r="C6" s="418"/>
      <c r="D6" s="418"/>
      <c r="E6" s="418"/>
      <c r="F6" s="418"/>
      <c r="G6" s="418"/>
      <c r="H6" s="418"/>
      <c r="I6" s="418"/>
      <c r="J6" s="418"/>
      <c r="K6" s="418"/>
    </row>
    <row r="7" spans="1:11" ht="28.5" customHeight="1" thickBot="1">
      <c r="A7" s="416"/>
      <c r="B7" s="257">
        <v>1994</v>
      </c>
      <c r="C7" s="148">
        <v>1995</v>
      </c>
      <c r="D7" s="148">
        <v>1996</v>
      </c>
      <c r="E7" s="148">
        <v>1997</v>
      </c>
      <c r="F7" s="148">
        <v>1998</v>
      </c>
      <c r="G7" s="148">
        <v>1999</v>
      </c>
      <c r="H7" s="148">
        <v>2000</v>
      </c>
      <c r="I7" s="148">
        <v>2001</v>
      </c>
      <c r="J7" s="148">
        <v>2002</v>
      </c>
      <c r="K7" s="148">
        <v>2003</v>
      </c>
    </row>
    <row r="8" spans="2:11" ht="19.5" customHeight="1">
      <c r="B8" s="341"/>
      <c r="C8" s="125"/>
      <c r="D8" s="125"/>
      <c r="E8" s="125"/>
      <c r="F8" s="125"/>
      <c r="G8" s="125"/>
      <c r="H8" s="124"/>
      <c r="I8" s="124"/>
      <c r="J8" s="124"/>
      <c r="K8" s="124"/>
    </row>
    <row r="9" spans="1:11" ht="19.5" customHeight="1">
      <c r="A9" s="122" t="s">
        <v>185</v>
      </c>
      <c r="B9" s="342">
        <f aca="true" t="shared" si="0" ref="B9:H9">SUM(B11:B37)</f>
        <v>50218</v>
      </c>
      <c r="C9" s="126">
        <f t="shared" si="0"/>
        <v>45338</v>
      </c>
      <c r="D9" s="126">
        <f t="shared" si="0"/>
        <v>44375</v>
      </c>
      <c r="E9" s="126">
        <f t="shared" si="0"/>
        <v>44321</v>
      </c>
      <c r="F9" s="126">
        <f t="shared" si="0"/>
        <v>45522</v>
      </c>
      <c r="G9" s="126">
        <f t="shared" si="0"/>
        <v>48126</v>
      </c>
      <c r="H9" s="126">
        <f t="shared" si="0"/>
        <v>48357</v>
      </c>
      <c r="I9" s="126">
        <f>SUM(I11:I37)</f>
        <v>45124</v>
      </c>
      <c r="J9" s="126">
        <f>SUM(J11:J37)</f>
        <v>43974</v>
      </c>
      <c r="K9" s="126">
        <f>SUM(K11:K37)</f>
        <v>50100</v>
      </c>
    </row>
    <row r="10" spans="2:11" ht="19.5" customHeight="1">
      <c r="B10" s="341"/>
      <c r="C10" s="125"/>
      <c r="D10" s="125"/>
      <c r="E10" s="127"/>
      <c r="F10" s="125"/>
      <c r="G10" s="125"/>
      <c r="H10" s="124"/>
      <c r="I10" s="125"/>
      <c r="J10" s="124"/>
      <c r="K10" s="124"/>
    </row>
    <row r="11" spans="1:11" ht="17.25" customHeight="1">
      <c r="A11" s="123" t="s">
        <v>421</v>
      </c>
      <c r="B11" s="247">
        <v>23028</v>
      </c>
      <c r="C11" s="127">
        <v>19585</v>
      </c>
      <c r="D11" s="127">
        <v>19215</v>
      </c>
      <c r="E11" s="127">
        <v>18617</v>
      </c>
      <c r="F11" s="125">
        <v>16399</v>
      </c>
      <c r="G11" s="125">
        <v>19597</v>
      </c>
      <c r="H11" s="125">
        <v>17000</v>
      </c>
      <c r="I11" s="125">
        <v>15938</v>
      </c>
      <c r="J11" s="125">
        <v>14741</v>
      </c>
      <c r="K11" s="125">
        <v>18434</v>
      </c>
    </row>
    <row r="12" spans="1:11" ht="17.25" customHeight="1">
      <c r="A12" s="123" t="s">
        <v>400</v>
      </c>
      <c r="B12" s="247">
        <v>3094</v>
      </c>
      <c r="C12" s="127">
        <v>2982</v>
      </c>
      <c r="D12" s="127">
        <v>2958</v>
      </c>
      <c r="E12" s="127">
        <v>3486</v>
      </c>
      <c r="F12" s="125">
        <v>2964</v>
      </c>
      <c r="G12" s="125">
        <v>3030</v>
      </c>
      <c r="H12" s="125">
        <v>4076</v>
      </c>
      <c r="I12" s="125">
        <v>2540</v>
      </c>
      <c r="J12" s="125">
        <v>2201</v>
      </c>
      <c r="K12" s="125">
        <v>2947</v>
      </c>
    </row>
    <row r="13" spans="1:11" ht="17.25" customHeight="1">
      <c r="A13" s="123" t="s">
        <v>401</v>
      </c>
      <c r="B13" s="247">
        <v>2741</v>
      </c>
      <c r="C13" s="127">
        <v>2404</v>
      </c>
      <c r="D13" s="127">
        <v>2480</v>
      </c>
      <c r="E13" s="127">
        <v>2478</v>
      </c>
      <c r="F13" s="125">
        <v>2647</v>
      </c>
      <c r="G13" s="125">
        <v>2556</v>
      </c>
      <c r="H13" s="125">
        <v>2669</v>
      </c>
      <c r="I13" s="125">
        <v>2712</v>
      </c>
      <c r="J13" s="125">
        <v>2898</v>
      </c>
      <c r="K13" s="125">
        <v>2882</v>
      </c>
    </row>
    <row r="14" spans="1:11" ht="17.25" customHeight="1">
      <c r="A14" s="123" t="s">
        <v>406</v>
      </c>
      <c r="B14" s="247">
        <v>3021</v>
      </c>
      <c r="C14" s="127">
        <v>3102</v>
      </c>
      <c r="D14" s="127">
        <v>2782</v>
      </c>
      <c r="E14" s="127">
        <v>2958</v>
      </c>
      <c r="F14" s="125">
        <v>3171</v>
      </c>
      <c r="G14" s="125">
        <v>3422</v>
      </c>
      <c r="H14" s="125">
        <v>3842</v>
      </c>
      <c r="I14" s="125">
        <v>2788</v>
      </c>
      <c r="J14" s="125">
        <v>2654</v>
      </c>
      <c r="K14" s="125">
        <v>3133</v>
      </c>
    </row>
    <row r="15" spans="1:11" ht="17.25" customHeight="1">
      <c r="A15" s="123" t="s">
        <v>408</v>
      </c>
      <c r="B15" s="247">
        <v>1641</v>
      </c>
      <c r="C15" s="127">
        <v>1637</v>
      </c>
      <c r="D15" s="127">
        <v>1321</v>
      </c>
      <c r="E15" s="127">
        <v>1356</v>
      </c>
      <c r="F15" s="125">
        <v>1844</v>
      </c>
      <c r="G15" s="125">
        <v>1550</v>
      </c>
      <c r="H15" s="125">
        <v>1686</v>
      </c>
      <c r="I15" s="125">
        <v>1695</v>
      </c>
      <c r="J15" s="125">
        <v>1924</v>
      </c>
      <c r="K15" s="125">
        <v>1582</v>
      </c>
    </row>
    <row r="16" spans="1:11" ht="17.25" customHeight="1">
      <c r="A16" s="123" t="s">
        <v>413</v>
      </c>
      <c r="B16" s="247">
        <v>2404</v>
      </c>
      <c r="C16" s="127">
        <v>2065</v>
      </c>
      <c r="D16" s="127">
        <v>1925</v>
      </c>
      <c r="E16" s="127">
        <v>1967</v>
      </c>
      <c r="F16" s="125">
        <v>1739</v>
      </c>
      <c r="G16" s="125">
        <v>1656</v>
      </c>
      <c r="H16" s="125">
        <v>1747</v>
      </c>
      <c r="I16" s="125">
        <v>1996</v>
      </c>
      <c r="J16" s="125">
        <v>1834</v>
      </c>
      <c r="K16" s="125">
        <v>1996</v>
      </c>
    </row>
    <row r="17" spans="1:11" ht="17.25" customHeight="1">
      <c r="A17" s="123" t="s">
        <v>7</v>
      </c>
      <c r="B17" s="247">
        <v>2119</v>
      </c>
      <c r="C17" s="127">
        <v>2050</v>
      </c>
      <c r="D17" s="127">
        <v>1952</v>
      </c>
      <c r="E17" s="127">
        <v>1478</v>
      </c>
      <c r="F17" s="125">
        <v>2217</v>
      </c>
      <c r="G17" s="125">
        <v>1989</v>
      </c>
      <c r="H17" s="125">
        <v>1903</v>
      </c>
      <c r="I17" s="125">
        <v>2152</v>
      </c>
      <c r="J17" s="125">
        <v>1922</v>
      </c>
      <c r="K17" s="125">
        <v>2181</v>
      </c>
    </row>
    <row r="18" spans="1:11" ht="17.25" customHeight="1">
      <c r="A18" s="123" t="s">
        <v>440</v>
      </c>
      <c r="B18" s="247">
        <v>1311</v>
      </c>
      <c r="C18" s="127">
        <v>1294</v>
      </c>
      <c r="D18" s="127">
        <v>1334</v>
      </c>
      <c r="E18" s="127">
        <v>1383</v>
      </c>
      <c r="F18" s="125">
        <v>1834</v>
      </c>
      <c r="G18" s="125">
        <v>1498</v>
      </c>
      <c r="H18" s="125">
        <v>1392</v>
      </c>
      <c r="I18" s="125">
        <v>1472</v>
      </c>
      <c r="J18" s="125">
        <v>1871</v>
      </c>
      <c r="K18" s="125">
        <v>1758</v>
      </c>
    </row>
    <row r="19" spans="1:11" ht="17.25" customHeight="1">
      <c r="A19" s="123" t="s">
        <v>441</v>
      </c>
      <c r="B19" s="247">
        <v>1100</v>
      </c>
      <c r="C19" s="127">
        <v>1272</v>
      </c>
      <c r="D19" s="127">
        <v>1297</v>
      </c>
      <c r="E19" s="127">
        <v>1268</v>
      </c>
      <c r="F19" s="125">
        <v>1346</v>
      </c>
      <c r="G19" s="125">
        <v>1439</v>
      </c>
      <c r="H19" s="125">
        <v>1543</v>
      </c>
      <c r="I19" s="125">
        <v>1628</v>
      </c>
      <c r="J19" s="125">
        <v>1884</v>
      </c>
      <c r="K19" s="125">
        <v>1726</v>
      </c>
    </row>
    <row r="20" spans="1:11" ht="17.25" customHeight="1">
      <c r="A20" s="123" t="s">
        <v>521</v>
      </c>
      <c r="B20" s="247">
        <v>1070</v>
      </c>
      <c r="C20" s="127">
        <v>1045</v>
      </c>
      <c r="D20" s="127">
        <v>1024</v>
      </c>
      <c r="E20" s="127">
        <v>939</v>
      </c>
      <c r="F20" s="125">
        <v>1345</v>
      </c>
      <c r="G20" s="125">
        <v>893</v>
      </c>
      <c r="H20" s="125">
        <v>1160</v>
      </c>
      <c r="I20" s="125">
        <v>1084</v>
      </c>
      <c r="J20" s="125">
        <v>816</v>
      </c>
      <c r="K20" s="125">
        <v>887</v>
      </c>
    </row>
    <row r="21" spans="1:11" ht="17.25" customHeight="1">
      <c r="A21" s="123" t="s">
        <v>412</v>
      </c>
      <c r="B21" s="247">
        <v>1418</v>
      </c>
      <c r="C21" s="127">
        <v>1300</v>
      </c>
      <c r="D21" s="127">
        <v>1289</v>
      </c>
      <c r="E21" s="127">
        <v>1365</v>
      </c>
      <c r="F21" s="125">
        <v>1662</v>
      </c>
      <c r="G21" s="125">
        <v>1618</v>
      </c>
      <c r="H21" s="125">
        <v>1591</v>
      </c>
      <c r="I21" s="125">
        <v>1335</v>
      </c>
      <c r="J21" s="125">
        <v>1346</v>
      </c>
      <c r="K21" s="125">
        <v>1225</v>
      </c>
    </row>
    <row r="22" spans="1:11" ht="17.25" customHeight="1">
      <c r="A22" s="123" t="s">
        <v>416</v>
      </c>
      <c r="B22" s="247">
        <v>1084</v>
      </c>
      <c r="C22" s="127">
        <v>953</v>
      </c>
      <c r="D22" s="127">
        <v>1033</v>
      </c>
      <c r="E22" s="127">
        <v>1367</v>
      </c>
      <c r="F22" s="125">
        <v>1264</v>
      </c>
      <c r="G22" s="125">
        <v>1081</v>
      </c>
      <c r="H22" s="125">
        <v>1283</v>
      </c>
      <c r="I22" s="125">
        <v>1354</v>
      </c>
      <c r="J22" s="125">
        <v>1301</v>
      </c>
      <c r="K22" s="125">
        <v>1379</v>
      </c>
    </row>
    <row r="23" spans="1:11" ht="17.25" customHeight="1">
      <c r="A23" s="123" t="s">
        <v>420</v>
      </c>
      <c r="B23" s="247">
        <v>993</v>
      </c>
      <c r="C23" s="127">
        <v>845</v>
      </c>
      <c r="D23" s="127">
        <v>814</v>
      </c>
      <c r="E23" s="127">
        <v>818</v>
      </c>
      <c r="F23" s="125">
        <v>685</v>
      </c>
      <c r="G23" s="125">
        <v>839</v>
      </c>
      <c r="H23" s="125">
        <v>986</v>
      </c>
      <c r="I23" s="125">
        <v>911</v>
      </c>
      <c r="J23" s="125">
        <v>956</v>
      </c>
      <c r="K23" s="125">
        <v>1003</v>
      </c>
    </row>
    <row r="24" spans="1:11" ht="17.25" customHeight="1">
      <c r="A24" s="123" t="s">
        <v>442</v>
      </c>
      <c r="B24" s="247">
        <v>948</v>
      </c>
      <c r="C24" s="127">
        <v>834</v>
      </c>
      <c r="D24" s="127">
        <v>744</v>
      </c>
      <c r="E24" s="127">
        <v>713</v>
      </c>
      <c r="F24" s="125">
        <v>662</v>
      </c>
      <c r="G24" s="125">
        <v>770</v>
      </c>
      <c r="H24" s="125">
        <v>899</v>
      </c>
      <c r="I24" s="125">
        <v>988</v>
      </c>
      <c r="J24" s="125">
        <v>1157</v>
      </c>
      <c r="K24" s="125">
        <v>1075</v>
      </c>
    </row>
    <row r="25" spans="1:11" ht="17.25" customHeight="1">
      <c r="A25" s="123" t="s">
        <v>443</v>
      </c>
      <c r="B25" s="247">
        <v>910</v>
      </c>
      <c r="C25" s="127">
        <v>926</v>
      </c>
      <c r="D25" s="127">
        <v>962</v>
      </c>
      <c r="E25" s="127">
        <v>917</v>
      </c>
      <c r="F25" s="125">
        <v>1050</v>
      </c>
      <c r="G25" s="125">
        <v>1002</v>
      </c>
      <c r="H25" s="125">
        <v>845</v>
      </c>
      <c r="I25" s="125">
        <v>1018</v>
      </c>
      <c r="J25" s="125">
        <v>1175</v>
      </c>
      <c r="K25" s="125">
        <v>1039</v>
      </c>
    </row>
    <row r="26" spans="1:11" ht="17.25" customHeight="1">
      <c r="A26" s="123" t="s">
        <v>13</v>
      </c>
      <c r="B26" s="247">
        <v>746</v>
      </c>
      <c r="C26" s="127">
        <v>847</v>
      </c>
      <c r="D26" s="127">
        <v>883</v>
      </c>
      <c r="E26" s="127">
        <v>761</v>
      </c>
      <c r="F26" s="125">
        <v>967</v>
      </c>
      <c r="G26" s="125">
        <v>1060</v>
      </c>
      <c r="H26" s="125">
        <v>1300</v>
      </c>
      <c r="I26" s="125">
        <v>1317</v>
      </c>
      <c r="J26" s="125">
        <v>1293</v>
      </c>
      <c r="K26" s="125">
        <v>1469</v>
      </c>
    </row>
    <row r="27" spans="1:11" ht="17.25" customHeight="1">
      <c r="A27" s="123" t="s">
        <v>444</v>
      </c>
      <c r="B27" s="247">
        <v>939</v>
      </c>
      <c r="C27" s="127">
        <v>710</v>
      </c>
      <c r="D27" s="127">
        <v>803</v>
      </c>
      <c r="E27" s="127">
        <v>762</v>
      </c>
      <c r="F27" s="125">
        <v>949</v>
      </c>
      <c r="G27" s="125">
        <v>901</v>
      </c>
      <c r="H27" s="125">
        <v>949</v>
      </c>
      <c r="I27" s="125">
        <v>855</v>
      </c>
      <c r="J27" s="125">
        <v>596</v>
      </c>
      <c r="K27" s="125">
        <v>960</v>
      </c>
    </row>
    <row r="28" spans="1:11" ht="17.25" customHeight="1">
      <c r="A28" s="123" t="s">
        <v>419</v>
      </c>
      <c r="B28" s="247">
        <v>942</v>
      </c>
      <c r="C28" s="127">
        <v>890</v>
      </c>
      <c r="D28" s="127">
        <v>778</v>
      </c>
      <c r="E28" s="127">
        <v>783</v>
      </c>
      <c r="F28" s="125">
        <v>697</v>
      </c>
      <c r="G28" s="125">
        <v>792</v>
      </c>
      <c r="H28" s="125">
        <v>889</v>
      </c>
      <c r="I28" s="125">
        <v>734</v>
      </c>
      <c r="J28" s="125">
        <v>690</v>
      </c>
      <c r="K28" s="125">
        <v>1018</v>
      </c>
    </row>
    <row r="29" spans="1:11" ht="17.25" customHeight="1">
      <c r="A29" s="123" t="s">
        <v>414</v>
      </c>
      <c r="B29" s="247">
        <v>362</v>
      </c>
      <c r="C29" s="127">
        <v>300</v>
      </c>
      <c r="D29" s="127">
        <v>403</v>
      </c>
      <c r="E29" s="127">
        <v>392</v>
      </c>
      <c r="F29" s="125">
        <v>333</v>
      </c>
      <c r="G29" s="125">
        <v>316</v>
      </c>
      <c r="H29" s="125">
        <v>342</v>
      </c>
      <c r="I29" s="125">
        <v>389</v>
      </c>
      <c r="J29" s="125">
        <v>323</v>
      </c>
      <c r="K29" s="125">
        <v>389</v>
      </c>
    </row>
    <row r="30" spans="1:11" ht="17.25" customHeight="1">
      <c r="A30" s="123" t="s">
        <v>418</v>
      </c>
      <c r="B30" s="247">
        <v>347</v>
      </c>
      <c r="C30" s="127">
        <v>297</v>
      </c>
      <c r="D30" s="127">
        <v>378</v>
      </c>
      <c r="E30" s="127">
        <v>326</v>
      </c>
      <c r="F30" s="125">
        <v>387</v>
      </c>
      <c r="G30" s="125">
        <v>365</v>
      </c>
      <c r="H30" s="125">
        <v>357</v>
      </c>
      <c r="I30" s="125">
        <v>347</v>
      </c>
      <c r="J30" s="125">
        <v>373</v>
      </c>
      <c r="K30" s="125">
        <v>389</v>
      </c>
    </row>
    <row r="31" spans="1:11" ht="17.25" customHeight="1">
      <c r="A31" s="123" t="s">
        <v>405</v>
      </c>
      <c r="B31" s="247">
        <v>0</v>
      </c>
      <c r="C31" s="127">
        <v>0</v>
      </c>
      <c r="D31" s="127">
        <v>0</v>
      </c>
      <c r="E31" s="127">
        <v>0</v>
      </c>
      <c r="F31" s="127">
        <v>439</v>
      </c>
      <c r="G31" s="125">
        <v>510</v>
      </c>
      <c r="H31" s="125">
        <v>519</v>
      </c>
      <c r="I31" s="125">
        <v>619</v>
      </c>
      <c r="J31" s="125">
        <v>658</v>
      </c>
      <c r="K31" s="125">
        <v>557</v>
      </c>
    </row>
    <row r="32" spans="1:11" ht="17.25" customHeight="1">
      <c r="A32" s="123" t="s">
        <v>404</v>
      </c>
      <c r="B32" s="247">
        <v>0</v>
      </c>
      <c r="C32" s="127">
        <v>0</v>
      </c>
      <c r="D32" s="127">
        <v>0</v>
      </c>
      <c r="E32" s="127">
        <v>0</v>
      </c>
      <c r="F32" s="127">
        <v>568</v>
      </c>
      <c r="G32" s="125">
        <v>631</v>
      </c>
      <c r="H32" s="125">
        <v>788</v>
      </c>
      <c r="I32" s="125">
        <v>525</v>
      </c>
      <c r="J32" s="125">
        <v>482</v>
      </c>
      <c r="K32" s="125">
        <v>467</v>
      </c>
    </row>
    <row r="33" spans="1:11" ht="17.25" customHeight="1">
      <c r="A33" s="123" t="s">
        <v>20</v>
      </c>
      <c r="B33" s="247">
        <v>0</v>
      </c>
      <c r="C33" s="127">
        <v>0</v>
      </c>
      <c r="D33" s="127">
        <v>0</v>
      </c>
      <c r="E33" s="127">
        <v>0</v>
      </c>
      <c r="F33" s="127">
        <v>0</v>
      </c>
      <c r="G33" s="125">
        <v>227</v>
      </c>
      <c r="H33" s="125">
        <v>319</v>
      </c>
      <c r="I33" s="125">
        <v>391</v>
      </c>
      <c r="J33" s="125">
        <v>441</v>
      </c>
      <c r="K33" s="125">
        <v>423</v>
      </c>
    </row>
    <row r="34" spans="1:11" ht="17.25" customHeight="1">
      <c r="A34" s="123" t="s">
        <v>409</v>
      </c>
      <c r="B34" s="247">
        <v>0</v>
      </c>
      <c r="C34" s="127">
        <v>0</v>
      </c>
      <c r="D34" s="127">
        <v>0</v>
      </c>
      <c r="E34" s="127">
        <v>0</v>
      </c>
      <c r="F34" s="127">
        <v>0</v>
      </c>
      <c r="G34" s="125">
        <v>0</v>
      </c>
      <c r="H34" s="125">
        <v>0</v>
      </c>
      <c r="I34" s="125">
        <v>0</v>
      </c>
      <c r="J34" s="125">
        <v>66</v>
      </c>
      <c r="K34" s="125">
        <v>233</v>
      </c>
    </row>
    <row r="35" spans="1:11" ht="17.25" customHeight="1">
      <c r="A35" s="130" t="s">
        <v>451</v>
      </c>
      <c r="B35" s="247">
        <v>0</v>
      </c>
      <c r="C35" s="127">
        <v>0</v>
      </c>
      <c r="D35" s="127">
        <v>0</v>
      </c>
      <c r="E35" s="127">
        <v>0</v>
      </c>
      <c r="F35" s="127">
        <v>0</v>
      </c>
      <c r="G35" s="125">
        <v>0</v>
      </c>
      <c r="H35" s="125">
        <v>0</v>
      </c>
      <c r="I35" s="125">
        <v>0</v>
      </c>
      <c r="J35" s="125">
        <v>66</v>
      </c>
      <c r="K35" s="125">
        <v>142</v>
      </c>
    </row>
    <row r="36" spans="1:11" ht="17.25" customHeight="1">
      <c r="A36" s="130" t="s">
        <v>452</v>
      </c>
      <c r="B36" s="247">
        <v>0</v>
      </c>
      <c r="C36" s="127">
        <v>0</v>
      </c>
      <c r="D36" s="127">
        <v>0</v>
      </c>
      <c r="E36" s="127">
        <v>0</v>
      </c>
      <c r="F36" s="127">
        <v>0</v>
      </c>
      <c r="G36" s="125">
        <v>0</v>
      </c>
      <c r="H36" s="125">
        <v>0</v>
      </c>
      <c r="I36" s="125">
        <v>0</v>
      </c>
      <c r="J36" s="125">
        <v>66</v>
      </c>
      <c r="K36" s="125">
        <v>536</v>
      </c>
    </row>
    <row r="37" spans="1:11" ht="17.25" customHeight="1">
      <c r="A37" s="130" t="s">
        <v>453</v>
      </c>
      <c r="B37" s="247">
        <v>0</v>
      </c>
      <c r="C37" s="127">
        <v>0</v>
      </c>
      <c r="D37" s="127">
        <v>0</v>
      </c>
      <c r="E37" s="127">
        <v>187</v>
      </c>
      <c r="F37" s="125">
        <v>353</v>
      </c>
      <c r="G37" s="125">
        <v>384</v>
      </c>
      <c r="H37" s="125">
        <v>272</v>
      </c>
      <c r="I37" s="125">
        <v>336</v>
      </c>
      <c r="J37" s="125">
        <v>240</v>
      </c>
      <c r="K37" s="125">
        <v>270</v>
      </c>
    </row>
    <row r="38" spans="1:11" ht="17.25" customHeight="1" thickBot="1">
      <c r="A38" s="131"/>
      <c r="B38" s="265"/>
      <c r="C38" s="131"/>
      <c r="D38" s="131"/>
      <c r="E38" s="131"/>
      <c r="F38" s="131"/>
      <c r="G38" s="131"/>
      <c r="H38" s="131"/>
      <c r="I38" s="131"/>
      <c r="J38" s="131"/>
      <c r="K38" s="131"/>
    </row>
    <row r="39" ht="13.5" customHeight="1">
      <c r="A39" s="63" t="s">
        <v>647</v>
      </c>
    </row>
    <row r="40" ht="13.5" customHeight="1">
      <c r="A40" s="63" t="s">
        <v>648</v>
      </c>
    </row>
    <row r="41" ht="13.5" customHeight="1">
      <c r="A41" s="63" t="s">
        <v>649</v>
      </c>
    </row>
    <row r="42" ht="12" customHeight="1">
      <c r="A42" s="89" t="s">
        <v>686</v>
      </c>
    </row>
    <row r="46" ht="19.5" customHeight="1">
      <c r="A46" s="343" t="s">
        <v>646</v>
      </c>
    </row>
  </sheetData>
  <mergeCells count="5">
    <mergeCell ref="A2:J2"/>
    <mergeCell ref="A6:A7"/>
    <mergeCell ref="B6:K6"/>
    <mergeCell ref="A3:K3"/>
    <mergeCell ref="A4:K4"/>
  </mergeCells>
  <printOptions/>
  <pageMargins left="0.3937007874015748" right="0.3937007874015748" top="0.7874015748031497" bottom="0.7874015748031497" header="0" footer="0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123" customWidth="1"/>
    <col min="2" max="2" width="17.8515625" style="123" customWidth="1"/>
    <col min="3" max="3" width="12.421875" style="123" customWidth="1"/>
    <col min="4" max="4" width="9.8515625" style="123" customWidth="1"/>
    <col min="5" max="5" width="16.421875" style="123" customWidth="1"/>
    <col min="6" max="6" width="17.140625" style="123" customWidth="1"/>
    <col min="7" max="16384" width="11.421875" style="123" customWidth="1"/>
  </cols>
  <sheetData>
    <row r="1" ht="12">
      <c r="A1" s="64" t="s">
        <v>687</v>
      </c>
    </row>
    <row r="3" spans="1:7" ht="12">
      <c r="A3" s="376" t="s">
        <v>667</v>
      </c>
      <c r="B3" s="376"/>
      <c r="C3" s="376"/>
      <c r="D3" s="376"/>
      <c r="E3" s="376"/>
      <c r="F3" s="376"/>
      <c r="G3" s="376"/>
    </row>
    <row r="4" spans="1:7" ht="12">
      <c r="A4" s="376" t="s">
        <v>653</v>
      </c>
      <c r="B4" s="376"/>
      <c r="C4" s="376"/>
      <c r="D4" s="376"/>
      <c r="E4" s="376"/>
      <c r="F4" s="376"/>
      <c r="G4" s="376"/>
    </row>
    <row r="5" ht="12">
      <c r="A5" s="130"/>
    </row>
    <row r="6" ht="12.75" thickBot="1"/>
    <row r="7" spans="1:7" ht="12">
      <c r="A7" s="419" t="s">
        <v>327</v>
      </c>
      <c r="B7" s="264"/>
      <c r="C7" s="422" t="s">
        <v>597</v>
      </c>
      <c r="D7" s="419"/>
      <c r="E7" s="419"/>
      <c r="F7" s="377"/>
      <c r="G7" s="262" t="s">
        <v>563</v>
      </c>
    </row>
    <row r="8" spans="1:7" ht="12.75" thickBot="1">
      <c r="A8" s="420"/>
      <c r="B8" s="259" t="s">
        <v>437</v>
      </c>
      <c r="C8" s="423"/>
      <c r="D8" s="421"/>
      <c r="E8" s="421"/>
      <c r="F8" s="378"/>
      <c r="G8" s="259" t="s">
        <v>596</v>
      </c>
    </row>
    <row r="9" spans="1:7" ht="12">
      <c r="A9" s="420"/>
      <c r="B9" s="261" t="s">
        <v>569</v>
      </c>
      <c r="C9" s="424" t="s">
        <v>185</v>
      </c>
      <c r="D9" s="260" t="s">
        <v>595</v>
      </c>
      <c r="E9" s="260" t="s">
        <v>594</v>
      </c>
      <c r="F9" s="192" t="s">
        <v>593</v>
      </c>
      <c r="G9" s="259" t="s">
        <v>565</v>
      </c>
    </row>
    <row r="10" spans="1:7" ht="12.75" thickBot="1">
      <c r="A10" s="421"/>
      <c r="B10" s="265"/>
      <c r="C10" s="423"/>
      <c r="D10" s="148">
        <v>2003</v>
      </c>
      <c r="E10" s="153" t="s">
        <v>592</v>
      </c>
      <c r="F10" s="258" t="s">
        <v>591</v>
      </c>
      <c r="G10" s="257" t="s">
        <v>571</v>
      </c>
    </row>
    <row r="11" spans="1:7" ht="12">
      <c r="A11" s="256"/>
      <c r="B11" s="254"/>
      <c r="C11" s="254"/>
      <c r="D11" s="165"/>
      <c r="E11" s="165"/>
      <c r="F11" s="255"/>
      <c r="G11" s="254"/>
    </row>
    <row r="12" spans="1:7" ht="12">
      <c r="A12" s="253" t="s">
        <v>185</v>
      </c>
      <c r="B12" s="251">
        <f>SUM(B14:B39)</f>
        <v>29164</v>
      </c>
      <c r="C12" s="251">
        <f>SUM(C14:C39)</f>
        <v>9192</v>
      </c>
      <c r="D12" s="268">
        <f>SUM(D14:D39)</f>
        <v>8107</v>
      </c>
      <c r="E12" s="269">
        <f>SUM(E14:E39)</f>
        <v>1085</v>
      </c>
      <c r="F12" s="252">
        <f>(C12/B12)</f>
        <v>0.31518310245508163</v>
      </c>
      <c r="G12" s="251">
        <f>SUM(G14:G42)</f>
        <v>21913</v>
      </c>
    </row>
    <row r="13" spans="2:7" ht="12">
      <c r="B13" s="266"/>
      <c r="C13" s="266"/>
      <c r="D13" s="270"/>
      <c r="E13" s="271"/>
      <c r="F13" s="250"/>
      <c r="G13" s="249"/>
    </row>
    <row r="14" spans="1:7" ht="12">
      <c r="A14" s="130" t="s">
        <v>400</v>
      </c>
      <c r="B14" s="159">
        <v>2718</v>
      </c>
      <c r="C14" s="272">
        <f aca="true" t="shared" si="0" ref="C14:C38">SUM(D14:E14)</f>
        <v>633</v>
      </c>
      <c r="D14" s="127">
        <v>574</v>
      </c>
      <c r="E14" s="125">
        <v>59</v>
      </c>
      <c r="F14" s="248">
        <f aca="true" t="shared" si="1" ref="F14:F38">(C14/B14)</f>
        <v>0.23289183222958057</v>
      </c>
      <c r="G14" s="247">
        <v>3173</v>
      </c>
    </row>
    <row r="15" spans="1:7" ht="12">
      <c r="A15" s="130" t="s">
        <v>401</v>
      </c>
      <c r="B15" s="159">
        <v>2681</v>
      </c>
      <c r="C15" s="272">
        <f t="shared" si="0"/>
        <v>599</v>
      </c>
      <c r="D15" s="127">
        <v>531</v>
      </c>
      <c r="E15" s="125">
        <v>68</v>
      </c>
      <c r="F15" s="248">
        <f t="shared" si="1"/>
        <v>0.22342409548675868</v>
      </c>
      <c r="G15" s="247">
        <v>2253</v>
      </c>
    </row>
    <row r="16" spans="1:7" ht="12">
      <c r="A16" s="130" t="s">
        <v>406</v>
      </c>
      <c r="B16" s="159">
        <v>2844</v>
      </c>
      <c r="C16" s="272">
        <f t="shared" si="0"/>
        <v>337</v>
      </c>
      <c r="D16" s="127">
        <v>295</v>
      </c>
      <c r="E16" s="125">
        <v>42</v>
      </c>
      <c r="F16" s="248">
        <f t="shared" si="1"/>
        <v>0.11849507735583685</v>
      </c>
      <c r="G16" s="247">
        <v>4098</v>
      </c>
    </row>
    <row r="17" spans="1:7" ht="12">
      <c r="A17" s="130" t="s">
        <v>408</v>
      </c>
      <c r="B17" s="159">
        <v>1479</v>
      </c>
      <c r="C17" s="272">
        <f t="shared" si="0"/>
        <v>673</v>
      </c>
      <c r="D17" s="127">
        <v>571</v>
      </c>
      <c r="E17" s="125">
        <v>102</v>
      </c>
      <c r="F17" s="248">
        <f t="shared" si="1"/>
        <v>0.45503718728870857</v>
      </c>
      <c r="G17" s="247">
        <v>1035</v>
      </c>
    </row>
    <row r="18" spans="1:7" ht="12">
      <c r="A18" s="130" t="s">
        <v>413</v>
      </c>
      <c r="B18" s="159">
        <v>1865</v>
      </c>
      <c r="C18" s="272">
        <f t="shared" si="0"/>
        <v>436</v>
      </c>
      <c r="D18" s="127">
        <v>326</v>
      </c>
      <c r="E18" s="125">
        <v>110</v>
      </c>
      <c r="F18" s="248">
        <f t="shared" si="1"/>
        <v>0.23378016085790884</v>
      </c>
      <c r="G18" s="247">
        <v>1198</v>
      </c>
    </row>
    <row r="19" spans="1:7" ht="12">
      <c r="A19" s="130" t="s">
        <v>7</v>
      </c>
      <c r="B19" s="159">
        <v>1961</v>
      </c>
      <c r="C19" s="272">
        <f t="shared" si="0"/>
        <v>290</v>
      </c>
      <c r="D19" s="127">
        <v>209</v>
      </c>
      <c r="E19" s="125">
        <v>81</v>
      </c>
      <c r="F19" s="248">
        <f t="shared" si="1"/>
        <v>0.14788373278939318</v>
      </c>
      <c r="G19" s="247">
        <v>1043</v>
      </c>
    </row>
    <row r="20" spans="1:7" ht="12">
      <c r="A20" s="130" t="s">
        <v>440</v>
      </c>
      <c r="B20" s="159">
        <v>1611</v>
      </c>
      <c r="C20" s="272">
        <f t="shared" si="0"/>
        <v>709</v>
      </c>
      <c r="D20" s="127">
        <v>655</v>
      </c>
      <c r="E20" s="125">
        <v>54</v>
      </c>
      <c r="F20" s="248">
        <f t="shared" si="1"/>
        <v>0.44009931719428924</v>
      </c>
      <c r="G20" s="247">
        <v>1190</v>
      </c>
    </row>
    <row r="21" spans="1:7" ht="12">
      <c r="A21" s="130" t="s">
        <v>441</v>
      </c>
      <c r="B21" s="159">
        <v>1646</v>
      </c>
      <c r="C21" s="272">
        <f t="shared" si="0"/>
        <v>428</v>
      </c>
      <c r="D21" s="127">
        <v>385</v>
      </c>
      <c r="E21" s="125">
        <v>43</v>
      </c>
      <c r="F21" s="248">
        <f t="shared" si="1"/>
        <v>0.2600243013365735</v>
      </c>
      <c r="G21" s="247">
        <v>1297</v>
      </c>
    </row>
    <row r="22" spans="1:7" ht="12">
      <c r="A22" s="130" t="s">
        <v>403</v>
      </c>
      <c r="B22" s="159">
        <v>787</v>
      </c>
      <c r="C22" s="272">
        <f t="shared" si="0"/>
        <v>266</v>
      </c>
      <c r="D22" s="127">
        <v>230</v>
      </c>
      <c r="E22" s="125">
        <v>36</v>
      </c>
      <c r="F22" s="248">
        <f t="shared" si="1"/>
        <v>0.33799237611181704</v>
      </c>
      <c r="G22" s="247">
        <v>300</v>
      </c>
    </row>
    <row r="23" spans="1:7" ht="12">
      <c r="A23" s="130" t="s">
        <v>412</v>
      </c>
      <c r="B23" s="159">
        <v>1151</v>
      </c>
      <c r="C23" s="272">
        <f t="shared" si="0"/>
        <v>384</v>
      </c>
      <c r="D23" s="127">
        <v>315</v>
      </c>
      <c r="E23" s="125">
        <v>69</v>
      </c>
      <c r="F23" s="248">
        <f t="shared" si="1"/>
        <v>0.3336229365768897</v>
      </c>
      <c r="G23" s="247">
        <v>744</v>
      </c>
    </row>
    <row r="24" spans="1:7" ht="12">
      <c r="A24" s="130" t="s">
        <v>416</v>
      </c>
      <c r="B24" s="159">
        <v>1295</v>
      </c>
      <c r="C24" s="272">
        <f t="shared" si="0"/>
        <v>637</v>
      </c>
      <c r="D24" s="127">
        <v>600</v>
      </c>
      <c r="E24" s="125">
        <v>37</v>
      </c>
      <c r="F24" s="248">
        <f t="shared" si="1"/>
        <v>0.4918918918918919</v>
      </c>
      <c r="G24" s="247">
        <v>782</v>
      </c>
    </row>
    <row r="25" spans="1:7" ht="12">
      <c r="A25" s="130" t="s">
        <v>420</v>
      </c>
      <c r="B25" s="159">
        <v>968</v>
      </c>
      <c r="C25" s="272">
        <f t="shared" si="0"/>
        <v>493</v>
      </c>
      <c r="D25" s="127">
        <v>456</v>
      </c>
      <c r="E25" s="125">
        <v>37</v>
      </c>
      <c r="F25" s="248">
        <f t="shared" si="1"/>
        <v>0.5092975206611571</v>
      </c>
      <c r="G25" s="247">
        <v>522</v>
      </c>
    </row>
    <row r="26" spans="1:7" ht="12">
      <c r="A26" s="130" t="s">
        <v>442</v>
      </c>
      <c r="B26" s="159">
        <v>991</v>
      </c>
      <c r="C26" s="272">
        <f t="shared" si="0"/>
        <v>303</v>
      </c>
      <c r="D26" s="127">
        <v>279</v>
      </c>
      <c r="E26" s="125">
        <v>24</v>
      </c>
      <c r="F26" s="248">
        <f t="shared" si="1"/>
        <v>0.3057517658930373</v>
      </c>
      <c r="G26" s="247">
        <v>573</v>
      </c>
    </row>
    <row r="27" spans="1:7" ht="12">
      <c r="A27" s="130" t="s">
        <v>443</v>
      </c>
      <c r="B27" s="159">
        <v>958</v>
      </c>
      <c r="C27" s="272">
        <f t="shared" si="0"/>
        <v>484</v>
      </c>
      <c r="D27" s="127">
        <v>416</v>
      </c>
      <c r="E27" s="125">
        <v>68</v>
      </c>
      <c r="F27" s="248">
        <f t="shared" si="1"/>
        <v>0.5052192066805845</v>
      </c>
      <c r="G27" s="247">
        <v>404</v>
      </c>
    </row>
    <row r="28" spans="1:7" ht="12">
      <c r="A28" s="130" t="s">
        <v>13</v>
      </c>
      <c r="B28" s="159">
        <v>1386</v>
      </c>
      <c r="C28" s="272">
        <f t="shared" si="0"/>
        <v>697</v>
      </c>
      <c r="D28" s="127">
        <v>646</v>
      </c>
      <c r="E28" s="125">
        <v>51</v>
      </c>
      <c r="F28" s="248">
        <f t="shared" si="1"/>
        <v>0.5028860028860029</v>
      </c>
      <c r="G28" s="247">
        <v>627</v>
      </c>
    </row>
    <row r="29" spans="1:7" ht="12">
      <c r="A29" s="130" t="s">
        <v>444</v>
      </c>
      <c r="B29" s="159">
        <v>908</v>
      </c>
      <c r="C29" s="272">
        <f t="shared" si="0"/>
        <v>513</v>
      </c>
      <c r="D29" s="127">
        <v>474</v>
      </c>
      <c r="E29" s="125">
        <v>39</v>
      </c>
      <c r="F29" s="248">
        <f t="shared" si="1"/>
        <v>0.5649779735682819</v>
      </c>
      <c r="G29" s="247">
        <v>361</v>
      </c>
    </row>
    <row r="30" spans="1:7" ht="12">
      <c r="A30" s="130" t="s">
        <v>419</v>
      </c>
      <c r="B30" s="159">
        <v>964</v>
      </c>
      <c r="C30" s="272">
        <f t="shared" si="0"/>
        <v>336</v>
      </c>
      <c r="D30" s="127">
        <v>295</v>
      </c>
      <c r="E30" s="125">
        <v>41</v>
      </c>
      <c r="F30" s="248">
        <f t="shared" si="1"/>
        <v>0.34854771784232363</v>
      </c>
      <c r="G30" s="247">
        <v>397</v>
      </c>
    </row>
    <row r="31" spans="1:7" ht="12">
      <c r="A31" s="130" t="s">
        <v>414</v>
      </c>
      <c r="B31" s="159">
        <v>367</v>
      </c>
      <c r="C31" s="272">
        <f t="shared" si="0"/>
        <v>178</v>
      </c>
      <c r="D31" s="127">
        <v>148</v>
      </c>
      <c r="E31" s="125">
        <v>30</v>
      </c>
      <c r="F31" s="248">
        <f t="shared" si="1"/>
        <v>0.48501362397820164</v>
      </c>
      <c r="G31" s="247">
        <v>220</v>
      </c>
    </row>
    <row r="32" spans="1:7" ht="12">
      <c r="A32" s="130" t="s">
        <v>418</v>
      </c>
      <c r="B32" s="159">
        <v>355</v>
      </c>
      <c r="C32" s="272">
        <f t="shared" si="0"/>
        <v>131</v>
      </c>
      <c r="D32" s="127">
        <v>116</v>
      </c>
      <c r="E32" s="125">
        <v>15</v>
      </c>
      <c r="F32" s="248">
        <f t="shared" si="1"/>
        <v>0.36901408450704226</v>
      </c>
      <c r="G32" s="247">
        <v>198</v>
      </c>
    </row>
    <row r="33" spans="1:7" ht="12">
      <c r="A33" s="130" t="s">
        <v>405</v>
      </c>
      <c r="B33" s="159">
        <v>523</v>
      </c>
      <c r="C33" s="272">
        <f t="shared" si="0"/>
        <v>120</v>
      </c>
      <c r="D33" s="127">
        <v>111</v>
      </c>
      <c r="E33" s="125">
        <v>9</v>
      </c>
      <c r="F33" s="248">
        <f t="shared" si="1"/>
        <v>0.2294455066921606</v>
      </c>
      <c r="G33" s="247">
        <v>457</v>
      </c>
    </row>
    <row r="34" spans="1:7" ht="12">
      <c r="A34" s="130" t="s">
        <v>404</v>
      </c>
      <c r="B34" s="159">
        <v>440</v>
      </c>
      <c r="C34" s="272">
        <f t="shared" si="0"/>
        <v>219</v>
      </c>
      <c r="D34" s="127">
        <v>203</v>
      </c>
      <c r="E34" s="125">
        <v>16</v>
      </c>
      <c r="F34" s="248">
        <f t="shared" si="1"/>
        <v>0.49772727272727274</v>
      </c>
      <c r="G34" s="247">
        <v>453</v>
      </c>
    </row>
    <row r="35" spans="1:7" ht="12">
      <c r="A35" s="130" t="s">
        <v>20</v>
      </c>
      <c r="B35" s="159">
        <v>394</v>
      </c>
      <c r="C35" s="272">
        <f t="shared" si="0"/>
        <v>145</v>
      </c>
      <c r="D35" s="127">
        <v>111</v>
      </c>
      <c r="E35" s="125">
        <v>34</v>
      </c>
      <c r="F35" s="248">
        <f t="shared" si="1"/>
        <v>0.3680203045685279</v>
      </c>
      <c r="G35" s="247">
        <v>245</v>
      </c>
    </row>
    <row r="36" spans="1:7" ht="12">
      <c r="A36" s="130" t="s">
        <v>409</v>
      </c>
      <c r="B36" s="159">
        <v>219</v>
      </c>
      <c r="C36" s="272">
        <f t="shared" si="0"/>
        <v>87</v>
      </c>
      <c r="D36" s="127">
        <v>67</v>
      </c>
      <c r="E36" s="125">
        <v>20</v>
      </c>
      <c r="F36" s="248">
        <f t="shared" si="1"/>
        <v>0.3972602739726027</v>
      </c>
      <c r="G36" s="247">
        <v>180</v>
      </c>
    </row>
    <row r="37" spans="1:7" ht="12">
      <c r="A37" s="130" t="s">
        <v>625</v>
      </c>
      <c r="B37" s="159">
        <v>512</v>
      </c>
      <c r="C37" s="272">
        <f t="shared" si="0"/>
        <v>73</v>
      </c>
      <c r="D37" s="127">
        <v>73</v>
      </c>
      <c r="E37" s="125">
        <v>0</v>
      </c>
      <c r="F37" s="248">
        <f t="shared" si="1"/>
        <v>0.142578125</v>
      </c>
      <c r="G37" s="247">
        <v>123</v>
      </c>
    </row>
    <row r="38" spans="1:7" ht="12">
      <c r="A38" s="130" t="s">
        <v>626</v>
      </c>
      <c r="B38" s="159">
        <v>141</v>
      </c>
      <c r="C38" s="272">
        <f t="shared" si="0"/>
        <v>21</v>
      </c>
      <c r="D38" s="127">
        <v>21</v>
      </c>
      <c r="E38" s="125">
        <v>0</v>
      </c>
      <c r="F38" s="248">
        <f t="shared" si="1"/>
        <v>0.14893617021276595</v>
      </c>
      <c r="G38" s="247">
        <v>40</v>
      </c>
    </row>
    <row r="39" spans="1:8" ht="12.75" thickBot="1">
      <c r="A39" s="160"/>
      <c r="B39" s="267"/>
      <c r="C39" s="245"/>
      <c r="D39" s="160"/>
      <c r="E39" s="160"/>
      <c r="F39" s="246"/>
      <c r="G39" s="245"/>
      <c r="H39" s="130"/>
    </row>
    <row r="40" ht="12">
      <c r="A40" s="244" t="s">
        <v>668</v>
      </c>
    </row>
    <row r="41" ht="12">
      <c r="A41" s="63" t="s">
        <v>648</v>
      </c>
    </row>
    <row r="42" ht="15.75" customHeight="1">
      <c r="A42" s="63" t="s">
        <v>676</v>
      </c>
    </row>
    <row r="49" ht="12">
      <c r="A49" s="129"/>
    </row>
    <row r="51" ht="12">
      <c r="A51" s="167"/>
    </row>
    <row r="52" ht="12">
      <c r="A52" s="167"/>
    </row>
    <row r="53" ht="12">
      <c r="A53" s="167"/>
    </row>
    <row r="54" ht="12">
      <c r="A54" s="167"/>
    </row>
    <row r="55" ht="12">
      <c r="A55" s="167"/>
    </row>
    <row r="56" ht="12">
      <c r="A56" s="167"/>
    </row>
    <row r="57" ht="12">
      <c r="A57" s="167"/>
    </row>
    <row r="58" ht="12">
      <c r="A58" s="167"/>
    </row>
    <row r="59" ht="12">
      <c r="A59" s="167"/>
    </row>
    <row r="60" ht="12">
      <c r="A60" s="167"/>
    </row>
    <row r="61" ht="12">
      <c r="A61" s="167"/>
    </row>
    <row r="62" ht="12">
      <c r="A62" s="167"/>
    </row>
    <row r="63" ht="12">
      <c r="A63" s="167"/>
    </row>
    <row r="64" ht="12">
      <c r="A64" s="167"/>
    </row>
    <row r="65" ht="12">
      <c r="A65" s="167"/>
    </row>
    <row r="66" ht="12">
      <c r="A66" s="167"/>
    </row>
    <row r="67" ht="12">
      <c r="A67" s="167"/>
    </row>
    <row r="68" ht="12">
      <c r="A68" s="167"/>
    </row>
    <row r="69" ht="12">
      <c r="A69" s="167"/>
    </row>
    <row r="70" ht="12">
      <c r="A70" s="167"/>
    </row>
    <row r="71" ht="12">
      <c r="A71" s="167"/>
    </row>
    <row r="72" ht="12">
      <c r="A72" s="167"/>
    </row>
    <row r="73" ht="12">
      <c r="A73" s="167"/>
    </row>
  </sheetData>
  <mergeCells count="5">
    <mergeCell ref="A7:A10"/>
    <mergeCell ref="C7:F8"/>
    <mergeCell ref="C9:C10"/>
    <mergeCell ref="A3:G3"/>
    <mergeCell ref="A4:G4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msolanof</cp:lastModifiedBy>
  <cp:lastPrinted>2004-08-06T21:57:04Z</cp:lastPrinted>
  <dcterms:created xsi:type="dcterms:W3CDTF">2004-05-21T19:05:02Z</dcterms:created>
  <dcterms:modified xsi:type="dcterms:W3CDTF">2004-09-23T15:16:55Z</dcterms:modified>
  <cp:category/>
  <cp:version/>
  <cp:contentType/>
  <cp:contentStatus/>
</cp:coreProperties>
</file>