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598" activeTab="5"/>
  </bookViews>
  <sheets>
    <sheet name="100" sheetId="1" r:id="rId1"/>
    <sheet name="101" sheetId="2" r:id="rId2"/>
    <sheet name="102" sheetId="3" r:id="rId3"/>
    <sheet name="103" sheetId="4" r:id="rId4"/>
    <sheet name="104" sheetId="5" r:id="rId5"/>
    <sheet name="105" sheetId="6" r:id="rId6"/>
  </sheets>
  <definedNames/>
  <calcPr fullCalcOnLoad="1"/>
</workbook>
</file>

<file path=xl/sharedStrings.xml><?xml version="1.0" encoding="utf-8"?>
<sst xmlns="http://schemas.openxmlformats.org/spreadsheetml/2006/main" count="390" uniqueCount="228">
  <si>
    <t>Tentativa de incendio</t>
  </si>
  <si>
    <t>Uso de documento falso</t>
  </si>
  <si>
    <t>Usurpación</t>
  </si>
  <si>
    <t>Venta de droga</t>
  </si>
  <si>
    <t>Violación de domicilio</t>
  </si>
  <si>
    <t>Cantón</t>
  </si>
  <si>
    <t>Abuso de autoridad</t>
  </si>
  <si>
    <t>Abuso sexual a menor</t>
  </si>
  <si>
    <t>Agresión</t>
  </si>
  <si>
    <t>Falsificación de señas y marcas</t>
  </si>
  <si>
    <t>Amenazas</t>
  </si>
  <si>
    <t>Privación de libertad</t>
  </si>
  <si>
    <t>Estafa</t>
  </si>
  <si>
    <t>Daños</t>
  </si>
  <si>
    <t>Desaparición de persona</t>
  </si>
  <si>
    <t>Desobediencia a la autoridad</t>
  </si>
  <si>
    <t>Falsedad ideológica</t>
  </si>
  <si>
    <t>Falsificación de documento</t>
  </si>
  <si>
    <t>Homicidio culposo</t>
  </si>
  <si>
    <t>Lesiones con arma blanca</t>
  </si>
  <si>
    <t>Lesiones</t>
  </si>
  <si>
    <t>Lesiones con arma de fuego</t>
  </si>
  <si>
    <t>Lesiones culposas</t>
  </si>
  <si>
    <t>Tenencia de marihuana</t>
  </si>
  <si>
    <t>Venta de marihuana</t>
  </si>
  <si>
    <t>Suicidio</t>
  </si>
  <si>
    <t>Hurto de ganado</t>
  </si>
  <si>
    <t>Violación a mayor</t>
  </si>
  <si>
    <t>Violación a menor</t>
  </si>
  <si>
    <t>Total</t>
  </si>
  <si>
    <t>De años</t>
  </si>
  <si>
    <t>anteriores</t>
  </si>
  <si>
    <t>Aborto</t>
  </si>
  <si>
    <t>Sustracción de menor</t>
  </si>
  <si>
    <t>Ene</t>
  </si>
  <si>
    <t>Feb</t>
  </si>
  <si>
    <t>Mar</t>
  </si>
  <si>
    <t>Abr</t>
  </si>
  <si>
    <t>May</t>
  </si>
  <si>
    <t>Jun</t>
  </si>
  <si>
    <t>M   e   s</t>
  </si>
  <si>
    <t>Tipo de Caso</t>
  </si>
  <si>
    <t>Entrados</t>
  </si>
  <si>
    <t>Del</t>
  </si>
  <si>
    <t>Jul</t>
  </si>
  <si>
    <t>Ago</t>
  </si>
  <si>
    <t>Oct</t>
  </si>
  <si>
    <t>Nov</t>
  </si>
  <si>
    <t>Dic</t>
  </si>
  <si>
    <t>Terminados</t>
  </si>
  <si>
    <t>Provincia de Limón</t>
  </si>
  <si>
    <t>Provincia de Puntarenas</t>
  </si>
  <si>
    <t>Provincia de San José</t>
  </si>
  <si>
    <t>Apropiación y/o retención indebida</t>
  </si>
  <si>
    <t>Atípico</t>
  </si>
  <si>
    <t>Cultivo de marihuana</t>
  </si>
  <si>
    <t>Estafa mediante cheque</t>
  </si>
  <si>
    <t>Extorsión</t>
  </si>
  <si>
    <t>Favorecimiento personal</t>
  </si>
  <si>
    <t>Hurto</t>
  </si>
  <si>
    <t>Incendio</t>
  </si>
  <si>
    <t>Localización de restos óseos</t>
  </si>
  <si>
    <t>Receptación</t>
  </si>
  <si>
    <t>Robo con fuerza sobre las cosas</t>
  </si>
  <si>
    <t>Robo con violencia sobre las personas</t>
  </si>
  <si>
    <t>Tenencia de droga</t>
  </si>
  <si>
    <t>Muerte accidental</t>
  </si>
  <si>
    <t>Muerte natural</t>
  </si>
  <si>
    <t>Robo de medio de transporte</t>
  </si>
  <si>
    <t>Denuncias</t>
  </si>
  <si>
    <t>Entradas</t>
  </si>
  <si>
    <t>Valor de lo</t>
  </si>
  <si>
    <t>Promedio por</t>
  </si>
  <si>
    <t>Con Valor</t>
  </si>
  <si>
    <t>Sustraído</t>
  </si>
  <si>
    <t>Acción</t>
  </si>
  <si>
    <t>Conocido</t>
  </si>
  <si>
    <t>Desconocido</t>
  </si>
  <si>
    <t xml:space="preserve">   Automóvil</t>
  </si>
  <si>
    <t>Limón</t>
  </si>
  <si>
    <t>Osa</t>
  </si>
  <si>
    <t>Coacción</t>
  </si>
  <si>
    <t>Contravención</t>
  </si>
  <si>
    <t>Corrupción de menores</t>
  </si>
  <si>
    <t>Ejercicio ilegal de la profesión</t>
  </si>
  <si>
    <t xml:space="preserve">Estafa </t>
  </si>
  <si>
    <t>Favorecimiento real</t>
  </si>
  <si>
    <t>Infracción Código Fiscal</t>
  </si>
  <si>
    <t>Infracción Ley de Armas</t>
  </si>
  <si>
    <t>Infracción Ley de Licores</t>
  </si>
  <si>
    <t>Infracción Ley de Minería</t>
  </si>
  <si>
    <t>Infracción Ley de Tránsito</t>
  </si>
  <si>
    <t>Infracción Ley Derechos de Autor</t>
  </si>
  <si>
    <t>Infracción Ley Forestal</t>
  </si>
  <si>
    <t>Relación sexual con menor</t>
  </si>
  <si>
    <t>Tentativa de abuso sexual a menor</t>
  </si>
  <si>
    <t>Tentativa de hurto</t>
  </si>
  <si>
    <t>Transporte de droga</t>
  </si>
  <si>
    <t>Usurpación de autoridad</t>
  </si>
  <si>
    <t>Violación custodia de cosas</t>
  </si>
  <si>
    <t>Apropiación irregular</t>
  </si>
  <si>
    <t>Infracción Ley de Salud</t>
  </si>
  <si>
    <t>to</t>
  </si>
  <si>
    <t>Coto</t>
  </si>
  <si>
    <t>dores</t>
  </si>
  <si>
    <t>Brus</t>
  </si>
  <si>
    <t>Buenos</t>
  </si>
  <si>
    <t>Aires</t>
  </si>
  <si>
    <t>rre</t>
  </si>
  <si>
    <t>Perez</t>
  </si>
  <si>
    <t>Zeledón</t>
  </si>
  <si>
    <t xml:space="preserve">   Bicicleta</t>
  </si>
  <si>
    <t xml:space="preserve">   Corredores</t>
  </si>
  <si>
    <t xml:space="preserve">   Golfito</t>
  </si>
  <si>
    <t xml:space="preserve">   Coto Brus</t>
  </si>
  <si>
    <t xml:space="preserve">   Osa</t>
  </si>
  <si>
    <t xml:space="preserve">   Buenos Aires</t>
  </si>
  <si>
    <t xml:space="preserve">   Aguirre</t>
  </si>
  <si>
    <t xml:space="preserve">   Pérez Zeledón</t>
  </si>
  <si>
    <t xml:space="preserve">   Limón</t>
  </si>
  <si>
    <t>Evasión</t>
  </si>
  <si>
    <t>Rapto</t>
  </si>
  <si>
    <t>Homicidio doloso</t>
  </si>
  <si>
    <t xml:space="preserve">     Bicicleta</t>
  </si>
  <si>
    <t xml:space="preserve">     Motocicleta</t>
  </si>
  <si>
    <t>Tentativa de homicidio doloso</t>
  </si>
  <si>
    <t xml:space="preserve">     Automóvil</t>
  </si>
  <si>
    <t>Delito o Causa</t>
  </si>
  <si>
    <t>M e s</t>
  </si>
  <si>
    <t>de Detención</t>
  </si>
  <si>
    <t xml:space="preserve">Mas </t>
  </si>
  <si>
    <t>Fem</t>
  </si>
  <si>
    <t xml:space="preserve">Abuso sexual </t>
  </si>
  <si>
    <t>Circulación de moneda falsa</t>
  </si>
  <si>
    <t>Desacato a la autoridad</t>
  </si>
  <si>
    <t>Extorsion</t>
  </si>
  <si>
    <t>Falso testimonio</t>
  </si>
  <si>
    <t>Lesiones arma blanca</t>
  </si>
  <si>
    <t>Robo</t>
  </si>
  <si>
    <t>Secuestro extorsivo</t>
  </si>
  <si>
    <t>Tentativa de estafa</t>
  </si>
  <si>
    <t>Tentativa de violación</t>
  </si>
  <si>
    <t>Tráfico de droga</t>
  </si>
  <si>
    <t>Violación</t>
  </si>
  <si>
    <t>Otros</t>
  </si>
  <si>
    <t>Por existir orden de captura</t>
  </si>
  <si>
    <t>Denuncia calumniosa</t>
  </si>
  <si>
    <t>Contagio venéreo</t>
  </si>
  <si>
    <t>Tráfico de marihuana</t>
  </si>
  <si>
    <t>Fuga del hogar</t>
  </si>
  <si>
    <t>Libramiento de cheque sin fondos</t>
  </si>
  <si>
    <t>Tentativa robo con fuerza sobre cosas</t>
  </si>
  <si>
    <t>Violación en la custodia de cosas</t>
  </si>
  <si>
    <t>Tentativa robo con fuerza sobre las cosas</t>
  </si>
  <si>
    <t>Tipo de Delito</t>
  </si>
  <si>
    <t xml:space="preserve">   Motocicleta</t>
  </si>
  <si>
    <t xml:space="preserve">   Central Limón</t>
  </si>
  <si>
    <t>Set</t>
  </si>
  <si>
    <t>¢ 54,651,613</t>
  </si>
  <si>
    <t>¢  38,355,103</t>
  </si>
  <si>
    <t>¢   8,722,510</t>
  </si>
  <si>
    <t>¢  3,874,000</t>
  </si>
  <si>
    <t>¢  1,700,000</t>
  </si>
  <si>
    <t>¢  2,000,000</t>
  </si>
  <si>
    <t>¢     553,429</t>
  </si>
  <si>
    <t>¢     348,900</t>
  </si>
  <si>
    <t>¢     376,030</t>
  </si>
  <si>
    <t>¢  401,850</t>
  </si>
  <si>
    <t>Estafa (1)</t>
  </si>
  <si>
    <t>Hurto (2)</t>
  </si>
  <si>
    <t>(1) Incluye estafa mediante cheque</t>
  </si>
  <si>
    <t>(2) Incluye hurto de ganado</t>
  </si>
  <si>
    <t>¢  1,220,800</t>
  </si>
  <si>
    <t>¢ 24,232,620</t>
  </si>
  <si>
    <t>¢  18,564,193</t>
  </si>
  <si>
    <t>¢  2,244,000</t>
  </si>
  <si>
    <t>¢  8,390,000</t>
  </si>
  <si>
    <t>¢  5,200,000</t>
  </si>
  <si>
    <t>¢    590,000</t>
  </si>
  <si>
    <t>¢ 2,600,000</t>
  </si>
  <si>
    <t>¢     432,725</t>
  </si>
  <si>
    <t>¢     343,781</t>
  </si>
  <si>
    <t>¢     374,000</t>
  </si>
  <si>
    <t>¢  1,733,333</t>
  </si>
  <si>
    <t>¢    196,666</t>
  </si>
  <si>
    <t>¢    122,080</t>
  </si>
  <si>
    <t>¢   650,000</t>
  </si>
  <si>
    <t>Abandono dañino de animal</t>
  </si>
  <si>
    <t>Descuido con animal</t>
  </si>
  <si>
    <t>Infrac. Ley Proc.Obs.Derech.Propiedad Intelectual</t>
  </si>
  <si>
    <t>Relación sexual con menor de edad</t>
  </si>
  <si>
    <t>Corre</t>
  </si>
  <si>
    <t>Golfi</t>
  </si>
  <si>
    <t>Agui</t>
  </si>
  <si>
    <t>Incumplimiento de deberes de función la pública</t>
  </si>
  <si>
    <t>Tentativa robo con violencia sobre las personas</t>
  </si>
  <si>
    <t>Tentativa  robo con violencia sobre las personas</t>
  </si>
  <si>
    <t>de lo</t>
  </si>
  <si>
    <t>Valor</t>
  </si>
  <si>
    <t>por</t>
  </si>
  <si>
    <t>Promedio</t>
  </si>
  <si>
    <t>Denuncias con</t>
  </si>
  <si>
    <t>monto Conocido</t>
  </si>
  <si>
    <t>Relacion sexual con menor de edad</t>
  </si>
  <si>
    <t>Incumplimiento de deberes de la función pública</t>
  </si>
  <si>
    <t>Casos entrados en la Delegación de Corredores, según cantón</t>
  </si>
  <si>
    <t>y mes de ocurrencia, durante el 2003</t>
  </si>
  <si>
    <t>Casos entrados y terminados en la Delegación de Corredores,</t>
  </si>
  <si>
    <t>según tipo de caso, durante el 2003</t>
  </si>
  <si>
    <t>Casos entrados en la Delegación de Corredores, según tipo</t>
  </si>
  <si>
    <t>de caso y cantón, durante el 2003</t>
  </si>
  <si>
    <t>Pérez</t>
  </si>
  <si>
    <t xml:space="preserve">Denuncias entradas en la Delegación de Corredores, según cantón, valor de lo sustraído y </t>
  </si>
  <si>
    <t>promedio por acción delictiva, para los delitos de estafa, hurto y robo, durante el 2003</t>
  </si>
  <si>
    <t>Denuncias entradas con monto conocido en la Delegación de Corredores,  según valor de lo sustraído</t>
  </si>
  <si>
    <t>y valor promedio por acción delictiva, para los delitos de estafa, hurto y robo, durante el 2003</t>
  </si>
  <si>
    <t>Personas detenidas por la Delegación Regional de Corredores, según delito</t>
  </si>
  <si>
    <t>o causa de detención, sexo y mes, durante el 2003</t>
  </si>
  <si>
    <t>Sexo</t>
  </si>
  <si>
    <t>Fuente: Sección de Estadística, Departamento de Planificación.</t>
  </si>
  <si>
    <t>Cuadro No.100</t>
  </si>
  <si>
    <t xml:space="preserve">Cuadro No.101 </t>
  </si>
  <si>
    <t>Continuación cuadro No.101</t>
  </si>
  <si>
    <t>Cuadro No.102</t>
  </si>
  <si>
    <t>Continuación cuadro No.102</t>
  </si>
  <si>
    <t>Cuadro No.103</t>
  </si>
  <si>
    <t>Cuadro No.104</t>
  </si>
  <si>
    <t>Cuadro No.105</t>
  </si>
</sst>
</file>

<file path=xl/styles.xml><?xml version="1.0" encoding="utf-8"?>
<styleSheet xmlns="http://schemas.openxmlformats.org/spreadsheetml/2006/main">
  <numFmts count="5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¢&quot;#,##0_);\(&quot;¢&quot;#,##0\)"/>
    <numFmt numFmtId="171" formatCode="&quot;¢&quot;#,##0_);[Red]\(&quot;¢&quot;#,##0\)"/>
    <numFmt numFmtId="172" formatCode="&quot;¢&quot;#,##0.00_);\(&quot;¢&quot;#,##0.00\)"/>
    <numFmt numFmtId="173" formatCode="&quot;¢&quot;#,##0.00_);[Red]\(&quot;¢&quot;#,##0.00\)"/>
    <numFmt numFmtId="174" formatCode="_(&quot;¢&quot;* #,##0_);_(&quot;¢&quot;* \(#,##0\);_(&quot;¢&quot;* &quot;-&quot;_);_(@_)"/>
    <numFmt numFmtId="175" formatCode="_(&quot;¢&quot;* #,##0.00_);_(&quot;¢&quot;* \(#,##0.00\);_(&quot;¢&quot;* &quot;-&quot;??_);_(@_)"/>
    <numFmt numFmtId="176" formatCode="&quot;C&quot;#,##0_);\(&quot;C&quot;#,##0\)"/>
    <numFmt numFmtId="177" formatCode="&quot;C&quot;#,##0_);[Red]\(&quot;C&quot;#,##0\)"/>
    <numFmt numFmtId="178" formatCode="&quot;C&quot;#,##0.00_);\(&quot;C&quot;#,##0.00\)"/>
    <numFmt numFmtId="179" formatCode="&quot;C&quot;#,##0.00_);[Red]\(&quot;C&quot;#,##0.00\)"/>
    <numFmt numFmtId="180" formatCode="_(&quot;C&quot;* #,##0_);_(&quot;C&quot;* \(#,##0\);_(&quot;C&quot;* &quot;-&quot;_);_(@_)"/>
    <numFmt numFmtId="181" formatCode="_(&quot;C&quot;* #,##0.00_);_(&quot;C&quot;* \(#,##0.00\);_(&quot;C&quot;* &quot;-&quot;??_);_(@_)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¢&quot;#,##0;\-&quot;¢&quot;#,##0"/>
    <numFmt numFmtId="191" formatCode="&quot;¢&quot;#,##0;[Red]\-&quot;¢&quot;#,##0"/>
    <numFmt numFmtId="192" formatCode="&quot;¢&quot;#,##0.00;\-&quot;¢&quot;#,##0.00"/>
    <numFmt numFmtId="193" formatCode="&quot;¢&quot;#,##0.00;[Red]\-&quot;¢&quot;#,##0.00"/>
    <numFmt numFmtId="194" formatCode="_-&quot;¢&quot;* #,##0_-;\-&quot;¢&quot;* #,##0_-;_-&quot;¢&quot;* &quot;-&quot;_-;_-@_-"/>
    <numFmt numFmtId="195" formatCode="_-* #,##0_-;\-* #,##0_-;_-* &quot;-&quot;_-;_-@_-"/>
    <numFmt numFmtId="196" formatCode="_-&quot;¢&quot;* #,##0.00_-;\-&quot;¢&quot;* #,##0.00_-;_-&quot;¢&quot;* &quot;-&quot;??_-;_-@_-"/>
    <numFmt numFmtId="197" formatCode="_-* #,##0.00_-;\-* #,##0.00_-;_-* &quot;-&quot;??_-;_-@_-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d/m"/>
    <numFmt numFmtId="201" formatCode="mmmm\ d\,\ yyyy"/>
    <numFmt numFmtId="202" formatCode="[&lt;=9999999]###\-####;\(###\)\ ###\-####"/>
    <numFmt numFmtId="203" formatCode="#,##0.0"/>
    <numFmt numFmtId="204" formatCode="_-* #,##0.000\ _P_t_a_-;\-* #,##0.000\ _P_t_a_-;_-* &quot;-&quot;??\ _P_t_a_-;_-@_-"/>
    <numFmt numFmtId="205" formatCode="_-* #,##0.0\ _P_t_a_-;\-* #,##0.0\ _P_t_a_-;_-* &quot;-&quot;??\ _P_t_a_-;_-@_-"/>
    <numFmt numFmtId="206" formatCode="_-* #,##0\ _P_t_a_-;\-* #,##0\ _P_t_a_-;_-* &quot;-&quot;??\ _P_t_a_-;_-@_-"/>
    <numFmt numFmtId="207" formatCode="_(* #,##0.0_);_(* \(#,##0.0\);_(* &quot;-&quot;??_);_(@_)"/>
    <numFmt numFmtId="208" formatCode="_(* #,##0_);_(* \(#,##0\);_(* &quot;-&quot;??_);_(@_)"/>
    <numFmt numFmtId="209" formatCode="\¢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sz val="8"/>
      <name val="Tahoma"/>
      <family val="2"/>
    </font>
    <font>
      <b/>
      <u val="double"/>
      <sz val="10"/>
      <name val="@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sz val="10"/>
      <name val="Batang"/>
      <family val="1"/>
    </font>
    <font>
      <sz val="8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Alignment="1">
      <alignment/>
    </xf>
    <xf numFmtId="209" fontId="7" fillId="0" borderId="0" xfId="0" applyNumberFormat="1" applyFont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9" fontId="7" fillId="0" borderId="7" xfId="0" applyNumberFormat="1" applyFont="1" applyBorder="1" applyAlignment="1">
      <alignment horizontal="center" vertical="center"/>
    </xf>
    <xf numFmtId="209" fontId="7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9" fontId="7" fillId="0" borderId="8" xfId="0" applyNumberFormat="1" applyFont="1" applyBorder="1" applyAlignment="1">
      <alignment horizontal="center" vertical="center"/>
    </xf>
    <xf numFmtId="209" fontId="7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9" fontId="7" fillId="0" borderId="9" xfId="0" applyNumberFormat="1" applyFont="1" applyBorder="1" applyAlignment="1">
      <alignment horizontal="center" vertical="center"/>
    </xf>
    <xf numFmtId="209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209" fontId="7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/>
    </xf>
    <xf numFmtId="209" fontId="4" fillId="0" borderId="8" xfId="0" applyNumberFormat="1" applyFont="1" applyBorder="1" applyAlignment="1">
      <alignment horizontal="center"/>
    </xf>
    <xf numFmtId="209" fontId="8" fillId="0" borderId="0" xfId="0" applyNumberFormat="1" applyFont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 horizontal="center"/>
    </xf>
    <xf numFmtId="209" fontId="2" fillId="0" borderId="8" xfId="0" applyNumberFormat="1" applyFont="1" applyBorder="1" applyAlignment="1">
      <alignment horizontal="center"/>
    </xf>
    <xf numFmtId="209" fontId="9" fillId="0" borderId="0" xfId="0" applyNumberFormat="1" applyFont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9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9" fontId="2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209" fontId="6" fillId="0" borderId="2" xfId="0" applyNumberFormat="1" applyFont="1" applyBorder="1" applyAlignment="1">
      <alignment horizontal="center"/>
    </xf>
    <xf numFmtId="209" fontId="6" fillId="0" borderId="13" xfId="0" applyNumberFormat="1" applyFont="1" applyBorder="1" applyAlignment="1">
      <alignment horizontal="center"/>
    </xf>
    <xf numFmtId="209" fontId="2" fillId="0" borderId="2" xfId="0" applyNumberFormat="1" applyFont="1" applyBorder="1" applyAlignment="1">
      <alignment horizontal="center"/>
    </xf>
    <xf numFmtId="209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209" fontId="4" fillId="0" borderId="2" xfId="0" applyNumberFormat="1" applyFont="1" applyBorder="1" applyAlignment="1">
      <alignment horizontal="center"/>
    </xf>
    <xf numFmtId="20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09" fontId="2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4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209" fontId="2" fillId="0" borderId="1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3" sqref="A3:N3"/>
    </sheetView>
  </sheetViews>
  <sheetFormatPr defaultColWidth="11.421875" defaultRowHeight="21.75" customHeight="1"/>
  <cols>
    <col min="1" max="1" width="45.7109375" style="2" customWidth="1"/>
    <col min="2" max="2" width="9.140625" style="11" customWidth="1"/>
    <col min="3" max="14" width="5.7109375" style="11" customWidth="1"/>
    <col min="15" max="16384" width="11.421875" style="11" customWidth="1"/>
  </cols>
  <sheetData>
    <row r="1" s="10" customFormat="1" ht="21.75" customHeight="1">
      <c r="A1" s="9" t="s">
        <v>220</v>
      </c>
    </row>
    <row r="2" s="10" customFormat="1" ht="21.75" customHeight="1">
      <c r="A2" s="9"/>
    </row>
    <row r="3" spans="1:14" s="10" customFormat="1" ht="21.75" customHeight="1">
      <c r="A3" s="131" t="s">
        <v>205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s="10" customFormat="1" ht="21.75" customHeight="1">
      <c r="A4" s="131" t="s">
        <v>206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ht="21.75" customHeight="1" thickBot="1"/>
    <row r="6" spans="1:14" ht="21.75" customHeight="1" thickBot="1">
      <c r="A6" s="138" t="s">
        <v>5</v>
      </c>
      <c r="B6" s="135" t="s">
        <v>29</v>
      </c>
      <c r="C6" s="134" t="s">
        <v>40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5.75" customHeight="1">
      <c r="A7" s="132"/>
      <c r="B7" s="136"/>
      <c r="C7" s="132" t="s">
        <v>34</v>
      </c>
      <c r="D7" s="132" t="s">
        <v>35</v>
      </c>
      <c r="E7" s="132" t="s">
        <v>36</v>
      </c>
      <c r="F7" s="132" t="s">
        <v>37</v>
      </c>
      <c r="G7" s="132" t="s">
        <v>38</v>
      </c>
      <c r="H7" s="132" t="s">
        <v>39</v>
      </c>
      <c r="I7" s="132" t="s">
        <v>44</v>
      </c>
      <c r="J7" s="132" t="s">
        <v>45</v>
      </c>
      <c r="K7" s="132" t="s">
        <v>157</v>
      </c>
      <c r="L7" s="132" t="s">
        <v>46</v>
      </c>
      <c r="M7" s="132" t="s">
        <v>47</v>
      </c>
      <c r="N7" s="132" t="s">
        <v>48</v>
      </c>
    </row>
    <row r="8" spans="1:14" ht="15.75" customHeight="1" thickBot="1">
      <c r="A8" s="133"/>
      <c r="B8" s="137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8" ht="21.75" customHeight="1">
      <c r="A9" s="3"/>
      <c r="B9" s="118"/>
      <c r="C9" s="3"/>
      <c r="D9" s="3"/>
      <c r="E9" s="3"/>
      <c r="F9" s="12"/>
      <c r="G9" s="3"/>
      <c r="H9" s="3"/>
    </row>
    <row r="10" spans="1:14" ht="21.75" customHeight="1">
      <c r="A10" s="3" t="s">
        <v>29</v>
      </c>
      <c r="B10" s="119">
        <f>SUM(C10:N10)</f>
        <v>887</v>
      </c>
      <c r="C10" s="13">
        <f aca="true" t="shared" si="0" ref="C10:N10">C12+C21+C26</f>
        <v>88</v>
      </c>
      <c r="D10" s="13">
        <f t="shared" si="0"/>
        <v>39</v>
      </c>
      <c r="E10" s="13">
        <f t="shared" si="0"/>
        <v>58</v>
      </c>
      <c r="F10" s="13">
        <f t="shared" si="0"/>
        <v>66</v>
      </c>
      <c r="G10" s="13">
        <f t="shared" si="0"/>
        <v>76</v>
      </c>
      <c r="H10" s="13">
        <f t="shared" si="0"/>
        <v>63</v>
      </c>
      <c r="I10" s="13">
        <f t="shared" si="0"/>
        <v>84</v>
      </c>
      <c r="J10" s="13">
        <f t="shared" si="0"/>
        <v>79</v>
      </c>
      <c r="K10" s="13">
        <f t="shared" si="0"/>
        <v>107</v>
      </c>
      <c r="L10" s="13">
        <f t="shared" si="0"/>
        <v>77</v>
      </c>
      <c r="M10" s="13">
        <f t="shared" si="0"/>
        <v>75</v>
      </c>
      <c r="N10" s="13">
        <f t="shared" si="0"/>
        <v>75</v>
      </c>
    </row>
    <row r="11" spans="1:8" ht="21.75" customHeight="1">
      <c r="A11" s="3"/>
      <c r="B11" s="120"/>
      <c r="C11" s="12"/>
      <c r="D11" s="12"/>
      <c r="E11" s="12"/>
      <c r="F11" s="12"/>
      <c r="G11" s="12"/>
      <c r="H11" s="12"/>
    </row>
    <row r="12" spans="1:14" ht="21.75" customHeight="1">
      <c r="A12" s="12" t="s">
        <v>51</v>
      </c>
      <c r="B12" s="120">
        <f>SUM(C12:N12)</f>
        <v>885</v>
      </c>
      <c r="C12" s="12">
        <f aca="true" t="shared" si="1" ref="C12:N12">SUM(C14:C19)</f>
        <v>88</v>
      </c>
      <c r="D12" s="12">
        <f t="shared" si="1"/>
        <v>39</v>
      </c>
      <c r="E12" s="12">
        <f t="shared" si="1"/>
        <v>57</v>
      </c>
      <c r="F12" s="12">
        <f t="shared" si="1"/>
        <v>66</v>
      </c>
      <c r="G12" s="12">
        <f t="shared" si="1"/>
        <v>76</v>
      </c>
      <c r="H12" s="12">
        <f t="shared" si="1"/>
        <v>62</v>
      </c>
      <c r="I12" s="12">
        <f t="shared" si="1"/>
        <v>84</v>
      </c>
      <c r="J12" s="12">
        <f t="shared" si="1"/>
        <v>79</v>
      </c>
      <c r="K12" s="12">
        <f t="shared" si="1"/>
        <v>107</v>
      </c>
      <c r="L12" s="12">
        <f t="shared" si="1"/>
        <v>77</v>
      </c>
      <c r="M12" s="12">
        <f t="shared" si="1"/>
        <v>75</v>
      </c>
      <c r="N12" s="12">
        <f t="shared" si="1"/>
        <v>75</v>
      </c>
    </row>
    <row r="13" spans="2:8" ht="21.75" customHeight="1">
      <c r="B13" s="121"/>
      <c r="C13" s="4"/>
      <c r="D13" s="4"/>
      <c r="E13" s="4"/>
      <c r="F13" s="4"/>
      <c r="G13" s="4"/>
      <c r="H13" s="4"/>
    </row>
    <row r="14" spans="1:14" ht="21.75" customHeight="1">
      <c r="A14" s="2" t="s">
        <v>112</v>
      </c>
      <c r="B14" s="108">
        <f aca="true" t="shared" si="2" ref="B14:B19">SUM(C14:N14)</f>
        <v>503</v>
      </c>
      <c r="C14" s="8">
        <v>49</v>
      </c>
      <c r="D14" s="8">
        <v>20</v>
      </c>
      <c r="E14" s="8">
        <v>34</v>
      </c>
      <c r="F14" s="8">
        <v>39</v>
      </c>
      <c r="G14" s="8">
        <v>34</v>
      </c>
      <c r="H14" s="8">
        <v>30</v>
      </c>
      <c r="I14" s="8">
        <v>38</v>
      </c>
      <c r="J14" s="8">
        <v>44</v>
      </c>
      <c r="K14" s="8">
        <v>69</v>
      </c>
      <c r="L14" s="8">
        <v>54</v>
      </c>
      <c r="M14" s="8">
        <v>51</v>
      </c>
      <c r="N14" s="8">
        <v>41</v>
      </c>
    </row>
    <row r="15" spans="1:14" ht="21.75" customHeight="1">
      <c r="A15" s="2" t="s">
        <v>113</v>
      </c>
      <c r="B15" s="108">
        <f t="shared" si="2"/>
        <v>219</v>
      </c>
      <c r="C15" s="8">
        <v>12</v>
      </c>
      <c r="D15" s="8">
        <v>15</v>
      </c>
      <c r="E15" s="8">
        <v>20</v>
      </c>
      <c r="F15" s="8">
        <v>17</v>
      </c>
      <c r="G15" s="8">
        <v>23</v>
      </c>
      <c r="H15" s="8">
        <v>16</v>
      </c>
      <c r="I15" s="8">
        <v>27</v>
      </c>
      <c r="J15" s="8">
        <v>17</v>
      </c>
      <c r="K15" s="8">
        <v>26</v>
      </c>
      <c r="L15" s="8">
        <v>13</v>
      </c>
      <c r="M15" s="8">
        <v>16</v>
      </c>
      <c r="N15" s="8">
        <v>17</v>
      </c>
    </row>
    <row r="16" spans="1:14" ht="21.75" customHeight="1">
      <c r="A16" s="2" t="s">
        <v>114</v>
      </c>
      <c r="B16" s="108">
        <f t="shared" si="2"/>
        <v>153</v>
      </c>
      <c r="C16" s="8">
        <v>27</v>
      </c>
      <c r="D16" s="8">
        <v>4</v>
      </c>
      <c r="E16" s="8">
        <v>2</v>
      </c>
      <c r="F16" s="8">
        <v>10</v>
      </c>
      <c r="G16" s="8">
        <v>19</v>
      </c>
      <c r="H16" s="8">
        <v>15</v>
      </c>
      <c r="I16" s="8">
        <v>19</v>
      </c>
      <c r="J16" s="8">
        <v>15</v>
      </c>
      <c r="K16" s="8">
        <v>11</v>
      </c>
      <c r="L16" s="8">
        <v>10</v>
      </c>
      <c r="M16" s="8">
        <v>7</v>
      </c>
      <c r="N16" s="8">
        <v>14</v>
      </c>
    </row>
    <row r="17" spans="1:14" ht="21.75" customHeight="1">
      <c r="A17" s="2" t="s">
        <v>115</v>
      </c>
      <c r="B17" s="108">
        <f t="shared" si="2"/>
        <v>5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1</v>
      </c>
      <c r="I17" s="8">
        <v>0</v>
      </c>
      <c r="J17" s="8">
        <v>1</v>
      </c>
      <c r="K17" s="8">
        <v>1</v>
      </c>
      <c r="L17" s="8">
        <v>0</v>
      </c>
      <c r="M17" s="8">
        <v>1</v>
      </c>
      <c r="N17" s="8">
        <v>0</v>
      </c>
    </row>
    <row r="18" spans="1:14" ht="21.75" customHeight="1">
      <c r="A18" s="2" t="s">
        <v>116</v>
      </c>
      <c r="B18" s="108">
        <f t="shared" si="2"/>
        <v>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3</v>
      </c>
    </row>
    <row r="19" spans="1:14" ht="21.75" customHeight="1">
      <c r="A19" s="2" t="s">
        <v>117</v>
      </c>
      <c r="B19" s="108">
        <f t="shared" si="2"/>
        <v>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2</v>
      </c>
      <c r="K19" s="8">
        <v>0</v>
      </c>
      <c r="L19" s="8">
        <v>0</v>
      </c>
      <c r="M19" s="8">
        <v>0</v>
      </c>
      <c r="N19" s="8">
        <v>0</v>
      </c>
    </row>
    <row r="20" spans="2:14" ht="21.75" customHeight="1">
      <c r="B20" s="10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1.75" customHeight="1">
      <c r="A21" s="5" t="s">
        <v>52</v>
      </c>
      <c r="B21" s="107">
        <f>SUM(C21:N21)</f>
        <v>1</v>
      </c>
      <c r="C21" s="15">
        <f aca="true" t="shared" si="3" ref="C21:N21">SUM(C23:C24)</f>
        <v>0</v>
      </c>
      <c r="D21" s="15">
        <f t="shared" si="3"/>
        <v>0</v>
      </c>
      <c r="E21" s="15">
        <f t="shared" si="3"/>
        <v>1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</row>
    <row r="22" spans="1:14" ht="21.75" customHeight="1">
      <c r="A22" s="5"/>
      <c r="B22" s="122"/>
      <c r="C22" s="8"/>
      <c r="D22" s="8"/>
      <c r="E22" s="8"/>
      <c r="F22" s="8"/>
      <c r="G22" s="8"/>
      <c r="H22" s="8"/>
      <c r="I22" s="16"/>
      <c r="J22" s="16"/>
      <c r="K22" s="16"/>
      <c r="L22" s="16"/>
      <c r="M22" s="16"/>
      <c r="N22" s="16"/>
    </row>
    <row r="23" spans="1:14" ht="21.75" customHeight="1">
      <c r="A23" s="17" t="s">
        <v>118</v>
      </c>
      <c r="B23" s="108">
        <f>SUM(C23:N23)</f>
        <v>1</v>
      </c>
      <c r="C23" s="8">
        <v>0</v>
      </c>
      <c r="D23" s="8">
        <v>0</v>
      </c>
      <c r="E23" s="8">
        <v>1</v>
      </c>
      <c r="F23" s="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21.75" customHeight="1">
      <c r="A24" s="5"/>
      <c r="B24" s="12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.75" customHeight="1">
      <c r="A25" s="5"/>
      <c r="B25" s="12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.75" customHeight="1">
      <c r="A26" s="5" t="s">
        <v>50</v>
      </c>
      <c r="B26" s="107">
        <f>SUM(C26:N26)</f>
        <v>1</v>
      </c>
      <c r="C26" s="15">
        <f>SUM(C28:C29)</f>
        <v>0</v>
      </c>
      <c r="D26" s="15">
        <f aca="true" t="shared" si="4" ref="D26:N26">SUM(D28:D29)</f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1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</row>
    <row r="27" spans="1:14" ht="21.75" customHeight="1">
      <c r="A27" s="5"/>
      <c r="B27" s="12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.75" customHeight="1">
      <c r="A28" s="17" t="s">
        <v>156</v>
      </c>
      <c r="B28" s="108">
        <f>SUM(C28:N28)</f>
        <v>1</v>
      </c>
      <c r="C28" s="8">
        <v>0</v>
      </c>
      <c r="D28" s="8">
        <v>0</v>
      </c>
      <c r="E28" s="8">
        <v>0</v>
      </c>
      <c r="F28" s="8">
        <v>0</v>
      </c>
      <c r="G28" s="18">
        <v>0</v>
      </c>
      <c r="H28" s="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21.75" customHeight="1" thickBot="1">
      <c r="A29" s="7"/>
      <c r="B29" s="12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21.75" customHeight="1">
      <c r="A30" s="65" t="s">
        <v>219</v>
      </c>
    </row>
    <row r="31" spans="2:15" ht="21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4" s="2" customFormat="1" ht="21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="2" customFormat="1" ht="21.75" customHeight="1"/>
  </sheetData>
  <mergeCells count="17">
    <mergeCell ref="F7:F8"/>
    <mergeCell ref="G7:G8"/>
    <mergeCell ref="H7:H8"/>
    <mergeCell ref="A6:A8"/>
    <mergeCell ref="C7:C8"/>
    <mergeCell ref="D7:D8"/>
    <mergeCell ref="E7:E8"/>
    <mergeCell ref="A3:N3"/>
    <mergeCell ref="A4:N4"/>
    <mergeCell ref="L7:L8"/>
    <mergeCell ref="M7:M8"/>
    <mergeCell ref="N7:N8"/>
    <mergeCell ref="C6:N6"/>
    <mergeCell ref="I7:I8"/>
    <mergeCell ref="J7:J8"/>
    <mergeCell ref="K7:K8"/>
    <mergeCell ref="B6:B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workbookViewId="0" topLeftCell="A1">
      <selection activeCell="A16" sqref="A16"/>
    </sheetView>
  </sheetViews>
  <sheetFormatPr defaultColWidth="11.421875" defaultRowHeight="12.75"/>
  <cols>
    <col min="1" max="1" width="45.7109375" style="6" customWidth="1"/>
    <col min="2" max="2" width="10.28125" style="25" customWidth="1"/>
    <col min="3" max="3" width="8.7109375" style="6" customWidth="1"/>
    <col min="4" max="4" width="11.7109375" style="6" customWidth="1"/>
    <col min="5" max="5" width="11.00390625" style="25" customWidth="1"/>
    <col min="6" max="16384" width="11.421875" style="6" customWidth="1"/>
  </cols>
  <sheetData>
    <row r="1" ht="12">
      <c r="A1" s="23" t="s">
        <v>221</v>
      </c>
    </row>
    <row r="2" spans="1:5" ht="27" customHeight="1">
      <c r="A2" s="145" t="s">
        <v>207</v>
      </c>
      <c r="B2" s="145"/>
      <c r="C2" s="145"/>
      <c r="D2" s="145"/>
      <c r="E2" s="145"/>
    </row>
    <row r="3" spans="1:5" ht="18.75" customHeight="1">
      <c r="A3" s="145" t="s">
        <v>208</v>
      </c>
      <c r="B3" s="145"/>
      <c r="C3" s="145"/>
      <c r="D3" s="145"/>
      <c r="E3" s="145"/>
    </row>
    <row r="4" ht="21.75" customHeight="1" thickBot="1"/>
    <row r="5" spans="1:5" ht="24.75" customHeight="1" thickBot="1">
      <c r="A5" s="139" t="s">
        <v>41</v>
      </c>
      <c r="B5" s="142" t="s">
        <v>42</v>
      </c>
      <c r="C5" s="139" t="s">
        <v>49</v>
      </c>
      <c r="D5" s="139"/>
      <c r="E5" s="139"/>
    </row>
    <row r="6" spans="1:5" ht="12">
      <c r="A6" s="140"/>
      <c r="B6" s="143"/>
      <c r="C6" s="139" t="s">
        <v>29</v>
      </c>
      <c r="D6" s="63" t="s">
        <v>43</v>
      </c>
      <c r="E6" s="63" t="s">
        <v>30</v>
      </c>
    </row>
    <row r="7" spans="1:5" ht="12.75" thickBot="1">
      <c r="A7" s="141"/>
      <c r="B7" s="144"/>
      <c r="C7" s="141"/>
      <c r="D7" s="61">
        <v>2003</v>
      </c>
      <c r="E7" s="61" t="s">
        <v>31</v>
      </c>
    </row>
    <row r="8" spans="1:5" ht="15" customHeight="1">
      <c r="A8" s="26"/>
      <c r="B8" s="106"/>
      <c r="C8" s="27"/>
      <c r="D8" s="64"/>
      <c r="E8" s="64"/>
    </row>
    <row r="9" spans="1:6" ht="15" customHeight="1">
      <c r="A9" s="29" t="s">
        <v>29</v>
      </c>
      <c r="B9" s="107">
        <f>SUM(B11:B107)-B78</f>
        <v>887</v>
      </c>
      <c r="C9" s="24">
        <f>SUM(D9:E9)</f>
        <v>360</v>
      </c>
      <c r="D9" s="24">
        <f>SUM(D11:D105)-D78-D62</f>
        <v>323</v>
      </c>
      <c r="E9" s="24">
        <f>SUM(E11:E105)-E71</f>
        <v>37</v>
      </c>
      <c r="F9" s="25"/>
    </row>
    <row r="10" ht="15" customHeight="1">
      <c r="B10" s="108"/>
    </row>
    <row r="11" spans="1:5" ht="15" customHeight="1">
      <c r="A11" s="6" t="s">
        <v>187</v>
      </c>
      <c r="B11" s="109">
        <v>1</v>
      </c>
      <c r="C11" s="25">
        <f>D11+E11</f>
        <v>1</v>
      </c>
      <c r="D11" s="25">
        <v>1</v>
      </c>
      <c r="E11" s="25">
        <v>0</v>
      </c>
    </row>
    <row r="12" spans="1:5" ht="15" customHeight="1">
      <c r="A12" s="6" t="s">
        <v>32</v>
      </c>
      <c r="B12" s="109">
        <v>1</v>
      </c>
      <c r="C12" s="25">
        <f aca="true" t="shared" si="0" ref="C12:C85">D12+E12</f>
        <v>0</v>
      </c>
      <c r="D12" s="25">
        <v>0</v>
      </c>
      <c r="E12" s="25">
        <v>0</v>
      </c>
    </row>
    <row r="13" spans="1:5" ht="15" customHeight="1">
      <c r="A13" s="6" t="s">
        <v>6</v>
      </c>
      <c r="B13" s="109">
        <v>13</v>
      </c>
      <c r="C13" s="25">
        <f t="shared" si="0"/>
        <v>3</v>
      </c>
      <c r="D13" s="25">
        <v>1</v>
      </c>
      <c r="E13" s="25">
        <v>2</v>
      </c>
    </row>
    <row r="14" spans="1:5" ht="15" customHeight="1">
      <c r="A14" s="6" t="s">
        <v>7</v>
      </c>
      <c r="B14" s="109">
        <v>27</v>
      </c>
      <c r="C14" s="25">
        <f t="shared" si="0"/>
        <v>17</v>
      </c>
      <c r="D14" s="25">
        <v>16</v>
      </c>
      <c r="E14" s="25">
        <v>1</v>
      </c>
    </row>
    <row r="15" spans="1:5" ht="15" customHeight="1">
      <c r="A15" s="6" t="s">
        <v>8</v>
      </c>
      <c r="B15" s="109">
        <v>19</v>
      </c>
      <c r="C15" s="25">
        <f t="shared" si="0"/>
        <v>8</v>
      </c>
      <c r="D15" s="25">
        <v>6</v>
      </c>
      <c r="E15" s="25">
        <v>2</v>
      </c>
    </row>
    <row r="16" spans="1:5" ht="15" customHeight="1">
      <c r="A16" s="6" t="s">
        <v>10</v>
      </c>
      <c r="B16" s="109">
        <v>8</v>
      </c>
      <c r="C16" s="25">
        <f t="shared" si="0"/>
        <v>2</v>
      </c>
      <c r="D16" s="25">
        <v>2</v>
      </c>
      <c r="E16" s="25">
        <v>0</v>
      </c>
    </row>
    <row r="17" spans="1:5" ht="15" customHeight="1">
      <c r="A17" s="6" t="s">
        <v>100</v>
      </c>
      <c r="B17" s="109">
        <v>0</v>
      </c>
      <c r="C17" s="25">
        <f t="shared" si="0"/>
        <v>1</v>
      </c>
      <c r="D17" s="25">
        <v>0</v>
      </c>
      <c r="E17" s="25">
        <v>1</v>
      </c>
    </row>
    <row r="18" spans="1:5" ht="15" customHeight="1">
      <c r="A18" s="6" t="s">
        <v>53</v>
      </c>
      <c r="B18" s="109">
        <v>6</v>
      </c>
      <c r="C18" s="25">
        <f t="shared" si="0"/>
        <v>3</v>
      </c>
      <c r="D18" s="25">
        <v>3</v>
      </c>
      <c r="E18" s="25">
        <v>0</v>
      </c>
    </row>
    <row r="19" spans="1:5" ht="15" customHeight="1">
      <c r="A19" s="6" t="s">
        <v>81</v>
      </c>
      <c r="B19" s="109">
        <v>2</v>
      </c>
      <c r="C19" s="25">
        <f t="shared" si="0"/>
        <v>2</v>
      </c>
      <c r="D19" s="25">
        <v>2</v>
      </c>
      <c r="E19" s="25">
        <v>0</v>
      </c>
    </row>
    <row r="20" spans="1:5" ht="15" customHeight="1">
      <c r="A20" s="6" t="s">
        <v>83</v>
      </c>
      <c r="B20" s="109">
        <v>1</v>
      </c>
      <c r="C20" s="25">
        <f t="shared" si="0"/>
        <v>2</v>
      </c>
      <c r="D20" s="25">
        <v>1</v>
      </c>
      <c r="E20" s="25">
        <v>1</v>
      </c>
    </row>
    <row r="21" spans="1:5" ht="15" customHeight="1">
      <c r="A21" s="6" t="s">
        <v>55</v>
      </c>
      <c r="B21" s="109">
        <v>1</v>
      </c>
      <c r="C21" s="25">
        <f t="shared" si="0"/>
        <v>1</v>
      </c>
      <c r="D21" s="25">
        <v>1</v>
      </c>
      <c r="E21" s="25">
        <v>0</v>
      </c>
    </row>
    <row r="22" spans="1:5" ht="15" customHeight="1">
      <c r="A22" s="6" t="s">
        <v>13</v>
      </c>
      <c r="B22" s="109">
        <v>21</v>
      </c>
      <c r="C22" s="25">
        <f t="shared" si="0"/>
        <v>6</v>
      </c>
      <c r="D22" s="25">
        <v>5</v>
      </c>
      <c r="E22" s="25">
        <v>1</v>
      </c>
    </row>
    <row r="23" spans="1:5" ht="15" customHeight="1">
      <c r="A23" s="6" t="s">
        <v>14</v>
      </c>
      <c r="B23" s="109">
        <v>24</v>
      </c>
      <c r="C23" s="25">
        <f t="shared" si="0"/>
        <v>23</v>
      </c>
      <c r="D23" s="25">
        <v>23</v>
      </c>
      <c r="E23" s="25">
        <v>0</v>
      </c>
    </row>
    <row r="24" spans="1:5" ht="15" customHeight="1">
      <c r="A24" s="6" t="s">
        <v>188</v>
      </c>
      <c r="B24" s="109">
        <v>5</v>
      </c>
      <c r="C24" s="25">
        <f t="shared" si="0"/>
        <v>2</v>
      </c>
      <c r="D24" s="25">
        <v>2</v>
      </c>
      <c r="E24" s="25">
        <v>0</v>
      </c>
    </row>
    <row r="25" spans="1:5" ht="15" customHeight="1">
      <c r="A25" s="6" t="s">
        <v>15</v>
      </c>
      <c r="B25" s="109">
        <v>2</v>
      </c>
      <c r="C25" s="25">
        <f t="shared" si="0"/>
        <v>3</v>
      </c>
      <c r="D25" s="25">
        <v>2</v>
      </c>
      <c r="E25" s="25">
        <v>1</v>
      </c>
    </row>
    <row r="26" spans="1:5" ht="15" customHeight="1">
      <c r="A26" s="6" t="s">
        <v>84</v>
      </c>
      <c r="B26" s="109">
        <v>2</v>
      </c>
      <c r="C26" s="25">
        <f t="shared" si="0"/>
        <v>0</v>
      </c>
      <c r="D26" s="25">
        <v>0</v>
      </c>
      <c r="E26" s="25">
        <v>0</v>
      </c>
    </row>
    <row r="27" spans="1:5" ht="15" customHeight="1">
      <c r="A27" s="6" t="s">
        <v>85</v>
      </c>
      <c r="B27" s="109">
        <v>16</v>
      </c>
      <c r="C27" s="25">
        <f t="shared" si="0"/>
        <v>5</v>
      </c>
      <c r="D27" s="25">
        <v>3</v>
      </c>
      <c r="E27" s="25">
        <v>2</v>
      </c>
    </row>
    <row r="28" spans="1:5" ht="15" customHeight="1">
      <c r="A28" s="6" t="s">
        <v>56</v>
      </c>
      <c r="B28" s="109">
        <v>1</v>
      </c>
      <c r="C28" s="25">
        <f t="shared" si="0"/>
        <v>1</v>
      </c>
      <c r="D28" s="25">
        <v>0</v>
      </c>
      <c r="E28" s="25">
        <v>1</v>
      </c>
    </row>
    <row r="29" spans="1:5" ht="15" customHeight="1">
      <c r="A29" s="6" t="s">
        <v>120</v>
      </c>
      <c r="B29" s="109">
        <v>0</v>
      </c>
      <c r="C29" s="25">
        <f t="shared" si="0"/>
        <v>1</v>
      </c>
      <c r="D29" s="25">
        <v>0</v>
      </c>
      <c r="E29" s="25">
        <v>1</v>
      </c>
    </row>
    <row r="30" spans="1:5" ht="15" customHeight="1">
      <c r="A30" s="6" t="s">
        <v>57</v>
      </c>
      <c r="B30" s="109">
        <v>2</v>
      </c>
      <c r="C30" s="25">
        <f t="shared" si="0"/>
        <v>2</v>
      </c>
      <c r="D30" s="25">
        <v>2</v>
      </c>
      <c r="E30" s="25">
        <v>0</v>
      </c>
    </row>
    <row r="31" spans="1:5" ht="15" customHeight="1">
      <c r="A31" s="6" t="s">
        <v>16</v>
      </c>
      <c r="B31" s="109">
        <v>3</v>
      </c>
      <c r="C31" s="25">
        <f t="shared" si="0"/>
        <v>1</v>
      </c>
      <c r="D31" s="25">
        <v>1</v>
      </c>
      <c r="E31" s="25">
        <v>0</v>
      </c>
    </row>
    <row r="32" spans="1:5" ht="15" customHeight="1">
      <c r="A32" s="6" t="s">
        <v>17</v>
      </c>
      <c r="B32" s="109">
        <v>3</v>
      </c>
      <c r="C32" s="25">
        <f t="shared" si="0"/>
        <v>2</v>
      </c>
      <c r="D32" s="25">
        <v>2</v>
      </c>
      <c r="E32" s="25">
        <v>0</v>
      </c>
    </row>
    <row r="33" spans="1:5" ht="15" customHeight="1">
      <c r="A33" s="6" t="s">
        <v>9</v>
      </c>
      <c r="B33" s="109">
        <v>45</v>
      </c>
      <c r="C33" s="25">
        <f t="shared" si="0"/>
        <v>36</v>
      </c>
      <c r="D33" s="25">
        <v>35</v>
      </c>
      <c r="E33" s="25">
        <v>1</v>
      </c>
    </row>
    <row r="34" spans="1:5" ht="15" customHeight="1">
      <c r="A34" s="6" t="s">
        <v>58</v>
      </c>
      <c r="B34" s="109">
        <v>1</v>
      </c>
      <c r="C34" s="25">
        <f t="shared" si="0"/>
        <v>0</v>
      </c>
      <c r="D34" s="25">
        <v>0</v>
      </c>
      <c r="E34" s="25">
        <v>0</v>
      </c>
    </row>
    <row r="35" spans="1:5" ht="15" customHeight="1">
      <c r="A35" s="6" t="s">
        <v>86</v>
      </c>
      <c r="B35" s="109">
        <v>1</v>
      </c>
      <c r="C35" s="25">
        <f t="shared" si="0"/>
        <v>1</v>
      </c>
      <c r="D35" s="25">
        <v>1</v>
      </c>
      <c r="E35" s="25">
        <v>0</v>
      </c>
    </row>
    <row r="36" spans="1:5" ht="15" customHeight="1">
      <c r="A36" s="6" t="s">
        <v>149</v>
      </c>
      <c r="B36" s="109">
        <v>1</v>
      </c>
      <c r="C36" s="25">
        <f t="shared" si="0"/>
        <v>1</v>
      </c>
      <c r="D36" s="25">
        <v>0</v>
      </c>
      <c r="E36" s="25">
        <v>1</v>
      </c>
    </row>
    <row r="37" spans="1:5" ht="15" customHeight="1">
      <c r="A37" s="6" t="s">
        <v>18</v>
      </c>
      <c r="B37" s="109">
        <v>14</v>
      </c>
      <c r="C37" s="25">
        <f t="shared" si="0"/>
        <v>3</v>
      </c>
      <c r="D37" s="25">
        <v>3</v>
      </c>
      <c r="E37" s="25">
        <v>0</v>
      </c>
    </row>
    <row r="38" spans="1:5" ht="15" customHeight="1">
      <c r="A38" s="6" t="s">
        <v>122</v>
      </c>
      <c r="B38" s="109">
        <v>7</v>
      </c>
      <c r="C38" s="25">
        <f t="shared" si="0"/>
        <v>5</v>
      </c>
      <c r="D38" s="25">
        <v>4</v>
      </c>
      <c r="E38" s="25">
        <v>1</v>
      </c>
    </row>
    <row r="39" spans="1:5" ht="15" customHeight="1">
      <c r="A39" s="6" t="s">
        <v>59</v>
      </c>
      <c r="B39" s="109">
        <v>140</v>
      </c>
      <c r="C39" s="25">
        <f t="shared" si="0"/>
        <v>32</v>
      </c>
      <c r="D39" s="25">
        <v>25</v>
      </c>
      <c r="E39" s="25">
        <v>7</v>
      </c>
    </row>
    <row r="40" spans="1:5" ht="15" customHeight="1">
      <c r="A40" s="6" t="s">
        <v>26</v>
      </c>
      <c r="B40" s="109">
        <v>24</v>
      </c>
      <c r="C40" s="25">
        <f t="shared" si="0"/>
        <v>2</v>
      </c>
      <c r="D40" s="25">
        <v>1</v>
      </c>
      <c r="E40" s="25">
        <v>1</v>
      </c>
    </row>
    <row r="41" spans="1:5" ht="15" customHeight="1">
      <c r="A41" s="6" t="s">
        <v>60</v>
      </c>
      <c r="B41" s="109">
        <v>10</v>
      </c>
      <c r="C41" s="25">
        <f t="shared" si="0"/>
        <v>0</v>
      </c>
      <c r="D41" s="25">
        <v>0</v>
      </c>
      <c r="E41" s="25">
        <v>0</v>
      </c>
    </row>
    <row r="42" spans="1:5" ht="15" customHeight="1">
      <c r="A42" s="6" t="s">
        <v>204</v>
      </c>
      <c r="B42" s="109">
        <v>1</v>
      </c>
      <c r="C42" s="25">
        <f t="shared" si="0"/>
        <v>2</v>
      </c>
      <c r="D42" s="25">
        <v>1</v>
      </c>
      <c r="E42" s="25">
        <v>1</v>
      </c>
    </row>
    <row r="43" spans="1:5" ht="15" customHeight="1">
      <c r="A43" s="6" t="s">
        <v>87</v>
      </c>
      <c r="B43" s="109">
        <v>1</v>
      </c>
      <c r="C43" s="25">
        <f t="shared" si="0"/>
        <v>0</v>
      </c>
      <c r="D43" s="25">
        <v>0</v>
      </c>
      <c r="E43" s="25">
        <v>0</v>
      </c>
    </row>
    <row r="44" spans="1:5" ht="15" customHeight="1">
      <c r="A44" s="6" t="s">
        <v>88</v>
      </c>
      <c r="B44" s="109">
        <v>8</v>
      </c>
      <c r="C44" s="25">
        <f aca="true" t="shared" si="1" ref="C44:C51">D44+E44</f>
        <v>6</v>
      </c>
      <c r="D44" s="25">
        <v>6</v>
      </c>
      <c r="E44" s="25">
        <v>0</v>
      </c>
    </row>
    <row r="45" spans="1:5" ht="15" customHeight="1">
      <c r="A45" s="6" t="s">
        <v>89</v>
      </c>
      <c r="B45" s="109">
        <v>3</v>
      </c>
      <c r="C45" s="25">
        <f t="shared" si="1"/>
        <v>1</v>
      </c>
      <c r="D45" s="25">
        <v>1</v>
      </c>
      <c r="E45" s="25">
        <v>0</v>
      </c>
    </row>
    <row r="46" spans="1:5" ht="15" customHeight="1">
      <c r="A46" s="6" t="s">
        <v>90</v>
      </c>
      <c r="B46" s="109">
        <v>1</v>
      </c>
      <c r="C46" s="25">
        <f t="shared" si="1"/>
        <v>0</v>
      </c>
      <c r="D46" s="25">
        <v>0</v>
      </c>
      <c r="E46" s="25">
        <v>0</v>
      </c>
    </row>
    <row r="47" spans="1:5" ht="15" customHeight="1">
      <c r="A47" s="6" t="s">
        <v>91</v>
      </c>
      <c r="B47" s="109">
        <v>1</v>
      </c>
      <c r="C47" s="25">
        <f t="shared" si="1"/>
        <v>1</v>
      </c>
      <c r="D47" s="25">
        <v>1</v>
      </c>
      <c r="E47" s="25">
        <v>0</v>
      </c>
    </row>
    <row r="48" spans="1:5" ht="15" customHeight="1">
      <c r="A48" s="6" t="s">
        <v>101</v>
      </c>
      <c r="B48" s="109">
        <v>0</v>
      </c>
      <c r="C48" s="25">
        <f t="shared" si="1"/>
        <v>1</v>
      </c>
      <c r="D48" s="25">
        <v>0</v>
      </c>
      <c r="E48" s="25">
        <v>1</v>
      </c>
    </row>
    <row r="49" spans="1:5" ht="15" customHeight="1">
      <c r="A49" s="6" t="s">
        <v>92</v>
      </c>
      <c r="B49" s="109">
        <v>1</v>
      </c>
      <c r="C49" s="25">
        <f t="shared" si="1"/>
        <v>0</v>
      </c>
      <c r="D49" s="25">
        <v>0</v>
      </c>
      <c r="E49" s="25">
        <v>0</v>
      </c>
    </row>
    <row r="50" spans="1:5" ht="15" customHeight="1">
      <c r="A50" s="6" t="s">
        <v>93</v>
      </c>
      <c r="B50" s="109">
        <v>19</v>
      </c>
      <c r="C50" s="25">
        <f t="shared" si="1"/>
        <v>7</v>
      </c>
      <c r="D50" s="25">
        <v>6</v>
      </c>
      <c r="E50" s="25">
        <v>1</v>
      </c>
    </row>
    <row r="51" spans="1:5" ht="15" customHeight="1">
      <c r="A51" s="6" t="s">
        <v>189</v>
      </c>
      <c r="B51" s="109">
        <v>0</v>
      </c>
      <c r="C51" s="25">
        <f t="shared" si="1"/>
        <v>1</v>
      </c>
      <c r="D51" s="25">
        <v>0</v>
      </c>
      <c r="E51" s="25">
        <v>1</v>
      </c>
    </row>
    <row r="52" spans="2:4" ht="15" customHeight="1">
      <c r="B52" s="18"/>
      <c r="C52" s="25"/>
      <c r="D52" s="25"/>
    </row>
    <row r="53" spans="2:4" ht="15" customHeight="1">
      <c r="B53" s="18"/>
      <c r="C53" s="25"/>
      <c r="D53" s="25"/>
    </row>
    <row r="54" spans="2:4" ht="15" customHeight="1">
      <c r="B54" s="18"/>
      <c r="C54" s="25"/>
      <c r="D54" s="25"/>
    </row>
    <row r="55" spans="2:4" ht="15" customHeight="1">
      <c r="B55" s="18"/>
      <c r="C55" s="25"/>
      <c r="D55" s="25"/>
    </row>
    <row r="56" spans="2:4" ht="15" customHeight="1">
      <c r="B56" s="18"/>
      <c r="C56" s="25"/>
      <c r="D56" s="25"/>
    </row>
    <row r="57" spans="2:4" ht="15" customHeight="1">
      <c r="B57" s="18"/>
      <c r="C57" s="25"/>
      <c r="D57" s="25"/>
    </row>
    <row r="58" spans="2:4" ht="15" customHeight="1">
      <c r="B58" s="18"/>
      <c r="C58" s="25"/>
      <c r="D58" s="25"/>
    </row>
    <row r="59" spans="1:4" ht="15" customHeight="1" thickBot="1">
      <c r="A59" s="23" t="s">
        <v>222</v>
      </c>
      <c r="B59" s="66"/>
      <c r="C59" s="25"/>
      <c r="D59" s="25"/>
    </row>
    <row r="60" spans="1:5" ht="24.75" customHeight="1" thickBot="1">
      <c r="A60" s="139" t="s">
        <v>41</v>
      </c>
      <c r="B60" s="142" t="s">
        <v>42</v>
      </c>
      <c r="C60" s="139" t="s">
        <v>49</v>
      </c>
      <c r="D60" s="139"/>
      <c r="E60" s="139"/>
    </row>
    <row r="61" spans="1:5" ht="12">
      <c r="A61" s="140"/>
      <c r="B61" s="143"/>
      <c r="C61" s="139" t="s">
        <v>29</v>
      </c>
      <c r="D61" s="63" t="s">
        <v>43</v>
      </c>
      <c r="E61" s="63" t="s">
        <v>30</v>
      </c>
    </row>
    <row r="62" spans="1:5" ht="12.75" thickBot="1">
      <c r="A62" s="141"/>
      <c r="B62" s="144"/>
      <c r="C62" s="141"/>
      <c r="D62" s="61">
        <v>2003</v>
      </c>
      <c r="E62" s="61" t="s">
        <v>31</v>
      </c>
    </row>
    <row r="63" spans="1:5" ht="15" customHeight="1">
      <c r="A63" s="6" t="s">
        <v>20</v>
      </c>
      <c r="B63" s="109">
        <v>7</v>
      </c>
      <c r="C63" s="25">
        <f t="shared" si="0"/>
        <v>5</v>
      </c>
      <c r="D63" s="25">
        <v>5</v>
      </c>
      <c r="E63" s="25">
        <v>0</v>
      </c>
    </row>
    <row r="64" spans="1:5" ht="15" customHeight="1">
      <c r="A64" s="6" t="s">
        <v>19</v>
      </c>
      <c r="B64" s="109">
        <v>1</v>
      </c>
      <c r="C64" s="25">
        <f t="shared" si="0"/>
        <v>3</v>
      </c>
      <c r="D64" s="25">
        <v>1</v>
      </c>
      <c r="E64" s="25">
        <v>2</v>
      </c>
    </row>
    <row r="65" spans="1:5" ht="15" customHeight="1">
      <c r="A65" s="6" t="s">
        <v>21</v>
      </c>
      <c r="B65" s="109">
        <v>2</v>
      </c>
      <c r="C65" s="25">
        <f t="shared" si="0"/>
        <v>0</v>
      </c>
      <c r="D65" s="25">
        <v>0</v>
      </c>
      <c r="E65" s="25">
        <v>0</v>
      </c>
    </row>
    <row r="66" spans="1:5" ht="15" customHeight="1">
      <c r="A66" s="6" t="s">
        <v>22</v>
      </c>
      <c r="B66" s="109">
        <v>18</v>
      </c>
      <c r="C66" s="25">
        <f t="shared" si="0"/>
        <v>8</v>
      </c>
      <c r="D66" s="25">
        <v>8</v>
      </c>
      <c r="E66" s="25">
        <v>0</v>
      </c>
    </row>
    <row r="67" spans="1:5" ht="15" customHeight="1">
      <c r="A67" s="6" t="s">
        <v>150</v>
      </c>
      <c r="B67" s="109">
        <v>1</v>
      </c>
      <c r="C67" s="25">
        <f t="shared" si="0"/>
        <v>0</v>
      </c>
      <c r="D67" s="25">
        <v>0</v>
      </c>
      <c r="E67" s="25">
        <v>0</v>
      </c>
    </row>
    <row r="68" spans="1:5" ht="15" customHeight="1">
      <c r="A68" s="6" t="s">
        <v>61</v>
      </c>
      <c r="B68" s="109">
        <v>1</v>
      </c>
      <c r="C68" s="25">
        <f t="shared" si="0"/>
        <v>0</v>
      </c>
      <c r="D68" s="25">
        <v>0</v>
      </c>
      <c r="E68" s="25">
        <v>0</v>
      </c>
    </row>
    <row r="69" spans="1:5" ht="15" customHeight="1">
      <c r="A69" s="6" t="s">
        <v>66</v>
      </c>
      <c r="B69" s="109">
        <v>22</v>
      </c>
      <c r="C69" s="25">
        <f t="shared" si="0"/>
        <v>22</v>
      </c>
      <c r="D69" s="25">
        <v>22</v>
      </c>
      <c r="E69" s="25">
        <v>0</v>
      </c>
    </row>
    <row r="70" spans="1:5" ht="15" customHeight="1">
      <c r="A70" s="6" t="s">
        <v>67</v>
      </c>
      <c r="B70" s="109">
        <v>36</v>
      </c>
      <c r="C70" s="25">
        <f t="shared" si="0"/>
        <v>36</v>
      </c>
      <c r="D70" s="25">
        <v>36</v>
      </c>
      <c r="E70" s="25">
        <v>0</v>
      </c>
    </row>
    <row r="71" spans="1:5" ht="15" customHeight="1">
      <c r="A71" s="6" t="s">
        <v>11</v>
      </c>
      <c r="B71" s="109">
        <v>1</v>
      </c>
      <c r="C71" s="25">
        <f t="shared" si="0"/>
        <v>0</v>
      </c>
      <c r="D71" s="25">
        <v>0</v>
      </c>
      <c r="E71" s="25">
        <v>0</v>
      </c>
    </row>
    <row r="72" spans="1:5" ht="15" customHeight="1">
      <c r="A72" s="6" t="s">
        <v>121</v>
      </c>
      <c r="B72" s="109">
        <v>0</v>
      </c>
      <c r="C72" s="25">
        <f t="shared" si="0"/>
        <v>1</v>
      </c>
      <c r="D72" s="25">
        <v>0</v>
      </c>
      <c r="E72" s="25">
        <v>1</v>
      </c>
    </row>
    <row r="73" spans="1:5" ht="15" customHeight="1">
      <c r="A73" s="6" t="s">
        <v>62</v>
      </c>
      <c r="B73" s="109">
        <v>3</v>
      </c>
      <c r="C73" s="25">
        <f t="shared" si="0"/>
        <v>0</v>
      </c>
      <c r="D73" s="25">
        <v>0</v>
      </c>
      <c r="E73" s="25">
        <v>0</v>
      </c>
    </row>
    <row r="74" spans="1:5" ht="15" customHeight="1">
      <c r="A74" s="6" t="s">
        <v>190</v>
      </c>
      <c r="B74" s="109">
        <v>2</v>
      </c>
      <c r="C74" s="25">
        <f t="shared" si="0"/>
        <v>1</v>
      </c>
      <c r="D74" s="25">
        <v>1</v>
      </c>
      <c r="E74" s="25">
        <v>0</v>
      </c>
    </row>
    <row r="75" spans="1:5" ht="15" customHeight="1">
      <c r="A75" s="6" t="s">
        <v>63</v>
      </c>
      <c r="B75" s="109">
        <v>215</v>
      </c>
      <c r="C75" s="25">
        <f t="shared" si="0"/>
        <v>30</v>
      </c>
      <c r="D75" s="25">
        <v>26</v>
      </c>
      <c r="E75" s="25">
        <v>4</v>
      </c>
    </row>
    <row r="76" spans="1:5" ht="15" customHeight="1">
      <c r="A76" s="6" t="s">
        <v>64</v>
      </c>
      <c r="B76" s="109">
        <v>25</v>
      </c>
      <c r="C76" s="25">
        <f t="shared" si="0"/>
        <v>3</v>
      </c>
      <c r="D76" s="25">
        <v>3</v>
      </c>
      <c r="E76" s="25">
        <v>0</v>
      </c>
    </row>
    <row r="77" spans="2:4" ht="15" customHeight="1">
      <c r="B77" s="109"/>
      <c r="C77" s="25"/>
      <c r="D77" s="25"/>
    </row>
    <row r="78" spans="1:5" ht="15" customHeight="1">
      <c r="A78" s="24" t="s">
        <v>68</v>
      </c>
      <c r="B78" s="113">
        <f>SUM(B80:B82)</f>
        <v>28</v>
      </c>
      <c r="C78" s="24">
        <f t="shared" si="0"/>
        <v>5</v>
      </c>
      <c r="D78" s="24">
        <f>SUM(D80:D82)</f>
        <v>5</v>
      </c>
      <c r="E78" s="24">
        <v>0</v>
      </c>
    </row>
    <row r="79" spans="2:4" ht="15" customHeight="1">
      <c r="B79" s="109"/>
      <c r="C79" s="25"/>
      <c r="D79" s="25"/>
    </row>
    <row r="80" spans="1:5" ht="15" customHeight="1">
      <c r="A80" s="6" t="s">
        <v>126</v>
      </c>
      <c r="B80" s="109">
        <v>13</v>
      </c>
      <c r="C80" s="25">
        <f t="shared" si="0"/>
        <v>3</v>
      </c>
      <c r="D80" s="25">
        <v>3</v>
      </c>
      <c r="E80" s="25">
        <v>0</v>
      </c>
    </row>
    <row r="81" spans="1:5" ht="15" customHeight="1">
      <c r="A81" s="6" t="s">
        <v>124</v>
      </c>
      <c r="B81" s="109">
        <v>11</v>
      </c>
      <c r="C81" s="25">
        <f>D81+E81</f>
        <v>1</v>
      </c>
      <c r="D81" s="25">
        <v>1</v>
      </c>
      <c r="E81" s="25">
        <v>0</v>
      </c>
    </row>
    <row r="82" spans="1:5" ht="15" customHeight="1">
      <c r="A82" s="6" t="s">
        <v>123</v>
      </c>
      <c r="B82" s="109">
        <v>4</v>
      </c>
      <c r="C82" s="25">
        <f t="shared" si="0"/>
        <v>1</v>
      </c>
      <c r="D82" s="25">
        <v>1</v>
      </c>
      <c r="E82" s="25">
        <v>0</v>
      </c>
    </row>
    <row r="83" spans="2:4" ht="15" customHeight="1">
      <c r="B83" s="109"/>
      <c r="C83" s="25"/>
      <c r="D83" s="25"/>
    </row>
    <row r="84" spans="1:5" ht="15" customHeight="1">
      <c r="A84" s="6" t="s">
        <v>25</v>
      </c>
      <c r="B84" s="109">
        <v>12</v>
      </c>
      <c r="C84" s="25">
        <f t="shared" si="0"/>
        <v>12</v>
      </c>
      <c r="D84" s="25">
        <v>12</v>
      </c>
      <c r="E84" s="25">
        <v>0</v>
      </c>
    </row>
    <row r="85" spans="1:5" ht="15" customHeight="1">
      <c r="A85" s="6" t="s">
        <v>33</v>
      </c>
      <c r="B85" s="109">
        <v>2</v>
      </c>
      <c r="C85" s="25">
        <f t="shared" si="0"/>
        <v>0</v>
      </c>
      <c r="D85" s="25">
        <v>0</v>
      </c>
      <c r="E85" s="25">
        <v>0</v>
      </c>
    </row>
    <row r="86" spans="1:5" ht="15" customHeight="1">
      <c r="A86" s="6" t="s">
        <v>65</v>
      </c>
      <c r="B86" s="109">
        <v>9</v>
      </c>
      <c r="C86" s="25">
        <f aca="true" t="shared" si="2" ref="C86:C104">D86+E86</f>
        <v>9</v>
      </c>
      <c r="D86" s="25">
        <v>9</v>
      </c>
      <c r="E86" s="25">
        <v>0</v>
      </c>
    </row>
    <row r="87" spans="1:5" ht="15" customHeight="1">
      <c r="A87" s="6" t="s">
        <v>23</v>
      </c>
      <c r="B87" s="109">
        <v>3</v>
      </c>
      <c r="C87" s="25">
        <f t="shared" si="2"/>
        <v>3</v>
      </c>
      <c r="D87" s="25">
        <v>3</v>
      </c>
      <c r="E87" s="25">
        <v>0</v>
      </c>
    </row>
    <row r="88" spans="1:5" ht="15" customHeight="1">
      <c r="A88" s="6" t="s">
        <v>95</v>
      </c>
      <c r="B88" s="109">
        <v>1</v>
      </c>
      <c r="C88" s="25">
        <f t="shared" si="2"/>
        <v>1</v>
      </c>
      <c r="D88" s="25">
        <v>1</v>
      </c>
      <c r="E88" s="25">
        <v>0</v>
      </c>
    </row>
    <row r="89" spans="1:5" ht="15" customHeight="1">
      <c r="A89" s="6" t="s">
        <v>125</v>
      </c>
      <c r="B89" s="109">
        <v>6</v>
      </c>
      <c r="C89" s="25">
        <f t="shared" si="2"/>
        <v>3</v>
      </c>
      <c r="D89" s="25">
        <v>3</v>
      </c>
      <c r="E89" s="25">
        <v>0</v>
      </c>
    </row>
    <row r="90" spans="1:5" ht="15" customHeight="1">
      <c r="A90" s="6" t="s">
        <v>96</v>
      </c>
      <c r="B90" s="109">
        <v>1</v>
      </c>
      <c r="C90" s="25">
        <f t="shared" si="2"/>
        <v>1</v>
      </c>
      <c r="D90" s="25">
        <v>1</v>
      </c>
      <c r="E90" s="25">
        <v>0</v>
      </c>
    </row>
    <row r="91" spans="1:5" ht="15" customHeight="1">
      <c r="A91" s="6" t="s">
        <v>0</v>
      </c>
      <c r="B91" s="109">
        <v>2</v>
      </c>
      <c r="C91" s="25">
        <f t="shared" si="2"/>
        <v>0</v>
      </c>
      <c r="D91" s="25">
        <v>0</v>
      </c>
      <c r="E91" s="25">
        <v>0</v>
      </c>
    </row>
    <row r="92" spans="1:5" ht="15" customHeight="1">
      <c r="A92" s="6" t="s">
        <v>151</v>
      </c>
      <c r="B92" s="109">
        <v>1</v>
      </c>
      <c r="C92" s="25">
        <f t="shared" si="2"/>
        <v>0</v>
      </c>
      <c r="D92" s="25">
        <v>0</v>
      </c>
      <c r="E92" s="25">
        <v>0</v>
      </c>
    </row>
    <row r="93" spans="1:5" ht="15" customHeight="1">
      <c r="A93" s="6" t="s">
        <v>196</v>
      </c>
      <c r="B93" s="109">
        <v>1</v>
      </c>
      <c r="C93" s="25">
        <f t="shared" si="2"/>
        <v>0</v>
      </c>
      <c r="D93" s="25">
        <v>0</v>
      </c>
      <c r="E93" s="25">
        <v>0</v>
      </c>
    </row>
    <row r="94" spans="1:5" ht="15" customHeight="1">
      <c r="A94" s="6" t="s">
        <v>97</v>
      </c>
      <c r="B94" s="109">
        <v>4</v>
      </c>
      <c r="C94" s="25">
        <f t="shared" si="2"/>
        <v>4</v>
      </c>
      <c r="D94" s="25">
        <v>4</v>
      </c>
      <c r="E94" s="25">
        <v>0</v>
      </c>
    </row>
    <row r="95" spans="1:5" ht="15" customHeight="1">
      <c r="A95" s="6" t="s">
        <v>1</v>
      </c>
      <c r="B95" s="109">
        <v>6</v>
      </c>
      <c r="C95" s="25">
        <f t="shared" si="2"/>
        <v>5</v>
      </c>
      <c r="D95" s="25">
        <v>5</v>
      </c>
      <c r="E95" s="25">
        <v>0</v>
      </c>
    </row>
    <row r="96" spans="1:5" ht="15" customHeight="1">
      <c r="A96" s="6" t="s">
        <v>2</v>
      </c>
      <c r="B96" s="109">
        <v>9</v>
      </c>
      <c r="C96" s="25">
        <f t="shared" si="2"/>
        <v>4</v>
      </c>
      <c r="D96" s="25">
        <v>4</v>
      </c>
      <c r="E96" s="25">
        <v>0</v>
      </c>
    </row>
    <row r="97" spans="1:5" ht="15" customHeight="1">
      <c r="A97" s="6" t="s">
        <v>98</v>
      </c>
      <c r="B97" s="109">
        <v>1</v>
      </c>
      <c r="C97" s="25">
        <f t="shared" si="2"/>
        <v>1</v>
      </c>
      <c r="D97" s="25">
        <v>1</v>
      </c>
      <c r="E97" s="25">
        <v>0</v>
      </c>
    </row>
    <row r="98" spans="1:5" ht="15" customHeight="1">
      <c r="A98" s="6" t="s">
        <v>3</v>
      </c>
      <c r="B98" s="109">
        <v>5</v>
      </c>
      <c r="C98" s="25">
        <f t="shared" si="2"/>
        <v>7</v>
      </c>
      <c r="D98" s="25">
        <v>5</v>
      </c>
      <c r="E98" s="25">
        <v>2</v>
      </c>
    </row>
    <row r="99" spans="1:5" ht="15" customHeight="1">
      <c r="A99" s="6" t="s">
        <v>24</v>
      </c>
      <c r="B99" s="109">
        <v>1</v>
      </c>
      <c r="C99" s="25">
        <f t="shared" si="2"/>
        <v>1</v>
      </c>
      <c r="D99" s="25">
        <v>1</v>
      </c>
      <c r="E99" s="25">
        <v>0</v>
      </c>
    </row>
    <row r="100" spans="1:5" ht="15" customHeight="1">
      <c r="A100" s="6" t="s">
        <v>27</v>
      </c>
      <c r="B100" s="109">
        <v>7</v>
      </c>
      <c r="C100" s="25">
        <f t="shared" si="2"/>
        <v>2</v>
      </c>
      <c r="D100" s="25">
        <v>2</v>
      </c>
      <c r="E100" s="25">
        <v>0</v>
      </c>
    </row>
    <row r="101" spans="1:5" ht="15" customHeight="1">
      <c r="A101" s="6" t="s">
        <v>28</v>
      </c>
      <c r="B101" s="109">
        <v>7</v>
      </c>
      <c r="C101" s="25">
        <f t="shared" si="2"/>
        <v>5</v>
      </c>
      <c r="D101" s="25">
        <v>5</v>
      </c>
      <c r="E101" s="25">
        <v>0</v>
      </c>
    </row>
    <row r="102" spans="1:5" ht="15" customHeight="1">
      <c r="A102" s="6" t="s">
        <v>152</v>
      </c>
      <c r="B102" s="109">
        <v>1</v>
      </c>
      <c r="C102" s="25">
        <f t="shared" si="2"/>
        <v>0</v>
      </c>
      <c r="D102" s="25">
        <v>0</v>
      </c>
      <c r="E102" s="25">
        <v>0</v>
      </c>
    </row>
    <row r="103" spans="1:5" ht="15" customHeight="1">
      <c r="A103" s="6" t="s">
        <v>4</v>
      </c>
      <c r="B103" s="109">
        <v>6</v>
      </c>
      <c r="C103" s="25">
        <f t="shared" si="2"/>
        <v>3</v>
      </c>
      <c r="D103" s="25">
        <v>3</v>
      </c>
      <c r="E103" s="25">
        <v>0</v>
      </c>
    </row>
    <row r="104" spans="1:5" ht="15" customHeight="1">
      <c r="A104" s="6" t="s">
        <v>54</v>
      </c>
      <c r="B104" s="109">
        <v>1</v>
      </c>
      <c r="C104" s="25">
        <f t="shared" si="2"/>
        <v>0</v>
      </c>
      <c r="D104" s="25">
        <v>0</v>
      </c>
      <c r="E104" s="25">
        <v>0</v>
      </c>
    </row>
    <row r="105" spans="1:5" ht="15" customHeight="1">
      <c r="A105" s="6" t="s">
        <v>82</v>
      </c>
      <c r="B105" s="109">
        <v>3</v>
      </c>
      <c r="C105" s="25">
        <f>D105+E105</f>
        <v>0</v>
      </c>
      <c r="D105" s="25">
        <v>0</v>
      </c>
      <c r="E105" s="25">
        <v>0</v>
      </c>
    </row>
    <row r="106" spans="2:5" ht="12.75" thickBot="1">
      <c r="B106" s="114"/>
      <c r="C106" s="62"/>
      <c r="D106" s="60"/>
      <c r="E106" s="60"/>
    </row>
    <row r="107" spans="1:4" ht="12">
      <c r="A107" s="65" t="s">
        <v>219</v>
      </c>
      <c r="B107" s="18"/>
      <c r="C107" s="25"/>
      <c r="D107" s="25"/>
    </row>
    <row r="108" spans="3:4" ht="12">
      <c r="C108" s="25"/>
      <c r="D108" s="25"/>
    </row>
    <row r="109" spans="3:4" ht="12">
      <c r="C109" s="25"/>
      <c r="D109" s="25"/>
    </row>
    <row r="110" spans="3:4" ht="12">
      <c r="C110" s="25"/>
      <c r="D110" s="25"/>
    </row>
    <row r="111" spans="3:4" ht="12">
      <c r="C111" s="25"/>
      <c r="D111" s="25"/>
    </row>
    <row r="112" spans="3:4" ht="12">
      <c r="C112" s="25"/>
      <c r="D112" s="25"/>
    </row>
    <row r="113" spans="3:4" ht="12">
      <c r="C113" s="25"/>
      <c r="D113" s="25"/>
    </row>
    <row r="114" spans="3:4" ht="12">
      <c r="C114" s="25"/>
      <c r="D114" s="25"/>
    </row>
    <row r="115" spans="3:4" ht="12">
      <c r="C115" s="25"/>
      <c r="D115" s="25"/>
    </row>
    <row r="116" spans="3:4" ht="12">
      <c r="C116" s="25"/>
      <c r="D116" s="25"/>
    </row>
    <row r="117" spans="3:4" ht="12">
      <c r="C117" s="25"/>
      <c r="D117" s="25"/>
    </row>
    <row r="118" spans="3:4" ht="12">
      <c r="C118" s="25"/>
      <c r="D118" s="25"/>
    </row>
    <row r="119" spans="3:4" ht="12">
      <c r="C119" s="25"/>
      <c r="D119" s="25"/>
    </row>
    <row r="120" spans="3:4" ht="12">
      <c r="C120" s="25"/>
      <c r="D120" s="25"/>
    </row>
    <row r="121" spans="3:4" ht="12">
      <c r="C121" s="25"/>
      <c r="D121" s="25"/>
    </row>
    <row r="122" spans="3:4" ht="12">
      <c r="C122" s="25"/>
      <c r="D122" s="25"/>
    </row>
    <row r="123" spans="3:4" ht="12">
      <c r="C123" s="25"/>
      <c r="D123" s="25"/>
    </row>
    <row r="124" spans="3:4" ht="12">
      <c r="C124" s="25"/>
      <c r="D124" s="25"/>
    </row>
    <row r="125" spans="3:4" ht="12">
      <c r="C125" s="25"/>
      <c r="D125" s="25"/>
    </row>
    <row r="126" spans="3:4" ht="12">
      <c r="C126" s="25"/>
      <c r="D126" s="25"/>
    </row>
    <row r="127" spans="3:4" ht="12">
      <c r="C127" s="25"/>
      <c r="D127" s="25"/>
    </row>
    <row r="128" spans="3:4" ht="12">
      <c r="C128" s="25"/>
      <c r="D128" s="25"/>
    </row>
    <row r="129" spans="3:4" ht="12">
      <c r="C129" s="25"/>
      <c r="D129" s="25"/>
    </row>
    <row r="130" spans="3:4" ht="12">
      <c r="C130" s="25"/>
      <c r="D130" s="25"/>
    </row>
    <row r="131" spans="3:4" ht="12">
      <c r="C131" s="25"/>
      <c r="D131" s="25"/>
    </row>
    <row r="132" spans="3:4" ht="12">
      <c r="C132" s="25"/>
      <c r="D132" s="25"/>
    </row>
    <row r="133" spans="3:4" ht="12">
      <c r="C133" s="25"/>
      <c r="D133" s="25"/>
    </row>
    <row r="134" spans="3:4" ht="12">
      <c r="C134" s="25"/>
      <c r="D134" s="25"/>
    </row>
    <row r="135" spans="3:4" ht="12">
      <c r="C135" s="25"/>
      <c r="D135" s="25"/>
    </row>
    <row r="136" spans="3:4" ht="12">
      <c r="C136" s="25"/>
      <c r="D136" s="25"/>
    </row>
    <row r="137" spans="3:4" ht="12">
      <c r="C137" s="25"/>
      <c r="D137" s="25"/>
    </row>
    <row r="138" spans="3:4" ht="12">
      <c r="C138" s="25"/>
      <c r="D138" s="25"/>
    </row>
    <row r="139" spans="3:4" ht="12">
      <c r="C139" s="25"/>
      <c r="D139" s="25"/>
    </row>
    <row r="140" spans="3:4" ht="12">
      <c r="C140" s="25"/>
      <c r="D140" s="25"/>
    </row>
    <row r="141" spans="3:4" ht="12">
      <c r="C141" s="25"/>
      <c r="D141" s="25"/>
    </row>
    <row r="142" spans="3:4" ht="12">
      <c r="C142" s="25"/>
      <c r="D142" s="25"/>
    </row>
    <row r="143" spans="3:4" ht="12">
      <c r="C143" s="25"/>
      <c r="D143" s="25"/>
    </row>
    <row r="144" spans="3:4" ht="12">
      <c r="C144" s="25"/>
      <c r="D144" s="25"/>
    </row>
  </sheetData>
  <mergeCells count="10">
    <mergeCell ref="A2:E2"/>
    <mergeCell ref="A3:E3"/>
    <mergeCell ref="A5:A7"/>
    <mergeCell ref="B5:B7"/>
    <mergeCell ref="C6:C7"/>
    <mergeCell ref="C5:E5"/>
    <mergeCell ref="A60:A62"/>
    <mergeCell ref="B60:B62"/>
    <mergeCell ref="C60:E60"/>
    <mergeCell ref="C61:C6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40">
      <selection activeCell="A58" sqref="A58"/>
    </sheetView>
  </sheetViews>
  <sheetFormatPr defaultColWidth="11.421875" defaultRowHeight="12.75"/>
  <cols>
    <col min="1" max="1" width="43.8515625" style="6" customWidth="1"/>
    <col min="2" max="2" width="7.140625" style="6" customWidth="1"/>
    <col min="3" max="3" width="8.28125" style="6" customWidth="1"/>
    <col min="4" max="4" width="7.28125" style="6" customWidth="1"/>
    <col min="5" max="5" width="6.7109375" style="6" customWidth="1"/>
    <col min="6" max="6" width="5.140625" style="6" customWidth="1"/>
    <col min="7" max="7" width="8.57421875" style="6" customWidth="1"/>
    <col min="8" max="8" width="7.421875" style="6" customWidth="1"/>
    <col min="9" max="9" width="8.00390625" style="6" customWidth="1"/>
    <col min="10" max="10" width="7.57421875" style="6" customWidth="1"/>
    <col min="11" max="16384" width="11.421875" style="6" customWidth="1"/>
  </cols>
  <sheetData>
    <row r="1" ht="12">
      <c r="A1" s="23" t="s">
        <v>223</v>
      </c>
    </row>
    <row r="2" ht="13.5" customHeight="1"/>
    <row r="3" spans="1:10" s="23" customFormat="1" ht="19.5" customHeight="1">
      <c r="A3" s="145" t="s">
        <v>209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23" customFormat="1" ht="19.5" customHeight="1">
      <c r="A4" s="145" t="s">
        <v>210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9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1.75" customHeight="1" thickBot="1">
      <c r="A6" s="139" t="s">
        <v>41</v>
      </c>
      <c r="B6" s="142" t="s">
        <v>29</v>
      </c>
      <c r="C6" s="139" t="s">
        <v>5</v>
      </c>
      <c r="D6" s="139"/>
      <c r="E6" s="139"/>
      <c r="F6" s="139"/>
      <c r="G6" s="139"/>
      <c r="H6" s="139"/>
      <c r="I6" s="139"/>
      <c r="J6" s="139"/>
    </row>
    <row r="7" spans="1:10" s="23" customFormat="1" ht="12" customHeight="1">
      <c r="A7" s="140"/>
      <c r="B7" s="143"/>
      <c r="C7" s="27" t="s">
        <v>191</v>
      </c>
      <c r="D7" s="27" t="s">
        <v>192</v>
      </c>
      <c r="E7" s="30" t="s">
        <v>103</v>
      </c>
      <c r="F7" s="30" t="s">
        <v>80</v>
      </c>
      <c r="G7" s="30" t="s">
        <v>106</v>
      </c>
      <c r="H7" s="27" t="s">
        <v>193</v>
      </c>
      <c r="I7" s="27" t="s">
        <v>211</v>
      </c>
      <c r="J7" s="30" t="s">
        <v>79</v>
      </c>
    </row>
    <row r="8" spans="1:10" s="23" customFormat="1" ht="13.5" customHeight="1" thickBot="1">
      <c r="A8" s="141"/>
      <c r="B8" s="144"/>
      <c r="C8" s="28" t="s">
        <v>104</v>
      </c>
      <c r="D8" s="28" t="s">
        <v>102</v>
      </c>
      <c r="E8" s="31" t="s">
        <v>105</v>
      </c>
      <c r="F8" s="31"/>
      <c r="G8" s="31" t="s">
        <v>107</v>
      </c>
      <c r="H8" s="28" t="s">
        <v>108</v>
      </c>
      <c r="I8" s="28" t="s">
        <v>110</v>
      </c>
      <c r="J8" s="31"/>
    </row>
    <row r="9" ht="15" customHeight="1">
      <c r="B9" s="115"/>
    </row>
    <row r="10" spans="1:10" ht="15" customHeight="1">
      <c r="A10" s="29" t="s">
        <v>29</v>
      </c>
      <c r="B10" s="107">
        <f aca="true" t="shared" si="0" ref="B10:J10">SUM(B12:B100)-B73</f>
        <v>887</v>
      </c>
      <c r="C10" s="24">
        <f t="shared" si="0"/>
        <v>503</v>
      </c>
      <c r="D10" s="24">
        <f t="shared" si="0"/>
        <v>219</v>
      </c>
      <c r="E10" s="24">
        <f t="shared" si="0"/>
        <v>153</v>
      </c>
      <c r="F10" s="24">
        <f t="shared" si="0"/>
        <v>5</v>
      </c>
      <c r="G10" s="24">
        <f t="shared" si="0"/>
        <v>3</v>
      </c>
      <c r="H10" s="24">
        <f t="shared" si="0"/>
        <v>2</v>
      </c>
      <c r="I10" s="24">
        <f t="shared" si="0"/>
        <v>1</v>
      </c>
      <c r="J10" s="24">
        <f t="shared" si="0"/>
        <v>1</v>
      </c>
    </row>
    <row r="11" ht="15" customHeight="1">
      <c r="B11" s="116"/>
    </row>
    <row r="12" spans="1:10" ht="15" customHeight="1">
      <c r="A12" s="6" t="s">
        <v>187</v>
      </c>
      <c r="B12" s="108">
        <f>SUM(C12:J12)</f>
        <v>1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ht="15" customHeight="1">
      <c r="A13" s="6" t="s">
        <v>32</v>
      </c>
      <c r="B13" s="108">
        <f aca="true" t="shared" si="1" ref="B13:B71">SUM(C13:J13)</f>
        <v>1</v>
      </c>
      <c r="C13" s="18">
        <v>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0" ht="15" customHeight="1">
      <c r="A14" s="6" t="s">
        <v>6</v>
      </c>
      <c r="B14" s="108">
        <f t="shared" si="1"/>
        <v>13</v>
      </c>
      <c r="C14" s="18">
        <v>6</v>
      </c>
      <c r="D14" s="18">
        <v>7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ht="15" customHeight="1">
      <c r="A15" s="6" t="s">
        <v>7</v>
      </c>
      <c r="B15" s="108">
        <f t="shared" si="1"/>
        <v>27</v>
      </c>
      <c r="C15" s="18">
        <v>9</v>
      </c>
      <c r="D15" s="18">
        <v>14</v>
      </c>
      <c r="E15" s="18">
        <v>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</row>
    <row r="16" spans="1:10" ht="15" customHeight="1">
      <c r="A16" s="6" t="s">
        <v>8</v>
      </c>
      <c r="B16" s="108">
        <f t="shared" si="1"/>
        <v>19</v>
      </c>
      <c r="C16" s="18">
        <v>15</v>
      </c>
      <c r="D16" s="18">
        <v>4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ht="15" customHeight="1">
      <c r="A17" s="6" t="s">
        <v>10</v>
      </c>
      <c r="B17" s="108">
        <f t="shared" si="1"/>
        <v>8</v>
      </c>
      <c r="C17" s="18">
        <v>3</v>
      </c>
      <c r="D17" s="18">
        <v>4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ht="15" customHeight="1">
      <c r="A18" s="6" t="s">
        <v>53</v>
      </c>
      <c r="B18" s="108">
        <f t="shared" si="1"/>
        <v>6</v>
      </c>
      <c r="C18" s="18">
        <v>4</v>
      </c>
      <c r="D18" s="18">
        <v>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1:10" ht="15" customHeight="1">
      <c r="A19" s="6" t="s">
        <v>81</v>
      </c>
      <c r="B19" s="108">
        <f t="shared" si="1"/>
        <v>2</v>
      </c>
      <c r="C19" s="18">
        <v>1</v>
      </c>
      <c r="D19" s="18">
        <v>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1:10" ht="15" customHeight="1">
      <c r="A20" s="6" t="s">
        <v>83</v>
      </c>
      <c r="B20" s="108">
        <f t="shared" si="1"/>
        <v>1</v>
      </c>
      <c r="C20" s="18">
        <v>0</v>
      </c>
      <c r="D20" s="18"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</row>
    <row r="21" spans="1:10" ht="15" customHeight="1">
      <c r="A21" s="6" t="s">
        <v>55</v>
      </c>
      <c r="B21" s="108">
        <f t="shared" si="1"/>
        <v>1</v>
      </c>
      <c r="C21" s="18">
        <v>0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</row>
    <row r="22" spans="1:10" ht="15" customHeight="1">
      <c r="A22" s="6" t="s">
        <v>13</v>
      </c>
      <c r="B22" s="108">
        <f t="shared" si="1"/>
        <v>21</v>
      </c>
      <c r="C22" s="18">
        <v>14</v>
      </c>
      <c r="D22" s="18">
        <v>6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</row>
    <row r="23" spans="1:10" ht="15" customHeight="1">
      <c r="A23" s="6" t="s">
        <v>14</v>
      </c>
      <c r="B23" s="108">
        <f t="shared" si="1"/>
        <v>24</v>
      </c>
      <c r="C23" s="18">
        <v>9</v>
      </c>
      <c r="D23" s="18">
        <v>12</v>
      </c>
      <c r="E23" s="18">
        <v>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</row>
    <row r="24" spans="1:10" ht="15" customHeight="1">
      <c r="A24" s="6" t="s">
        <v>188</v>
      </c>
      <c r="B24" s="108">
        <f t="shared" si="1"/>
        <v>5</v>
      </c>
      <c r="C24" s="18">
        <v>4</v>
      </c>
      <c r="D24" s="18">
        <v>0</v>
      </c>
      <c r="E24" s="18">
        <v>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ht="15" customHeight="1">
      <c r="A25" s="6" t="s">
        <v>15</v>
      </c>
      <c r="B25" s="108">
        <f t="shared" si="1"/>
        <v>2</v>
      </c>
      <c r="C25" s="18">
        <v>1</v>
      </c>
      <c r="D25" s="18">
        <v>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5" customHeight="1">
      <c r="A26" s="6" t="s">
        <v>84</v>
      </c>
      <c r="B26" s="108">
        <f t="shared" si="1"/>
        <v>2</v>
      </c>
      <c r="C26" s="18">
        <v>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</row>
    <row r="27" spans="1:10" ht="15" customHeight="1">
      <c r="A27" s="6" t="s">
        <v>85</v>
      </c>
      <c r="B27" s="108">
        <f t="shared" si="1"/>
        <v>16</v>
      </c>
      <c r="C27" s="18">
        <v>11</v>
      </c>
      <c r="D27" s="18">
        <v>2</v>
      </c>
      <c r="E27" s="18">
        <v>3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0" ht="15" customHeight="1">
      <c r="A28" s="6" t="s">
        <v>56</v>
      </c>
      <c r="B28" s="108">
        <f t="shared" si="1"/>
        <v>1</v>
      </c>
      <c r="C28" s="18">
        <v>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</row>
    <row r="29" spans="1:10" ht="15" customHeight="1">
      <c r="A29" s="6" t="s">
        <v>57</v>
      </c>
      <c r="B29" s="108">
        <f t="shared" si="1"/>
        <v>2</v>
      </c>
      <c r="C29" s="18">
        <v>1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15" customHeight="1">
      <c r="A30" s="6" t="s">
        <v>16</v>
      </c>
      <c r="B30" s="108">
        <f t="shared" si="1"/>
        <v>3</v>
      </c>
      <c r="C30" s="18">
        <v>1</v>
      </c>
      <c r="D30" s="18">
        <v>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ht="15" customHeight="1">
      <c r="A31" s="6" t="s">
        <v>17</v>
      </c>
      <c r="B31" s="108">
        <f t="shared" si="1"/>
        <v>3</v>
      </c>
      <c r="C31" s="18">
        <v>1</v>
      </c>
      <c r="D31" s="18">
        <v>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</row>
    <row r="32" spans="1:10" ht="15" customHeight="1">
      <c r="A32" s="6" t="s">
        <v>9</v>
      </c>
      <c r="B32" s="108">
        <f t="shared" si="1"/>
        <v>45</v>
      </c>
      <c r="C32" s="18">
        <v>38</v>
      </c>
      <c r="D32" s="18">
        <v>1</v>
      </c>
      <c r="E32" s="18">
        <v>6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</row>
    <row r="33" spans="1:10" ht="15" customHeight="1">
      <c r="A33" s="6" t="s">
        <v>58</v>
      </c>
      <c r="B33" s="108">
        <f t="shared" si="1"/>
        <v>1</v>
      </c>
      <c r="C33" s="18">
        <v>0</v>
      </c>
      <c r="D33" s="18">
        <v>0</v>
      </c>
      <c r="E33" s="18">
        <v>1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15" customHeight="1">
      <c r="A34" s="6" t="s">
        <v>86</v>
      </c>
      <c r="B34" s="108">
        <f t="shared" si="1"/>
        <v>1</v>
      </c>
      <c r="C34" s="18">
        <v>1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</row>
    <row r="35" spans="1:10" ht="15" customHeight="1">
      <c r="A35" s="6" t="s">
        <v>149</v>
      </c>
      <c r="B35" s="108">
        <f t="shared" si="1"/>
        <v>1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</row>
    <row r="36" spans="1:10" ht="15" customHeight="1">
      <c r="A36" s="6" t="s">
        <v>18</v>
      </c>
      <c r="B36" s="108">
        <f t="shared" si="1"/>
        <v>14</v>
      </c>
      <c r="C36" s="18">
        <v>5</v>
      </c>
      <c r="D36" s="18">
        <v>5</v>
      </c>
      <c r="E36" s="18">
        <v>2</v>
      </c>
      <c r="F36" s="18">
        <v>2</v>
      </c>
      <c r="G36" s="18">
        <v>0</v>
      </c>
      <c r="H36" s="18">
        <v>0</v>
      </c>
      <c r="I36" s="18">
        <v>0</v>
      </c>
      <c r="J36" s="18">
        <v>0</v>
      </c>
    </row>
    <row r="37" spans="1:10" ht="15" customHeight="1">
      <c r="A37" s="6" t="s">
        <v>122</v>
      </c>
      <c r="B37" s="108">
        <f t="shared" si="1"/>
        <v>7</v>
      </c>
      <c r="C37" s="18">
        <v>2</v>
      </c>
      <c r="D37" s="18">
        <v>5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</row>
    <row r="38" spans="1:10" ht="15" customHeight="1">
      <c r="A38" s="6" t="s">
        <v>59</v>
      </c>
      <c r="B38" s="108">
        <f t="shared" si="1"/>
        <v>140</v>
      </c>
      <c r="C38" s="18">
        <v>86</v>
      </c>
      <c r="D38" s="18">
        <v>41</v>
      </c>
      <c r="E38" s="18">
        <v>13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ht="15" customHeight="1">
      <c r="A39" s="6" t="s">
        <v>26</v>
      </c>
      <c r="B39" s="108">
        <f t="shared" si="1"/>
        <v>24</v>
      </c>
      <c r="C39" s="18">
        <v>17</v>
      </c>
      <c r="D39" s="18">
        <v>5</v>
      </c>
      <c r="E39" s="18">
        <v>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</row>
    <row r="40" spans="1:10" ht="15" customHeight="1">
      <c r="A40" s="6" t="s">
        <v>60</v>
      </c>
      <c r="B40" s="108">
        <f t="shared" si="1"/>
        <v>10</v>
      </c>
      <c r="C40" s="18">
        <v>5</v>
      </c>
      <c r="D40" s="18">
        <v>4</v>
      </c>
      <c r="E40" s="18">
        <v>1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1:10" ht="15" customHeight="1">
      <c r="A41" s="6" t="s">
        <v>194</v>
      </c>
      <c r="B41" s="108">
        <f t="shared" si="1"/>
        <v>1</v>
      </c>
      <c r="C41" s="18">
        <v>1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</row>
    <row r="42" spans="1:10" ht="15" customHeight="1">
      <c r="A42" s="6" t="s">
        <v>87</v>
      </c>
      <c r="B42" s="108">
        <f t="shared" si="1"/>
        <v>1</v>
      </c>
      <c r="C42" s="18">
        <v>1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15" customHeight="1">
      <c r="A43" s="6" t="s">
        <v>88</v>
      </c>
      <c r="B43" s="108">
        <f t="shared" si="1"/>
        <v>8</v>
      </c>
      <c r="C43" s="18">
        <v>0</v>
      </c>
      <c r="D43" s="18">
        <v>3</v>
      </c>
      <c r="E43" s="18">
        <v>0</v>
      </c>
      <c r="F43" s="18">
        <v>0</v>
      </c>
      <c r="G43" s="18">
        <v>3</v>
      </c>
      <c r="H43" s="18">
        <v>2</v>
      </c>
      <c r="I43" s="18">
        <v>0</v>
      </c>
      <c r="J43" s="18">
        <v>0</v>
      </c>
    </row>
    <row r="44" spans="1:10" ht="15" customHeight="1">
      <c r="A44" s="6" t="s">
        <v>89</v>
      </c>
      <c r="B44" s="108">
        <f t="shared" si="1"/>
        <v>3</v>
      </c>
      <c r="C44" s="18">
        <v>1</v>
      </c>
      <c r="D44" s="18">
        <v>0</v>
      </c>
      <c r="E44" s="18">
        <v>2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</row>
    <row r="45" spans="1:10" ht="15" customHeight="1">
      <c r="A45" s="6" t="s">
        <v>90</v>
      </c>
      <c r="B45" s="108">
        <f t="shared" si="1"/>
        <v>1</v>
      </c>
      <c r="C45" s="18">
        <v>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</row>
    <row r="46" spans="1:10" ht="15" customHeight="1">
      <c r="A46" s="6" t="s">
        <v>91</v>
      </c>
      <c r="B46" s="108">
        <f t="shared" si="1"/>
        <v>1</v>
      </c>
      <c r="C46" s="18">
        <v>0</v>
      </c>
      <c r="D46" s="18">
        <v>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</row>
    <row r="47" spans="1:10" ht="15" customHeight="1">
      <c r="A47" s="6" t="s">
        <v>92</v>
      </c>
      <c r="B47" s="108">
        <f t="shared" si="1"/>
        <v>1</v>
      </c>
      <c r="C47" s="18">
        <v>0</v>
      </c>
      <c r="D47" s="18">
        <v>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</row>
    <row r="48" spans="1:10" ht="15" customHeight="1">
      <c r="A48" s="6" t="s">
        <v>93</v>
      </c>
      <c r="B48" s="108">
        <f t="shared" si="1"/>
        <v>19</v>
      </c>
      <c r="C48" s="18">
        <v>12</v>
      </c>
      <c r="D48" s="18">
        <v>7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</row>
    <row r="49" spans="1:10" ht="15" customHeight="1">
      <c r="A49" s="6" t="s">
        <v>20</v>
      </c>
      <c r="B49" s="108">
        <f t="shared" si="1"/>
        <v>7</v>
      </c>
      <c r="C49" s="18">
        <v>3</v>
      </c>
      <c r="D49" s="18">
        <v>4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1:10" ht="15" customHeight="1">
      <c r="A50" s="6" t="s">
        <v>19</v>
      </c>
      <c r="B50" s="108">
        <f t="shared" si="1"/>
        <v>1</v>
      </c>
      <c r="C50" s="18">
        <v>1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</row>
    <row r="51" spans="1:10" ht="15" customHeight="1">
      <c r="A51" s="6" t="s">
        <v>21</v>
      </c>
      <c r="B51" s="108">
        <f t="shared" si="1"/>
        <v>2</v>
      </c>
      <c r="C51" s="18">
        <v>1</v>
      </c>
      <c r="D51" s="18">
        <v>0</v>
      </c>
      <c r="E51" s="18">
        <v>1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</row>
    <row r="52" spans="1:10" ht="15" customHeight="1">
      <c r="A52" s="6" t="s">
        <v>22</v>
      </c>
      <c r="B52" s="108">
        <f t="shared" si="1"/>
        <v>18</v>
      </c>
      <c r="C52" s="18">
        <v>12</v>
      </c>
      <c r="D52" s="18">
        <v>3</v>
      </c>
      <c r="E52" s="18">
        <v>3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</row>
    <row r="53" spans="2:10" ht="15" customHeight="1">
      <c r="B53" s="25"/>
      <c r="C53" s="18"/>
      <c r="D53" s="18"/>
      <c r="E53" s="18"/>
      <c r="F53" s="18"/>
      <c r="G53" s="18"/>
      <c r="H53" s="18"/>
      <c r="I53" s="18"/>
      <c r="J53" s="18"/>
    </row>
    <row r="54" spans="2:10" ht="15" customHeight="1">
      <c r="B54" s="25"/>
      <c r="C54" s="18"/>
      <c r="D54" s="18"/>
      <c r="E54" s="18"/>
      <c r="F54" s="18"/>
      <c r="G54" s="18"/>
      <c r="H54" s="18"/>
      <c r="I54" s="18"/>
      <c r="J54" s="18"/>
    </row>
    <row r="55" spans="2:10" ht="15" customHeight="1">
      <c r="B55" s="25"/>
      <c r="C55" s="18"/>
      <c r="D55" s="18"/>
      <c r="E55" s="18"/>
      <c r="F55" s="18"/>
      <c r="G55" s="18"/>
      <c r="H55" s="18"/>
      <c r="I55" s="18"/>
      <c r="J55" s="18"/>
    </row>
    <row r="56" spans="2:10" ht="15" customHeight="1">
      <c r="B56" s="25"/>
      <c r="C56" s="18"/>
      <c r="D56" s="18"/>
      <c r="E56" s="18"/>
      <c r="F56" s="18"/>
      <c r="G56" s="18"/>
      <c r="H56" s="18"/>
      <c r="I56" s="18"/>
      <c r="J56" s="18"/>
    </row>
    <row r="57" spans="1:10" ht="15" customHeight="1">
      <c r="A57" s="23" t="s">
        <v>224</v>
      </c>
      <c r="B57" s="25"/>
      <c r="C57" s="18"/>
      <c r="D57" s="18"/>
      <c r="E57" s="18"/>
      <c r="F57" s="18"/>
      <c r="G57" s="18"/>
      <c r="H57" s="18"/>
      <c r="I57" s="18"/>
      <c r="J57" s="18"/>
    </row>
    <row r="58" spans="2:10" ht="15" customHeight="1" thickBot="1">
      <c r="B58" s="62"/>
      <c r="C58" s="18"/>
      <c r="D58" s="18"/>
      <c r="E58" s="18"/>
      <c r="F58" s="18"/>
      <c r="G58" s="18"/>
      <c r="H58" s="18"/>
      <c r="I58" s="18"/>
      <c r="J58" s="18"/>
    </row>
    <row r="59" spans="1:10" ht="24" customHeight="1" thickBot="1">
      <c r="A59" s="139" t="s">
        <v>41</v>
      </c>
      <c r="B59" s="146" t="s">
        <v>29</v>
      </c>
      <c r="C59" s="139" t="s">
        <v>5</v>
      </c>
      <c r="D59" s="139"/>
      <c r="E59" s="139"/>
      <c r="F59" s="139"/>
      <c r="G59" s="139"/>
      <c r="H59" s="139"/>
      <c r="I59" s="139"/>
      <c r="J59" s="139"/>
    </row>
    <row r="60" spans="1:10" s="23" customFormat="1" ht="12" customHeight="1">
      <c r="A60" s="140"/>
      <c r="B60" s="147"/>
      <c r="C60" s="27" t="s">
        <v>191</v>
      </c>
      <c r="D60" s="27" t="s">
        <v>192</v>
      </c>
      <c r="E60" s="30" t="s">
        <v>103</v>
      </c>
      <c r="F60" s="30" t="s">
        <v>80</v>
      </c>
      <c r="G60" s="30" t="s">
        <v>106</v>
      </c>
      <c r="H60" s="27" t="s">
        <v>193</v>
      </c>
      <c r="I60" s="27" t="s">
        <v>109</v>
      </c>
      <c r="J60" s="30" t="s">
        <v>79</v>
      </c>
    </row>
    <row r="61" spans="1:10" s="23" customFormat="1" ht="13.5" customHeight="1" thickBot="1">
      <c r="A61" s="141"/>
      <c r="B61" s="148"/>
      <c r="C61" s="28" t="s">
        <v>104</v>
      </c>
      <c r="D61" s="28" t="s">
        <v>102</v>
      </c>
      <c r="E61" s="31" t="s">
        <v>105</v>
      </c>
      <c r="F61" s="31"/>
      <c r="G61" s="31" t="s">
        <v>107</v>
      </c>
      <c r="H61" s="28" t="s">
        <v>108</v>
      </c>
      <c r="I61" s="28" t="s">
        <v>110</v>
      </c>
      <c r="J61" s="31"/>
    </row>
    <row r="62" spans="1:9" s="23" customFormat="1" ht="13.5" customHeight="1">
      <c r="A62" s="26"/>
      <c r="B62" s="110"/>
      <c r="C62" s="26"/>
      <c r="D62" s="26"/>
      <c r="H62" s="26"/>
      <c r="I62" s="26"/>
    </row>
    <row r="63" spans="1:10" ht="15" customHeight="1">
      <c r="A63" s="6" t="s">
        <v>150</v>
      </c>
      <c r="B63" s="124">
        <f t="shared" si="1"/>
        <v>1</v>
      </c>
      <c r="C63" s="18">
        <v>0</v>
      </c>
      <c r="D63" s="18">
        <v>1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</row>
    <row r="64" spans="1:10" ht="15" customHeight="1">
      <c r="A64" s="6" t="s">
        <v>61</v>
      </c>
      <c r="B64" s="124">
        <f t="shared" si="1"/>
        <v>1</v>
      </c>
      <c r="C64" s="18">
        <v>0</v>
      </c>
      <c r="D64" s="18">
        <v>1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</row>
    <row r="65" spans="1:10" ht="15" customHeight="1">
      <c r="A65" s="6" t="s">
        <v>66</v>
      </c>
      <c r="B65" s="124">
        <f t="shared" si="1"/>
        <v>22</v>
      </c>
      <c r="C65" s="18">
        <v>12</v>
      </c>
      <c r="D65" s="18">
        <v>8</v>
      </c>
      <c r="E65" s="18">
        <v>1</v>
      </c>
      <c r="F65" s="18">
        <v>1</v>
      </c>
      <c r="G65" s="18">
        <v>0</v>
      </c>
      <c r="H65" s="18">
        <v>0</v>
      </c>
      <c r="I65" s="18">
        <v>0</v>
      </c>
      <c r="J65" s="18">
        <v>0</v>
      </c>
    </row>
    <row r="66" spans="1:10" ht="15" customHeight="1">
      <c r="A66" s="6" t="s">
        <v>67</v>
      </c>
      <c r="B66" s="124">
        <f t="shared" si="1"/>
        <v>36</v>
      </c>
      <c r="C66" s="18">
        <v>14</v>
      </c>
      <c r="D66" s="18">
        <v>12</v>
      </c>
      <c r="E66" s="18">
        <v>10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</row>
    <row r="67" spans="1:10" ht="15" customHeight="1">
      <c r="A67" s="6" t="s">
        <v>11</v>
      </c>
      <c r="B67" s="124">
        <f t="shared" si="1"/>
        <v>1</v>
      </c>
      <c r="C67" s="18">
        <v>1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</row>
    <row r="68" spans="1:10" ht="15" customHeight="1">
      <c r="A68" s="6" t="s">
        <v>62</v>
      </c>
      <c r="B68" s="124">
        <f t="shared" si="1"/>
        <v>3</v>
      </c>
      <c r="C68" s="18">
        <v>2</v>
      </c>
      <c r="D68" s="18">
        <v>0</v>
      </c>
      <c r="E68" s="18">
        <v>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ht="15" customHeight="1">
      <c r="A69" s="6" t="s">
        <v>94</v>
      </c>
      <c r="B69" s="124">
        <f t="shared" si="1"/>
        <v>2</v>
      </c>
      <c r="C69" s="18">
        <v>0</v>
      </c>
      <c r="D69" s="18">
        <v>2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</row>
    <row r="70" spans="1:10" ht="15" customHeight="1">
      <c r="A70" s="6" t="s">
        <v>63</v>
      </c>
      <c r="B70" s="124">
        <f t="shared" si="1"/>
        <v>215</v>
      </c>
      <c r="C70" s="18">
        <v>124</v>
      </c>
      <c r="D70" s="18">
        <v>26</v>
      </c>
      <c r="E70" s="18">
        <v>65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1" spans="1:10" ht="15" customHeight="1">
      <c r="A71" s="6" t="s">
        <v>64</v>
      </c>
      <c r="B71" s="124">
        <f t="shared" si="1"/>
        <v>25</v>
      </c>
      <c r="C71" s="18">
        <v>16</v>
      </c>
      <c r="D71" s="18">
        <v>6</v>
      </c>
      <c r="E71" s="18">
        <v>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</row>
    <row r="72" spans="2:10" ht="15" customHeight="1">
      <c r="B72" s="124"/>
      <c r="C72" s="18"/>
      <c r="D72" s="18"/>
      <c r="E72" s="18"/>
      <c r="F72" s="18"/>
      <c r="G72" s="18"/>
      <c r="H72" s="18"/>
      <c r="I72" s="18"/>
      <c r="J72" s="18"/>
    </row>
    <row r="73" spans="1:10" ht="15" customHeight="1">
      <c r="A73" s="24" t="s">
        <v>68</v>
      </c>
      <c r="B73" s="111">
        <f aca="true" t="shared" si="2" ref="B73:J73">SUM(B75:B77)</f>
        <v>28</v>
      </c>
      <c r="C73" s="67">
        <f t="shared" si="2"/>
        <v>12</v>
      </c>
      <c r="D73" s="67">
        <f t="shared" si="2"/>
        <v>5</v>
      </c>
      <c r="E73" s="67">
        <f t="shared" si="2"/>
        <v>9</v>
      </c>
      <c r="F73" s="67">
        <f t="shared" si="2"/>
        <v>0</v>
      </c>
      <c r="G73" s="67">
        <f t="shared" si="2"/>
        <v>0</v>
      </c>
      <c r="H73" s="67">
        <f t="shared" si="2"/>
        <v>0</v>
      </c>
      <c r="I73" s="67">
        <f t="shared" si="2"/>
        <v>1</v>
      </c>
      <c r="J73" s="67">
        <f t="shared" si="2"/>
        <v>1</v>
      </c>
    </row>
    <row r="74" ht="12">
      <c r="B74" s="125"/>
    </row>
    <row r="75" spans="1:10" ht="15" customHeight="1">
      <c r="A75" s="6" t="s">
        <v>126</v>
      </c>
      <c r="B75" s="124">
        <f aca="true" t="shared" si="3" ref="B75:B100">SUM(C75:J75)</f>
        <v>13</v>
      </c>
      <c r="C75" s="18">
        <v>5</v>
      </c>
      <c r="D75" s="18">
        <v>3</v>
      </c>
      <c r="E75" s="18">
        <v>3</v>
      </c>
      <c r="F75" s="18">
        <v>0</v>
      </c>
      <c r="G75" s="18">
        <v>0</v>
      </c>
      <c r="H75" s="18">
        <v>0</v>
      </c>
      <c r="I75" s="18">
        <v>1</v>
      </c>
      <c r="J75" s="18">
        <v>1</v>
      </c>
    </row>
    <row r="76" spans="1:10" ht="15" customHeight="1">
      <c r="A76" s="6" t="s">
        <v>124</v>
      </c>
      <c r="B76" s="124">
        <f>SUM(C76:J76)</f>
        <v>11</v>
      </c>
      <c r="C76" s="18">
        <v>3</v>
      </c>
      <c r="D76" s="18">
        <v>2</v>
      </c>
      <c r="E76" s="18">
        <v>6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</row>
    <row r="77" spans="1:10" ht="15" customHeight="1">
      <c r="A77" s="6" t="s">
        <v>123</v>
      </c>
      <c r="B77" s="124">
        <f t="shared" si="3"/>
        <v>4</v>
      </c>
      <c r="C77" s="18">
        <v>4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</row>
    <row r="78" ht="15" customHeight="1">
      <c r="B78" s="125"/>
    </row>
    <row r="79" spans="1:10" ht="15" customHeight="1">
      <c r="A79" s="6" t="s">
        <v>25</v>
      </c>
      <c r="B79" s="124">
        <f t="shared" si="3"/>
        <v>12</v>
      </c>
      <c r="C79" s="18">
        <v>6</v>
      </c>
      <c r="D79" s="18">
        <v>3</v>
      </c>
      <c r="E79" s="18">
        <v>3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</row>
    <row r="80" spans="1:10" ht="15" customHeight="1">
      <c r="A80" s="6" t="s">
        <v>33</v>
      </c>
      <c r="B80" s="124">
        <f t="shared" si="3"/>
        <v>2</v>
      </c>
      <c r="C80" s="18">
        <v>1</v>
      </c>
      <c r="D80" s="18">
        <v>0</v>
      </c>
      <c r="E80" s="18">
        <v>0</v>
      </c>
      <c r="F80" s="18">
        <v>1</v>
      </c>
      <c r="G80" s="18">
        <v>0</v>
      </c>
      <c r="H80" s="18">
        <v>0</v>
      </c>
      <c r="I80" s="18">
        <v>0</v>
      </c>
      <c r="J80" s="18">
        <v>0</v>
      </c>
    </row>
    <row r="81" spans="1:10" ht="15" customHeight="1">
      <c r="A81" s="6" t="s">
        <v>65</v>
      </c>
      <c r="B81" s="124">
        <v>9</v>
      </c>
      <c r="C81" s="18">
        <v>9</v>
      </c>
      <c r="D81" s="18">
        <v>0</v>
      </c>
      <c r="E81" s="18">
        <v>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</row>
    <row r="82" spans="1:10" ht="15" customHeight="1">
      <c r="A82" s="6" t="s">
        <v>23</v>
      </c>
      <c r="B82" s="124">
        <v>3</v>
      </c>
      <c r="C82" s="18">
        <v>2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</row>
    <row r="83" spans="1:10" ht="15" customHeight="1">
      <c r="A83" s="6" t="s">
        <v>95</v>
      </c>
      <c r="B83" s="124">
        <f t="shared" si="3"/>
        <v>1</v>
      </c>
      <c r="C83" s="18">
        <v>1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</row>
    <row r="84" spans="1:10" ht="15" customHeight="1">
      <c r="A84" s="6" t="s">
        <v>125</v>
      </c>
      <c r="B84" s="124">
        <f t="shared" si="3"/>
        <v>6</v>
      </c>
      <c r="C84" s="18">
        <v>2</v>
      </c>
      <c r="D84" s="18">
        <v>2</v>
      </c>
      <c r="E84" s="18">
        <v>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ht="15" customHeight="1">
      <c r="A85" s="6" t="s">
        <v>96</v>
      </c>
      <c r="B85" s="124">
        <f t="shared" si="3"/>
        <v>1</v>
      </c>
      <c r="C85" s="18">
        <v>0</v>
      </c>
      <c r="D85" s="18">
        <v>1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ht="15" customHeight="1">
      <c r="A86" s="6" t="s">
        <v>0</v>
      </c>
      <c r="B86" s="124">
        <f t="shared" si="3"/>
        <v>2</v>
      </c>
      <c r="C86" s="18">
        <v>1</v>
      </c>
      <c r="D86" s="18">
        <v>0</v>
      </c>
      <c r="E86" s="18">
        <v>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</row>
    <row r="87" spans="1:10" ht="15" customHeight="1">
      <c r="A87" s="6" t="s">
        <v>153</v>
      </c>
      <c r="B87" s="124">
        <f t="shared" si="3"/>
        <v>1</v>
      </c>
      <c r="C87" s="18">
        <v>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</row>
    <row r="88" spans="1:10" ht="15" customHeight="1">
      <c r="A88" s="6" t="s">
        <v>195</v>
      </c>
      <c r="B88" s="124">
        <f t="shared" si="3"/>
        <v>1</v>
      </c>
      <c r="C88" s="18">
        <v>0</v>
      </c>
      <c r="D88" s="18">
        <v>0</v>
      </c>
      <c r="E88" s="18">
        <v>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</row>
    <row r="89" spans="1:10" ht="15" customHeight="1">
      <c r="A89" s="6" t="s">
        <v>97</v>
      </c>
      <c r="B89" s="124">
        <f t="shared" si="3"/>
        <v>4</v>
      </c>
      <c r="C89" s="18">
        <v>1</v>
      </c>
      <c r="D89" s="18">
        <v>0</v>
      </c>
      <c r="E89" s="18">
        <v>2</v>
      </c>
      <c r="F89" s="18">
        <v>1</v>
      </c>
      <c r="G89" s="18">
        <v>0</v>
      </c>
      <c r="H89" s="18">
        <v>0</v>
      </c>
      <c r="I89" s="18">
        <v>0</v>
      </c>
      <c r="J89" s="18">
        <v>0</v>
      </c>
    </row>
    <row r="90" spans="1:10" ht="15" customHeight="1">
      <c r="A90" s="6" t="s">
        <v>1</v>
      </c>
      <c r="B90" s="124">
        <f t="shared" si="3"/>
        <v>6</v>
      </c>
      <c r="C90" s="18">
        <v>3</v>
      </c>
      <c r="D90" s="18">
        <v>1</v>
      </c>
      <c r="E90" s="18">
        <v>2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</row>
    <row r="91" spans="1:10" ht="15" customHeight="1">
      <c r="A91" s="6" t="s">
        <v>2</v>
      </c>
      <c r="B91" s="124">
        <f t="shared" si="3"/>
        <v>9</v>
      </c>
      <c r="C91" s="18">
        <v>3</v>
      </c>
      <c r="D91" s="18">
        <v>6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</row>
    <row r="92" spans="1:10" ht="15" customHeight="1">
      <c r="A92" s="6" t="s">
        <v>98</v>
      </c>
      <c r="B92" s="124">
        <f t="shared" si="3"/>
        <v>1</v>
      </c>
      <c r="C92" s="18">
        <v>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</row>
    <row r="93" spans="1:10" ht="15" customHeight="1">
      <c r="A93" s="6" t="s">
        <v>3</v>
      </c>
      <c r="B93" s="124">
        <f t="shared" si="3"/>
        <v>5</v>
      </c>
      <c r="C93" s="18">
        <v>3</v>
      </c>
      <c r="D93" s="18">
        <v>0</v>
      </c>
      <c r="E93" s="18">
        <v>2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</row>
    <row r="94" spans="1:10" ht="15" customHeight="1">
      <c r="A94" s="6" t="s">
        <v>24</v>
      </c>
      <c r="B94" s="124">
        <f t="shared" si="3"/>
        <v>1</v>
      </c>
      <c r="C94" s="18">
        <v>0</v>
      </c>
      <c r="D94" s="18">
        <v>0</v>
      </c>
      <c r="E94" s="18">
        <v>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</row>
    <row r="95" spans="1:10" ht="15" customHeight="1">
      <c r="A95" s="6" t="s">
        <v>27</v>
      </c>
      <c r="B95" s="124">
        <f t="shared" si="3"/>
        <v>7</v>
      </c>
      <c r="C95" s="18">
        <v>3</v>
      </c>
      <c r="D95" s="18">
        <v>2</v>
      </c>
      <c r="E95" s="18">
        <v>2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</row>
    <row r="96" spans="1:10" ht="15" customHeight="1">
      <c r="A96" s="6" t="s">
        <v>28</v>
      </c>
      <c r="B96" s="124">
        <f t="shared" si="3"/>
        <v>7</v>
      </c>
      <c r="C96" s="18">
        <v>4</v>
      </c>
      <c r="D96" s="18">
        <v>2</v>
      </c>
      <c r="E96" s="18">
        <v>1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</row>
    <row r="97" spans="1:10" ht="15" customHeight="1">
      <c r="A97" s="6" t="s">
        <v>99</v>
      </c>
      <c r="B97" s="124">
        <f t="shared" si="3"/>
        <v>1</v>
      </c>
      <c r="C97" s="18">
        <v>1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</row>
    <row r="98" spans="1:10" ht="15" customHeight="1">
      <c r="A98" s="6" t="s">
        <v>4</v>
      </c>
      <c r="B98" s="124">
        <f t="shared" si="3"/>
        <v>6</v>
      </c>
      <c r="C98" s="18">
        <v>5</v>
      </c>
      <c r="D98" s="18">
        <v>1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</row>
    <row r="99" spans="1:10" ht="15" customHeight="1">
      <c r="A99" s="6" t="s">
        <v>54</v>
      </c>
      <c r="B99" s="124">
        <f t="shared" si="3"/>
        <v>1</v>
      </c>
      <c r="C99" s="18">
        <v>1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</row>
    <row r="100" spans="1:10" ht="15" customHeight="1">
      <c r="A100" s="6" t="s">
        <v>82</v>
      </c>
      <c r="B100" s="124">
        <f t="shared" si="3"/>
        <v>3</v>
      </c>
      <c r="C100" s="18">
        <v>1</v>
      </c>
      <c r="D100" s="18">
        <v>1</v>
      </c>
      <c r="E100" s="18">
        <v>1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</row>
    <row r="101" spans="1:10" ht="15" customHeight="1" thickBot="1">
      <c r="A101" s="60"/>
      <c r="B101" s="112"/>
      <c r="C101" s="60"/>
      <c r="D101" s="60"/>
      <c r="E101" s="60"/>
      <c r="F101" s="60"/>
      <c r="G101" s="60"/>
      <c r="H101" s="60"/>
      <c r="I101" s="60"/>
      <c r="J101" s="60"/>
    </row>
    <row r="102" ht="15" customHeight="1">
      <c r="A102" s="65" t="s">
        <v>219</v>
      </c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8">
    <mergeCell ref="A3:J3"/>
    <mergeCell ref="A4:J4"/>
    <mergeCell ref="A59:A61"/>
    <mergeCell ref="B59:B61"/>
    <mergeCell ref="C59:J59"/>
    <mergeCell ref="B6:B8"/>
    <mergeCell ref="A6:A8"/>
    <mergeCell ref="C6:J6"/>
  </mergeCells>
  <printOptions horizontalCentered="1" verticalCentered="1"/>
  <pageMargins left="0.7874015748031497" right="0.7874015748031497" top="0.88" bottom="0.7874015748031497" header="0" footer="0"/>
  <pageSetup horizontalDpi="600" verticalDpi="600" orientation="portrait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3" sqref="A13"/>
    </sheetView>
  </sheetViews>
  <sheetFormatPr defaultColWidth="11.421875" defaultRowHeight="21.75" customHeight="1"/>
  <cols>
    <col min="1" max="1" width="26.140625" style="59" customWidth="1"/>
    <col min="2" max="2" width="10.28125" style="59" customWidth="1"/>
    <col min="3" max="4" width="15.57421875" style="59" customWidth="1"/>
    <col min="5" max="5" width="15.8515625" style="59" customWidth="1"/>
    <col min="6" max="6" width="15.421875" style="59" customWidth="1"/>
  </cols>
  <sheetData>
    <row r="1" spans="1:6" ht="21.75" customHeight="1">
      <c r="A1" s="32" t="s">
        <v>225</v>
      </c>
      <c r="B1" s="32"/>
      <c r="C1" s="32"/>
      <c r="D1" s="32"/>
      <c r="E1" s="33"/>
      <c r="F1" s="33"/>
    </row>
    <row r="2" spans="1:6" ht="21.75" customHeight="1">
      <c r="A2" s="32"/>
      <c r="B2" s="32"/>
      <c r="C2" s="32"/>
      <c r="D2" s="32"/>
      <c r="E2" s="33"/>
      <c r="F2" s="33"/>
    </row>
    <row r="3" spans="1:6" ht="21.75" customHeight="1">
      <c r="A3" s="127" t="s">
        <v>212</v>
      </c>
      <c r="B3" s="127"/>
      <c r="C3" s="127"/>
      <c r="D3" s="127"/>
      <c r="E3" s="127"/>
      <c r="F3" s="127"/>
    </row>
    <row r="4" spans="1:6" ht="21.75" customHeight="1">
      <c r="A4" s="127" t="s">
        <v>213</v>
      </c>
      <c r="B4" s="127"/>
      <c r="C4" s="127"/>
      <c r="D4" s="127"/>
      <c r="E4" s="127"/>
      <c r="F4" s="127"/>
    </row>
    <row r="5" spans="1:6" ht="21.75" customHeight="1" thickBot="1">
      <c r="A5" s="32"/>
      <c r="B5" s="32"/>
      <c r="C5" s="32"/>
      <c r="D5" s="32"/>
      <c r="E5" s="33"/>
      <c r="F5" s="33"/>
    </row>
    <row r="6" spans="1:6" ht="21.75" customHeight="1">
      <c r="A6" s="128" t="s">
        <v>5</v>
      </c>
      <c r="B6" s="149" t="s">
        <v>29</v>
      </c>
      <c r="C6" s="34" t="s">
        <v>69</v>
      </c>
      <c r="D6" s="35" t="s">
        <v>70</v>
      </c>
      <c r="E6" s="36" t="s">
        <v>198</v>
      </c>
      <c r="F6" s="37" t="s">
        <v>200</v>
      </c>
    </row>
    <row r="7" spans="1:6" ht="21.75" customHeight="1">
      <c r="A7" s="129"/>
      <c r="B7" s="150"/>
      <c r="C7" s="38" t="s">
        <v>73</v>
      </c>
      <c r="D7" s="38" t="s">
        <v>73</v>
      </c>
      <c r="E7" s="39" t="s">
        <v>197</v>
      </c>
      <c r="F7" s="40" t="s">
        <v>199</v>
      </c>
    </row>
    <row r="8" spans="1:6" ht="21.75" customHeight="1" thickBot="1">
      <c r="A8" s="130"/>
      <c r="B8" s="151"/>
      <c r="C8" s="41" t="s">
        <v>76</v>
      </c>
      <c r="D8" s="41" t="s">
        <v>77</v>
      </c>
      <c r="E8" s="42" t="s">
        <v>74</v>
      </c>
      <c r="F8" s="43" t="s">
        <v>75</v>
      </c>
    </row>
    <row r="9" spans="1:6" ht="21.75" customHeight="1">
      <c r="A9" s="32"/>
      <c r="B9" s="44"/>
      <c r="C9" s="44"/>
      <c r="D9" s="44"/>
      <c r="E9" s="45"/>
      <c r="F9" s="33"/>
    </row>
    <row r="10" spans="1:6" ht="21.75" customHeight="1">
      <c r="A10" s="46" t="s">
        <v>29</v>
      </c>
      <c r="B10" s="47">
        <f>+SUM(B12:B16)</f>
        <v>449</v>
      </c>
      <c r="C10" s="47">
        <f>+SUM(C12:C16)</f>
        <v>136</v>
      </c>
      <c r="D10" s="47">
        <f>+SUM(D12:D16)</f>
        <v>313</v>
      </c>
      <c r="E10" s="48" t="s">
        <v>158</v>
      </c>
      <c r="F10" s="49" t="s">
        <v>167</v>
      </c>
    </row>
    <row r="11" spans="1:6" ht="21.75" customHeight="1">
      <c r="A11" s="46"/>
      <c r="B11" s="47"/>
      <c r="C11" s="47"/>
      <c r="D11" s="50"/>
      <c r="E11" s="48"/>
      <c r="F11" s="54"/>
    </row>
    <row r="12" spans="1:6" ht="21.75" customHeight="1">
      <c r="A12" s="51" t="s">
        <v>112</v>
      </c>
      <c r="B12" s="52">
        <v>267</v>
      </c>
      <c r="C12" s="55">
        <v>102</v>
      </c>
      <c r="D12" s="52">
        <f>B12-C12</f>
        <v>165</v>
      </c>
      <c r="E12" s="53" t="s">
        <v>159</v>
      </c>
      <c r="F12" s="54" t="s">
        <v>166</v>
      </c>
    </row>
    <row r="13" spans="1:6" ht="21.75" customHeight="1">
      <c r="A13" s="51" t="s">
        <v>113</v>
      </c>
      <c r="B13" s="52">
        <v>85</v>
      </c>
      <c r="C13" s="55">
        <v>25</v>
      </c>
      <c r="D13" s="52">
        <f>B13-C13</f>
        <v>60</v>
      </c>
      <c r="E13" s="53" t="s">
        <v>160</v>
      </c>
      <c r="F13" s="54" t="s">
        <v>165</v>
      </c>
    </row>
    <row r="14" spans="1:6" ht="21.75" customHeight="1">
      <c r="A14" s="51" t="s">
        <v>114</v>
      </c>
      <c r="B14" s="52">
        <v>95</v>
      </c>
      <c r="C14" s="55">
        <v>7</v>
      </c>
      <c r="D14" s="52">
        <f>B14-C14</f>
        <v>88</v>
      </c>
      <c r="E14" s="53" t="s">
        <v>161</v>
      </c>
      <c r="F14" s="54" t="s">
        <v>164</v>
      </c>
    </row>
    <row r="15" spans="1:7" ht="21.75" customHeight="1">
      <c r="A15" s="51" t="s">
        <v>118</v>
      </c>
      <c r="B15" s="52">
        <v>1</v>
      </c>
      <c r="C15" s="55">
        <v>1</v>
      </c>
      <c r="D15" s="52">
        <f>B15-C15</f>
        <v>0</v>
      </c>
      <c r="E15" s="53" t="s">
        <v>162</v>
      </c>
      <c r="F15" s="117" t="s">
        <v>162</v>
      </c>
      <c r="G15" s="1"/>
    </row>
    <row r="16" spans="1:7" ht="21.75" customHeight="1">
      <c r="A16" s="51" t="s">
        <v>119</v>
      </c>
      <c r="B16" s="52">
        <v>1</v>
      </c>
      <c r="C16" s="55">
        <v>1</v>
      </c>
      <c r="D16" s="52">
        <f>B16-C16</f>
        <v>0</v>
      </c>
      <c r="E16" s="53" t="s">
        <v>163</v>
      </c>
      <c r="F16" s="117" t="s">
        <v>163</v>
      </c>
      <c r="G16" s="1"/>
    </row>
    <row r="17" spans="1:6" ht="21.75" customHeight="1" thickBot="1">
      <c r="A17" s="56"/>
      <c r="B17" s="57"/>
      <c r="C17" s="57"/>
      <c r="D17" s="57"/>
      <c r="E17" s="58"/>
      <c r="F17" s="56"/>
    </row>
    <row r="18" ht="21.75" customHeight="1">
      <c r="A18" s="65" t="s">
        <v>219</v>
      </c>
    </row>
    <row r="19" spans="1:2" ht="21.75" customHeight="1">
      <c r="A19" s="1"/>
      <c r="B19" s="22"/>
    </row>
    <row r="20" ht="21.75" customHeight="1">
      <c r="A20" s="1"/>
    </row>
    <row r="21" ht="21.75" customHeight="1">
      <c r="A21" s="1"/>
    </row>
    <row r="22" ht="21.75" customHeight="1">
      <c r="A22" s="1"/>
    </row>
    <row r="23" ht="21.75" customHeight="1">
      <c r="A23" s="1"/>
    </row>
    <row r="24" ht="21.75" customHeight="1">
      <c r="A24" s="1"/>
    </row>
    <row r="25" spans="1:2" ht="21.75" customHeight="1">
      <c r="A25" s="1"/>
      <c r="B25" s="22"/>
    </row>
    <row r="26" spans="1:2" ht="21.75" customHeight="1">
      <c r="A26" s="1"/>
      <c r="B26" s="22"/>
    </row>
  </sheetData>
  <mergeCells count="4">
    <mergeCell ref="A3:F3"/>
    <mergeCell ref="A4:F4"/>
    <mergeCell ref="A6:A8"/>
    <mergeCell ref="B6:B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5">
      <selection activeCell="A24" sqref="A24"/>
    </sheetView>
  </sheetViews>
  <sheetFormatPr defaultColWidth="11.421875" defaultRowHeight="21.75" customHeight="1"/>
  <cols>
    <col min="1" max="1" width="35.7109375" style="11" customWidth="1"/>
    <col min="2" max="2" width="23.00390625" style="11" customWidth="1"/>
    <col min="3" max="3" width="15.421875" style="11" customWidth="1"/>
    <col min="4" max="4" width="29.7109375" style="11" customWidth="1"/>
    <col min="5" max="5" width="17.421875" style="2" customWidth="1"/>
    <col min="6" max="6" width="11.57421875" style="2" customWidth="1"/>
    <col min="7" max="16384" width="11.421875" style="11" customWidth="1"/>
  </cols>
  <sheetData>
    <row r="1" spans="1:6" ht="21.75" customHeight="1">
      <c r="A1" s="10" t="s">
        <v>226</v>
      </c>
      <c r="B1" s="10"/>
      <c r="C1" s="10"/>
      <c r="D1" s="10"/>
      <c r="E1" s="88"/>
      <c r="F1" s="88"/>
    </row>
    <row r="2" spans="1:6" ht="21.75" customHeight="1">
      <c r="A2" s="10"/>
      <c r="B2" s="10"/>
      <c r="C2" s="10"/>
      <c r="D2" s="10"/>
      <c r="E2" s="88"/>
      <c r="F2" s="88"/>
    </row>
    <row r="3" spans="1:6" ht="21.75" customHeight="1">
      <c r="A3" s="152" t="s">
        <v>214</v>
      </c>
      <c r="B3" s="152"/>
      <c r="C3" s="152"/>
      <c r="D3" s="152"/>
      <c r="E3" s="9"/>
      <c r="F3" s="9"/>
    </row>
    <row r="4" spans="1:6" ht="21.75" customHeight="1">
      <c r="A4" s="152" t="s">
        <v>215</v>
      </c>
      <c r="B4" s="152"/>
      <c r="C4" s="152"/>
      <c r="D4" s="152"/>
      <c r="E4" s="9"/>
      <c r="F4" s="9"/>
    </row>
    <row r="5" ht="21.75" customHeight="1" thickBot="1"/>
    <row r="6" spans="1:4" ht="21.75" customHeight="1">
      <c r="A6" s="153" t="s">
        <v>154</v>
      </c>
      <c r="B6" s="86" t="s">
        <v>201</v>
      </c>
      <c r="C6" s="86" t="s">
        <v>71</v>
      </c>
      <c r="D6" s="89" t="s">
        <v>72</v>
      </c>
    </row>
    <row r="7" spans="1:4" ht="21.75" customHeight="1" thickBot="1">
      <c r="A7" s="154"/>
      <c r="B7" s="87" t="s">
        <v>202</v>
      </c>
      <c r="C7" s="87" t="s">
        <v>74</v>
      </c>
      <c r="D7" s="90" t="s">
        <v>75</v>
      </c>
    </row>
    <row r="8" spans="2:4" ht="21.75" customHeight="1">
      <c r="B8" s="19"/>
      <c r="C8" s="19"/>
      <c r="D8" s="91"/>
    </row>
    <row r="9" spans="1:4" ht="21.75" customHeight="1">
      <c r="A9" s="85" t="s">
        <v>29</v>
      </c>
      <c r="B9" s="92">
        <f>SUM(B11:B16)</f>
        <v>136</v>
      </c>
      <c r="C9" s="93" t="s">
        <v>158</v>
      </c>
      <c r="D9" s="94" t="s">
        <v>167</v>
      </c>
    </row>
    <row r="10" spans="2:4" ht="21.75" customHeight="1">
      <c r="B10" s="20"/>
      <c r="C10" s="95"/>
      <c r="D10" s="94"/>
    </row>
    <row r="11" spans="1:4" ht="21.75" customHeight="1">
      <c r="A11" s="11" t="s">
        <v>168</v>
      </c>
      <c r="B11" s="20">
        <v>10</v>
      </c>
      <c r="C11" s="95" t="s">
        <v>172</v>
      </c>
      <c r="D11" s="96" t="s">
        <v>185</v>
      </c>
    </row>
    <row r="12" spans="1:4" ht="21.75" customHeight="1">
      <c r="A12" s="11" t="s">
        <v>169</v>
      </c>
      <c r="B12" s="20">
        <v>56</v>
      </c>
      <c r="C12" s="95" t="s">
        <v>173</v>
      </c>
      <c r="D12" s="105" t="s">
        <v>180</v>
      </c>
    </row>
    <row r="13" spans="1:6" ht="21.75" customHeight="1">
      <c r="A13" s="11" t="s">
        <v>63</v>
      </c>
      <c r="B13" s="20">
        <v>54</v>
      </c>
      <c r="C13" s="95" t="s">
        <v>174</v>
      </c>
      <c r="D13" s="105" t="s">
        <v>181</v>
      </c>
      <c r="F13" s="97"/>
    </row>
    <row r="14" spans="1:6" ht="21.75" customHeight="1">
      <c r="A14" s="11" t="s">
        <v>64</v>
      </c>
      <c r="B14" s="20">
        <v>6</v>
      </c>
      <c r="C14" s="95" t="s">
        <v>175</v>
      </c>
      <c r="D14" s="105" t="s">
        <v>182</v>
      </c>
      <c r="F14" s="97"/>
    </row>
    <row r="15" spans="2:6" ht="21.75" customHeight="1">
      <c r="B15" s="20"/>
      <c r="C15" s="95"/>
      <c r="D15" s="96"/>
      <c r="F15" s="97"/>
    </row>
    <row r="16" spans="1:6" ht="21.75" customHeight="1">
      <c r="A16" s="98" t="s">
        <v>68</v>
      </c>
      <c r="B16" s="99">
        <f>SUM(B18:B20)</f>
        <v>10</v>
      </c>
      <c r="C16" s="100" t="s">
        <v>176</v>
      </c>
      <c r="D16" s="96"/>
      <c r="F16" s="97"/>
    </row>
    <row r="17" spans="2:6" ht="21.75" customHeight="1">
      <c r="B17" s="20"/>
      <c r="C17" s="101"/>
      <c r="D17" s="96"/>
      <c r="F17" s="97"/>
    </row>
    <row r="18" spans="1:4" ht="21.75" customHeight="1">
      <c r="A18" s="11" t="s">
        <v>78</v>
      </c>
      <c r="B18" s="20">
        <v>3</v>
      </c>
      <c r="C18" s="95" t="s">
        <v>177</v>
      </c>
      <c r="D18" s="96" t="s">
        <v>183</v>
      </c>
    </row>
    <row r="19" spans="1:4" ht="21.75" customHeight="1">
      <c r="A19" s="11" t="s">
        <v>111</v>
      </c>
      <c r="B19" s="20">
        <v>3</v>
      </c>
      <c r="C19" s="95" t="s">
        <v>178</v>
      </c>
      <c r="D19" s="96" t="s">
        <v>184</v>
      </c>
    </row>
    <row r="20" spans="1:4" ht="21.75" customHeight="1">
      <c r="A20" s="11" t="s">
        <v>155</v>
      </c>
      <c r="B20" s="20">
        <v>4</v>
      </c>
      <c r="C20" s="95" t="s">
        <v>179</v>
      </c>
      <c r="D20" s="96" t="s">
        <v>186</v>
      </c>
    </row>
    <row r="21" spans="1:4" ht="21.75" customHeight="1" thickBot="1">
      <c r="A21" s="7"/>
      <c r="B21" s="21"/>
      <c r="C21" s="102"/>
      <c r="D21" s="103"/>
    </row>
    <row r="22" spans="1:4" ht="17.25" customHeight="1">
      <c r="A22" s="104" t="s">
        <v>170</v>
      </c>
      <c r="B22" s="2"/>
      <c r="C22" s="2"/>
      <c r="D22" s="101"/>
    </row>
    <row r="23" spans="1:4" ht="14.25" customHeight="1">
      <c r="A23" s="104" t="s">
        <v>171</v>
      </c>
      <c r="B23" s="2"/>
      <c r="C23" s="2"/>
      <c r="D23" s="101"/>
    </row>
    <row r="24" spans="1:6" s="10" customFormat="1" ht="11.25" customHeight="1">
      <c r="A24" s="162" t="s">
        <v>219</v>
      </c>
      <c r="C24" s="9"/>
      <c r="D24" s="9"/>
      <c r="E24" s="9"/>
      <c r="F24" s="9"/>
    </row>
    <row r="25" ht="14.25" customHeight="1"/>
    <row r="26" spans="1:2" ht="21.75" customHeight="1">
      <c r="A26" s="2"/>
      <c r="B26" s="14"/>
    </row>
    <row r="27" spans="1:2" ht="21.75" customHeight="1">
      <c r="A27" s="2"/>
      <c r="B27" s="14"/>
    </row>
    <row r="28" spans="1:2" ht="21.75" customHeight="1">
      <c r="A28" s="2"/>
      <c r="B28" s="14"/>
    </row>
    <row r="29" ht="21.75" customHeight="1">
      <c r="A29" s="2"/>
    </row>
    <row r="30" ht="21.75" customHeight="1">
      <c r="A30" s="2"/>
    </row>
    <row r="31" ht="21.75" customHeight="1">
      <c r="A31" s="2"/>
    </row>
    <row r="32" ht="21.75" customHeight="1">
      <c r="A32" s="2"/>
    </row>
    <row r="33" ht="21.75" customHeight="1">
      <c r="A33" s="2"/>
    </row>
    <row r="34" spans="1:2" ht="21.75" customHeight="1">
      <c r="A34" s="2"/>
      <c r="B34" s="14"/>
    </row>
  </sheetData>
  <mergeCells count="3">
    <mergeCell ref="A3:D3"/>
    <mergeCell ref="A4:D4"/>
    <mergeCell ref="A6:A7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2" sqref="A2"/>
    </sheetView>
  </sheetViews>
  <sheetFormatPr defaultColWidth="11.421875" defaultRowHeight="15" customHeight="1"/>
  <cols>
    <col min="1" max="1" width="35.7109375" style="74" customWidth="1"/>
    <col min="2" max="16" width="5.7109375" style="74" customWidth="1"/>
    <col min="17" max="17" width="11.421875" style="72" customWidth="1"/>
    <col min="18" max="16384" width="11.421875" style="74" customWidth="1"/>
  </cols>
  <sheetData>
    <row r="1" ht="15" customHeight="1">
      <c r="A1" s="80" t="s">
        <v>227</v>
      </c>
    </row>
    <row r="2" ht="15" customHeight="1">
      <c r="A2" s="80"/>
    </row>
    <row r="3" spans="1:16" ht="15" customHeight="1">
      <c r="A3" s="155" t="s">
        <v>216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15" customHeight="1">
      <c r="A4" s="155" t="s">
        <v>217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ht="15" customHeight="1" thickBot="1">
      <c r="A5" s="81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15" customHeight="1">
      <c r="A6" s="68" t="s">
        <v>127</v>
      </c>
      <c r="B6" s="157" t="s">
        <v>29</v>
      </c>
      <c r="C6" s="159" t="s">
        <v>218</v>
      </c>
      <c r="D6" s="160"/>
      <c r="E6" s="159" t="s">
        <v>128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7" s="80" customFormat="1" ht="15" customHeight="1" thickBot="1">
      <c r="A7" s="69" t="s">
        <v>129</v>
      </c>
      <c r="B7" s="158"/>
      <c r="C7" s="70" t="s">
        <v>130</v>
      </c>
      <c r="D7" s="126" t="s">
        <v>131</v>
      </c>
      <c r="E7" s="70" t="s">
        <v>34</v>
      </c>
      <c r="F7" s="70" t="s">
        <v>35</v>
      </c>
      <c r="G7" s="70" t="s">
        <v>36</v>
      </c>
      <c r="H7" s="70" t="s">
        <v>37</v>
      </c>
      <c r="I7" s="70" t="s">
        <v>38</v>
      </c>
      <c r="J7" s="70" t="s">
        <v>39</v>
      </c>
      <c r="K7" s="70" t="s">
        <v>44</v>
      </c>
      <c r="L7" s="70" t="s">
        <v>45</v>
      </c>
      <c r="M7" s="70" t="s">
        <v>157</v>
      </c>
      <c r="N7" s="70" t="s">
        <v>46</v>
      </c>
      <c r="O7" s="70" t="s">
        <v>47</v>
      </c>
      <c r="P7" s="70" t="s">
        <v>48</v>
      </c>
      <c r="Q7" s="82"/>
    </row>
    <row r="8" spans="1:17" s="80" customFormat="1" ht="15" customHeight="1">
      <c r="A8" s="82" t="s">
        <v>29</v>
      </c>
      <c r="B8" s="83">
        <f aca="true" t="shared" si="0" ref="B8:P8">SUM(B10:B52)</f>
        <v>509</v>
      </c>
      <c r="C8" s="83">
        <f t="shared" si="0"/>
        <v>486</v>
      </c>
      <c r="D8" s="83">
        <f t="shared" si="0"/>
        <v>23</v>
      </c>
      <c r="E8" s="78">
        <f t="shared" si="0"/>
        <v>42</v>
      </c>
      <c r="F8" s="78">
        <f t="shared" si="0"/>
        <v>39</v>
      </c>
      <c r="G8" s="78">
        <f t="shared" si="0"/>
        <v>49</v>
      </c>
      <c r="H8" s="78">
        <f t="shared" si="0"/>
        <v>53</v>
      </c>
      <c r="I8" s="78">
        <f t="shared" si="0"/>
        <v>39</v>
      </c>
      <c r="J8" s="78">
        <f t="shared" si="0"/>
        <v>22</v>
      </c>
      <c r="K8" s="78">
        <f t="shared" si="0"/>
        <v>58</v>
      </c>
      <c r="L8" s="78">
        <f t="shared" si="0"/>
        <v>51</v>
      </c>
      <c r="M8" s="78">
        <f t="shared" si="0"/>
        <v>53</v>
      </c>
      <c r="N8" s="78">
        <f t="shared" si="0"/>
        <v>41</v>
      </c>
      <c r="O8" s="78">
        <f t="shared" si="0"/>
        <v>32</v>
      </c>
      <c r="P8" s="78">
        <f t="shared" si="0"/>
        <v>30</v>
      </c>
      <c r="Q8" s="82"/>
    </row>
    <row r="9" spans="2:17" s="80" customFormat="1" ht="15" customHeight="1">
      <c r="B9" s="71"/>
      <c r="C9" s="71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82"/>
    </row>
    <row r="10" spans="1:17" ht="15" customHeight="1">
      <c r="A10" s="74" t="s">
        <v>6</v>
      </c>
      <c r="B10" s="71">
        <f aca="true" t="shared" si="1" ref="B10:B49">C10+D10</f>
        <v>3</v>
      </c>
      <c r="C10" s="71">
        <f>3</f>
        <v>3</v>
      </c>
      <c r="D10" s="71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3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82"/>
    </row>
    <row r="11" spans="1:17" ht="15" customHeight="1">
      <c r="A11" s="74" t="s">
        <v>132</v>
      </c>
      <c r="B11" s="71">
        <f>C11+D11</f>
        <v>24</v>
      </c>
      <c r="C11" s="71">
        <v>24</v>
      </c>
      <c r="D11" s="71">
        <v>0</v>
      </c>
      <c r="E11" s="72">
        <v>0</v>
      </c>
      <c r="F11" s="72">
        <v>1</v>
      </c>
      <c r="G11" s="72">
        <v>5</v>
      </c>
      <c r="H11" s="72">
        <v>1</v>
      </c>
      <c r="I11" s="72">
        <v>0</v>
      </c>
      <c r="J11" s="72">
        <v>2</v>
      </c>
      <c r="K11" s="72">
        <v>3</v>
      </c>
      <c r="L11" s="72">
        <v>5</v>
      </c>
      <c r="M11" s="72">
        <v>3</v>
      </c>
      <c r="N11" s="72">
        <v>4</v>
      </c>
      <c r="O11" s="72">
        <v>0</v>
      </c>
      <c r="P11" s="72">
        <v>0</v>
      </c>
      <c r="Q11" s="82"/>
    </row>
    <row r="12" spans="1:17" ht="15" customHeight="1">
      <c r="A12" s="74" t="s">
        <v>8</v>
      </c>
      <c r="B12" s="71">
        <f t="shared" si="1"/>
        <v>10</v>
      </c>
      <c r="C12" s="71">
        <f>2+1+2+2+2+1</f>
        <v>10</v>
      </c>
      <c r="D12" s="71">
        <v>0</v>
      </c>
      <c r="E12" s="72">
        <v>2</v>
      </c>
      <c r="F12" s="72">
        <v>1</v>
      </c>
      <c r="G12" s="72">
        <v>0</v>
      </c>
      <c r="H12" s="72">
        <v>0</v>
      </c>
      <c r="I12" s="72">
        <v>0</v>
      </c>
      <c r="J12" s="72">
        <v>1</v>
      </c>
      <c r="K12" s="72">
        <v>2</v>
      </c>
      <c r="L12" s="72">
        <v>2</v>
      </c>
      <c r="M12" s="72">
        <v>0</v>
      </c>
      <c r="N12" s="72">
        <v>0</v>
      </c>
      <c r="O12" s="72">
        <v>2</v>
      </c>
      <c r="P12" s="72">
        <v>0</v>
      </c>
      <c r="Q12" s="82"/>
    </row>
    <row r="13" spans="1:17" ht="15" customHeight="1">
      <c r="A13" s="74" t="s">
        <v>133</v>
      </c>
      <c r="B13" s="71">
        <f t="shared" si="1"/>
        <v>3</v>
      </c>
      <c r="C13" s="71">
        <f>1+1+1</f>
        <v>3</v>
      </c>
      <c r="D13" s="71">
        <v>0</v>
      </c>
      <c r="E13" s="72">
        <v>1</v>
      </c>
      <c r="F13" s="72">
        <v>0</v>
      </c>
      <c r="G13" s="72">
        <v>0</v>
      </c>
      <c r="H13" s="72">
        <v>0</v>
      </c>
      <c r="I13" s="72">
        <v>1</v>
      </c>
      <c r="J13" s="72">
        <v>0</v>
      </c>
      <c r="K13" s="72">
        <v>1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82"/>
    </row>
    <row r="14" spans="1:17" s="79" customFormat="1" ht="15" customHeight="1">
      <c r="A14" s="74" t="s">
        <v>147</v>
      </c>
      <c r="B14" s="71">
        <f>C14+D14</f>
        <v>2</v>
      </c>
      <c r="C14" s="71">
        <f>1</f>
        <v>1</v>
      </c>
      <c r="D14" s="71">
        <f>1</f>
        <v>1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2</v>
      </c>
      <c r="N14" s="72">
        <v>0</v>
      </c>
      <c r="O14" s="72">
        <v>0</v>
      </c>
      <c r="P14" s="72">
        <v>0</v>
      </c>
      <c r="Q14" s="82"/>
    </row>
    <row r="15" spans="1:17" s="79" customFormat="1" ht="15" customHeight="1">
      <c r="A15" s="79" t="s">
        <v>55</v>
      </c>
      <c r="B15" s="71">
        <f>C15+D15</f>
        <v>1</v>
      </c>
      <c r="C15" s="71">
        <f>1</f>
        <v>1</v>
      </c>
      <c r="D15" s="71">
        <v>0</v>
      </c>
      <c r="E15" s="72">
        <v>0</v>
      </c>
      <c r="F15" s="73">
        <v>0</v>
      </c>
      <c r="G15" s="73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3">
        <v>0</v>
      </c>
      <c r="O15" s="73">
        <v>1</v>
      </c>
      <c r="P15" s="72">
        <v>0</v>
      </c>
      <c r="Q15" s="82"/>
    </row>
    <row r="16" spans="1:17" ht="15" customHeight="1">
      <c r="A16" s="74" t="s">
        <v>13</v>
      </c>
      <c r="B16" s="71">
        <f t="shared" si="1"/>
        <v>4</v>
      </c>
      <c r="C16" s="71">
        <f>1+1+1+1</f>
        <v>4</v>
      </c>
      <c r="D16" s="71">
        <v>0</v>
      </c>
      <c r="E16" s="72">
        <v>1</v>
      </c>
      <c r="F16" s="72">
        <v>0</v>
      </c>
      <c r="G16" s="72">
        <v>1</v>
      </c>
      <c r="H16" s="72">
        <v>1</v>
      </c>
      <c r="I16" s="72">
        <v>0</v>
      </c>
      <c r="J16" s="72">
        <v>0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82"/>
    </row>
    <row r="17" spans="1:17" ht="15" customHeight="1">
      <c r="A17" s="74" t="s">
        <v>146</v>
      </c>
      <c r="B17" s="71">
        <f t="shared" si="1"/>
        <v>1</v>
      </c>
      <c r="C17" s="71">
        <v>1</v>
      </c>
      <c r="D17" s="71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1</v>
      </c>
      <c r="N17" s="72">
        <v>0</v>
      </c>
      <c r="O17" s="72">
        <v>0</v>
      </c>
      <c r="P17" s="72">
        <v>0</v>
      </c>
      <c r="Q17" s="82"/>
    </row>
    <row r="18" spans="1:17" ht="15" customHeight="1">
      <c r="A18" s="74" t="s">
        <v>134</v>
      </c>
      <c r="B18" s="71">
        <f t="shared" si="1"/>
        <v>65</v>
      </c>
      <c r="C18" s="71">
        <v>65</v>
      </c>
      <c r="D18" s="71">
        <v>0</v>
      </c>
      <c r="E18" s="72">
        <v>4</v>
      </c>
      <c r="F18" s="72">
        <v>8</v>
      </c>
      <c r="G18" s="72">
        <v>7</v>
      </c>
      <c r="H18" s="72">
        <v>8</v>
      </c>
      <c r="I18" s="72">
        <v>8</v>
      </c>
      <c r="J18" s="72">
        <v>2</v>
      </c>
      <c r="K18" s="72">
        <v>10</v>
      </c>
      <c r="L18" s="72">
        <v>5</v>
      </c>
      <c r="M18" s="72">
        <v>5</v>
      </c>
      <c r="N18" s="72">
        <v>4</v>
      </c>
      <c r="O18" s="72">
        <v>0</v>
      </c>
      <c r="P18" s="72">
        <v>4</v>
      </c>
      <c r="Q18" s="82"/>
    </row>
    <row r="19" spans="1:17" ht="15" customHeight="1">
      <c r="A19" s="74" t="s">
        <v>12</v>
      </c>
      <c r="B19" s="71">
        <f t="shared" si="1"/>
        <v>13</v>
      </c>
      <c r="C19" s="71">
        <f>1+3+1+1+7</f>
        <v>13</v>
      </c>
      <c r="D19" s="71">
        <v>0</v>
      </c>
      <c r="E19" s="72">
        <v>0</v>
      </c>
      <c r="F19" s="72">
        <v>0</v>
      </c>
      <c r="G19" s="72">
        <v>1</v>
      </c>
      <c r="H19" s="72">
        <v>0</v>
      </c>
      <c r="I19" s="72">
        <v>0</v>
      </c>
      <c r="J19" s="72">
        <v>0</v>
      </c>
      <c r="K19" s="72">
        <v>3</v>
      </c>
      <c r="L19" s="72">
        <v>1</v>
      </c>
      <c r="M19" s="72">
        <v>0</v>
      </c>
      <c r="N19" s="72">
        <v>1</v>
      </c>
      <c r="O19" s="72">
        <v>7</v>
      </c>
      <c r="P19" s="72">
        <v>0</v>
      </c>
      <c r="Q19" s="82"/>
    </row>
    <row r="20" spans="1:17" ht="15" customHeight="1">
      <c r="A20" s="74" t="s">
        <v>56</v>
      </c>
      <c r="B20" s="71">
        <f t="shared" si="1"/>
        <v>2</v>
      </c>
      <c r="C20" s="71">
        <f>2</f>
        <v>2</v>
      </c>
      <c r="D20" s="71">
        <v>0</v>
      </c>
      <c r="E20" s="72">
        <v>0</v>
      </c>
      <c r="F20" s="72">
        <v>0</v>
      </c>
      <c r="G20" s="72">
        <v>0</v>
      </c>
      <c r="H20" s="72">
        <v>2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82"/>
    </row>
    <row r="21" spans="1:17" ht="15" customHeight="1">
      <c r="A21" s="74" t="s">
        <v>120</v>
      </c>
      <c r="B21" s="71">
        <f t="shared" si="1"/>
        <v>1</v>
      </c>
      <c r="C21" s="71">
        <v>1</v>
      </c>
      <c r="D21" s="71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1</v>
      </c>
      <c r="M21" s="72">
        <v>0</v>
      </c>
      <c r="N21" s="72">
        <v>0</v>
      </c>
      <c r="O21" s="72">
        <v>0</v>
      </c>
      <c r="P21" s="72">
        <v>0</v>
      </c>
      <c r="Q21" s="82"/>
    </row>
    <row r="22" spans="1:17" ht="15" customHeight="1">
      <c r="A22" s="74" t="s">
        <v>135</v>
      </c>
      <c r="B22" s="71">
        <f t="shared" si="1"/>
        <v>1</v>
      </c>
      <c r="C22" s="71">
        <v>0</v>
      </c>
      <c r="D22" s="71">
        <v>1</v>
      </c>
      <c r="E22" s="72">
        <v>0</v>
      </c>
      <c r="F22" s="72">
        <v>0</v>
      </c>
      <c r="G22" s="72">
        <v>1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82"/>
    </row>
    <row r="23" spans="1:17" ht="15" customHeight="1">
      <c r="A23" s="74" t="s">
        <v>17</v>
      </c>
      <c r="B23" s="71">
        <f t="shared" si="1"/>
        <v>2</v>
      </c>
      <c r="C23" s="71">
        <f>1+1</f>
        <v>2</v>
      </c>
      <c r="D23" s="71">
        <v>0</v>
      </c>
      <c r="E23" s="72">
        <v>1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82"/>
    </row>
    <row r="24" spans="1:17" ht="15" customHeight="1">
      <c r="A24" s="74" t="s">
        <v>136</v>
      </c>
      <c r="B24" s="71">
        <f t="shared" si="1"/>
        <v>1</v>
      </c>
      <c r="C24" s="71">
        <v>0</v>
      </c>
      <c r="D24" s="71">
        <v>1</v>
      </c>
      <c r="E24" s="72">
        <v>0</v>
      </c>
      <c r="F24" s="72">
        <v>1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82"/>
    </row>
    <row r="25" spans="1:17" s="79" customFormat="1" ht="15" customHeight="1">
      <c r="A25" s="79" t="s">
        <v>86</v>
      </c>
      <c r="B25" s="71">
        <f>C25+D25</f>
        <v>3</v>
      </c>
      <c r="C25" s="71">
        <f>1+1+1</f>
        <v>3</v>
      </c>
      <c r="D25" s="71">
        <v>0</v>
      </c>
      <c r="E25" s="72">
        <v>1</v>
      </c>
      <c r="F25" s="73">
        <v>0</v>
      </c>
      <c r="G25" s="73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3">
        <v>1</v>
      </c>
      <c r="N25" s="73">
        <v>0</v>
      </c>
      <c r="O25" s="73">
        <v>1</v>
      </c>
      <c r="P25" s="72">
        <v>0</v>
      </c>
      <c r="Q25" s="82"/>
    </row>
    <row r="26" spans="1:17" ht="15" customHeight="1">
      <c r="A26" s="74" t="s">
        <v>18</v>
      </c>
      <c r="B26" s="71">
        <f t="shared" si="1"/>
        <v>10</v>
      </c>
      <c r="C26" s="71">
        <f>5+5</f>
        <v>10</v>
      </c>
      <c r="D26" s="71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5</v>
      </c>
      <c r="N26" s="72">
        <v>0</v>
      </c>
      <c r="O26" s="72">
        <v>5</v>
      </c>
      <c r="P26" s="72">
        <v>0</v>
      </c>
      <c r="Q26" s="82"/>
    </row>
    <row r="27" spans="1:17" ht="15" customHeight="1">
      <c r="A27" s="74" t="s">
        <v>122</v>
      </c>
      <c r="B27" s="71">
        <f t="shared" si="1"/>
        <v>22</v>
      </c>
      <c r="C27" s="71">
        <f>2+4+1+4+2+3+1+3+1</f>
        <v>21</v>
      </c>
      <c r="D27" s="71">
        <f>1</f>
        <v>1</v>
      </c>
      <c r="E27" s="72">
        <v>2</v>
      </c>
      <c r="F27" s="72">
        <v>4</v>
      </c>
      <c r="G27" s="72">
        <v>1</v>
      </c>
      <c r="H27" s="72">
        <v>4</v>
      </c>
      <c r="I27" s="72">
        <v>0</v>
      </c>
      <c r="J27" s="72">
        <v>3</v>
      </c>
      <c r="K27" s="72">
        <v>3</v>
      </c>
      <c r="L27" s="72">
        <v>1</v>
      </c>
      <c r="M27" s="72">
        <v>0</v>
      </c>
      <c r="N27" s="72">
        <v>3</v>
      </c>
      <c r="O27" s="72">
        <v>0</v>
      </c>
      <c r="P27" s="72">
        <v>1</v>
      </c>
      <c r="Q27" s="82"/>
    </row>
    <row r="28" spans="1:17" ht="15" customHeight="1">
      <c r="A28" s="74" t="s">
        <v>59</v>
      </c>
      <c r="B28" s="71">
        <f t="shared" si="1"/>
        <v>22</v>
      </c>
      <c r="C28" s="71">
        <f>4+4+1+1+6+6</f>
        <v>22</v>
      </c>
      <c r="D28" s="71">
        <v>0</v>
      </c>
      <c r="E28" s="72">
        <v>4</v>
      </c>
      <c r="F28" s="72">
        <v>0</v>
      </c>
      <c r="G28" s="72">
        <v>0</v>
      </c>
      <c r="H28" s="72">
        <v>4</v>
      </c>
      <c r="I28" s="72">
        <v>1</v>
      </c>
      <c r="J28" s="72">
        <v>0</v>
      </c>
      <c r="K28" s="72">
        <v>1</v>
      </c>
      <c r="L28" s="72">
        <v>6</v>
      </c>
      <c r="M28" s="72">
        <v>0</v>
      </c>
      <c r="N28" s="72">
        <v>6</v>
      </c>
      <c r="O28" s="72">
        <v>0</v>
      </c>
      <c r="P28" s="72">
        <v>0</v>
      </c>
      <c r="Q28" s="82"/>
    </row>
    <row r="29" spans="1:17" ht="15" customHeight="1">
      <c r="A29" s="74" t="s">
        <v>60</v>
      </c>
      <c r="B29" s="71">
        <f t="shared" si="1"/>
        <v>5</v>
      </c>
      <c r="C29" s="71">
        <f>1+2</f>
        <v>3</v>
      </c>
      <c r="D29" s="71">
        <v>2</v>
      </c>
      <c r="E29" s="72">
        <v>0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4</v>
      </c>
      <c r="N29" s="72">
        <v>0</v>
      </c>
      <c r="O29" s="72">
        <v>0</v>
      </c>
      <c r="P29" s="72">
        <v>0</v>
      </c>
      <c r="Q29" s="82"/>
    </row>
    <row r="30" spans="1:17" ht="15" customHeight="1">
      <c r="A30" s="74" t="s">
        <v>88</v>
      </c>
      <c r="B30" s="71">
        <f t="shared" si="1"/>
        <v>6</v>
      </c>
      <c r="C30" s="71">
        <v>6</v>
      </c>
      <c r="D30" s="71">
        <v>0</v>
      </c>
      <c r="E30" s="72">
        <v>0</v>
      </c>
      <c r="F30" s="72">
        <v>0</v>
      </c>
      <c r="G30" s="72">
        <v>4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2</v>
      </c>
      <c r="O30" s="72">
        <v>0</v>
      </c>
      <c r="P30" s="72">
        <v>0</v>
      </c>
      <c r="Q30" s="82"/>
    </row>
    <row r="31" spans="1:17" ht="15" customHeight="1">
      <c r="A31" s="74" t="s">
        <v>20</v>
      </c>
      <c r="B31" s="71">
        <f t="shared" si="1"/>
        <v>20</v>
      </c>
      <c r="C31" s="71">
        <f>1+7+3+1+4+1+2</f>
        <v>19</v>
      </c>
      <c r="D31" s="71">
        <f>1</f>
        <v>1</v>
      </c>
      <c r="E31" s="72">
        <v>0</v>
      </c>
      <c r="F31" s="72">
        <v>1</v>
      </c>
      <c r="G31" s="72">
        <v>8</v>
      </c>
      <c r="H31" s="72">
        <v>3</v>
      </c>
      <c r="I31" s="72">
        <v>1</v>
      </c>
      <c r="J31" s="72">
        <v>0</v>
      </c>
      <c r="K31" s="72">
        <v>4</v>
      </c>
      <c r="L31" s="72">
        <v>1</v>
      </c>
      <c r="M31" s="72">
        <v>0</v>
      </c>
      <c r="N31" s="72">
        <v>2</v>
      </c>
      <c r="O31" s="72">
        <v>0</v>
      </c>
      <c r="P31" s="72">
        <v>0</v>
      </c>
      <c r="Q31" s="82"/>
    </row>
    <row r="32" spans="1:17" ht="15" customHeight="1">
      <c r="A32" s="74" t="s">
        <v>137</v>
      </c>
      <c r="B32" s="71">
        <f t="shared" si="1"/>
        <v>8</v>
      </c>
      <c r="C32" s="71">
        <f>4+2+2</f>
        <v>8</v>
      </c>
      <c r="D32" s="71">
        <v>0</v>
      </c>
      <c r="E32" s="72">
        <v>0</v>
      </c>
      <c r="F32" s="72">
        <v>4</v>
      </c>
      <c r="G32" s="72">
        <v>0</v>
      </c>
      <c r="H32" s="72">
        <v>0</v>
      </c>
      <c r="I32" s="72">
        <v>0</v>
      </c>
      <c r="J32" s="72">
        <v>0</v>
      </c>
      <c r="K32" s="72">
        <v>2</v>
      </c>
      <c r="L32" s="72">
        <v>0</v>
      </c>
      <c r="M32" s="72">
        <v>0</v>
      </c>
      <c r="N32" s="72">
        <v>0</v>
      </c>
      <c r="O32" s="72">
        <v>0</v>
      </c>
      <c r="P32" s="72">
        <v>2</v>
      </c>
      <c r="Q32" s="82"/>
    </row>
    <row r="33" spans="1:17" ht="15" customHeight="1">
      <c r="A33" s="74" t="s">
        <v>22</v>
      </c>
      <c r="B33" s="71">
        <f>C33+D33</f>
        <v>3</v>
      </c>
      <c r="C33" s="71">
        <f>1+1+1</f>
        <v>3</v>
      </c>
      <c r="D33" s="71">
        <v>0</v>
      </c>
      <c r="E33" s="72">
        <v>0</v>
      </c>
      <c r="F33" s="72">
        <v>0</v>
      </c>
      <c r="G33" s="72">
        <v>0</v>
      </c>
      <c r="H33" s="72">
        <v>0</v>
      </c>
      <c r="I33" s="72">
        <v>1</v>
      </c>
      <c r="J33" s="72">
        <v>1</v>
      </c>
      <c r="K33" s="72">
        <v>0</v>
      </c>
      <c r="L33" s="72">
        <v>1</v>
      </c>
      <c r="M33" s="72">
        <v>0</v>
      </c>
      <c r="N33" s="72">
        <v>0</v>
      </c>
      <c r="O33" s="72">
        <v>0</v>
      </c>
      <c r="P33" s="72">
        <v>0</v>
      </c>
      <c r="Q33" s="82"/>
    </row>
    <row r="34" spans="1:17" ht="15" customHeight="1">
      <c r="A34" s="74" t="s">
        <v>11</v>
      </c>
      <c r="B34" s="71">
        <f t="shared" si="1"/>
        <v>1</v>
      </c>
      <c r="C34" s="71">
        <f>1</f>
        <v>1</v>
      </c>
      <c r="D34" s="71">
        <v>0</v>
      </c>
      <c r="E34" s="72">
        <v>0</v>
      </c>
      <c r="F34" s="72">
        <v>0</v>
      </c>
      <c r="G34" s="72">
        <v>0</v>
      </c>
      <c r="H34" s="72">
        <v>0</v>
      </c>
      <c r="I34" s="72">
        <v>1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82"/>
    </row>
    <row r="35" spans="1:17" ht="15" customHeight="1">
      <c r="A35" s="74" t="s">
        <v>62</v>
      </c>
      <c r="B35" s="71">
        <f>C35+D35</f>
        <v>3</v>
      </c>
      <c r="C35" s="71">
        <f>1+1+1</f>
        <v>3</v>
      </c>
      <c r="D35" s="71">
        <v>0</v>
      </c>
      <c r="E35" s="72">
        <v>0</v>
      </c>
      <c r="F35" s="72">
        <v>0</v>
      </c>
      <c r="G35" s="72">
        <v>0</v>
      </c>
      <c r="H35" s="72">
        <v>0</v>
      </c>
      <c r="I35" s="72">
        <v>1</v>
      </c>
      <c r="J35" s="72">
        <v>0</v>
      </c>
      <c r="K35" s="72">
        <v>1</v>
      </c>
      <c r="L35" s="72">
        <v>0</v>
      </c>
      <c r="M35" s="72">
        <v>0</v>
      </c>
      <c r="N35" s="72">
        <v>0</v>
      </c>
      <c r="O35" s="72">
        <v>0</v>
      </c>
      <c r="P35" s="72">
        <v>1</v>
      </c>
      <c r="Q35" s="82"/>
    </row>
    <row r="36" spans="1:17" ht="15" customHeight="1">
      <c r="A36" s="74" t="s">
        <v>203</v>
      </c>
      <c r="B36" s="71">
        <f t="shared" si="1"/>
        <v>5</v>
      </c>
      <c r="C36" s="71">
        <v>5</v>
      </c>
      <c r="D36" s="71">
        <v>0</v>
      </c>
      <c r="E36" s="72">
        <v>0</v>
      </c>
      <c r="F36" s="72">
        <v>0</v>
      </c>
      <c r="G36" s="72">
        <v>0</v>
      </c>
      <c r="H36" s="72">
        <v>3</v>
      </c>
      <c r="I36" s="72">
        <v>0</v>
      </c>
      <c r="J36" s="72">
        <v>0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82"/>
    </row>
    <row r="37" spans="1:17" ht="15" customHeight="1">
      <c r="A37" s="74" t="s">
        <v>138</v>
      </c>
      <c r="B37" s="71">
        <f t="shared" si="1"/>
        <v>104</v>
      </c>
      <c r="C37" s="71">
        <v>104</v>
      </c>
      <c r="D37" s="71">
        <v>0</v>
      </c>
      <c r="E37" s="72">
        <v>10</v>
      </c>
      <c r="F37" s="72">
        <v>7</v>
      </c>
      <c r="G37" s="72">
        <v>8</v>
      </c>
      <c r="H37" s="72">
        <v>10</v>
      </c>
      <c r="I37" s="72">
        <v>14</v>
      </c>
      <c r="J37" s="72">
        <v>2</v>
      </c>
      <c r="K37" s="72">
        <v>21</v>
      </c>
      <c r="L37" s="72">
        <v>8</v>
      </c>
      <c r="M37" s="72">
        <v>12</v>
      </c>
      <c r="N37" s="72">
        <v>3</v>
      </c>
      <c r="O37" s="72">
        <v>5</v>
      </c>
      <c r="P37" s="72">
        <v>4</v>
      </c>
      <c r="Q37" s="82"/>
    </row>
    <row r="38" spans="1:17" ht="15" customHeight="1">
      <c r="A38" s="74" t="s">
        <v>139</v>
      </c>
      <c r="B38" s="71">
        <f t="shared" si="1"/>
        <v>1</v>
      </c>
      <c r="C38" s="71">
        <f>1</f>
        <v>1</v>
      </c>
      <c r="D38" s="71">
        <v>0</v>
      </c>
      <c r="E38" s="72">
        <v>0</v>
      </c>
      <c r="F38" s="72">
        <v>0</v>
      </c>
      <c r="G38" s="72">
        <v>0</v>
      </c>
      <c r="H38" s="72">
        <v>1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82"/>
    </row>
    <row r="39" spans="1:17" ht="15" customHeight="1">
      <c r="A39" s="74" t="s">
        <v>33</v>
      </c>
      <c r="B39" s="71">
        <f t="shared" si="1"/>
        <v>1</v>
      </c>
      <c r="C39" s="71">
        <f>1</f>
        <v>1</v>
      </c>
      <c r="D39" s="71">
        <v>0</v>
      </c>
      <c r="E39" s="72">
        <v>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82"/>
    </row>
    <row r="40" spans="1:17" ht="15" customHeight="1">
      <c r="A40" s="74" t="s">
        <v>65</v>
      </c>
      <c r="B40" s="71">
        <f t="shared" si="1"/>
        <v>24</v>
      </c>
      <c r="C40" s="71">
        <f>5+8+4+4</f>
        <v>21</v>
      </c>
      <c r="D40" s="71">
        <f>1+1+1</f>
        <v>3</v>
      </c>
      <c r="E40" s="72">
        <v>6</v>
      </c>
      <c r="F40" s="72">
        <v>0</v>
      </c>
      <c r="G40" s="72">
        <v>0</v>
      </c>
      <c r="H40" s="72">
        <v>9</v>
      </c>
      <c r="I40" s="72">
        <v>4</v>
      </c>
      <c r="J40" s="72">
        <v>0</v>
      </c>
      <c r="K40" s="72">
        <v>0</v>
      </c>
      <c r="L40" s="72">
        <v>5</v>
      </c>
      <c r="M40" s="72">
        <v>0</v>
      </c>
      <c r="N40" s="72">
        <v>0</v>
      </c>
      <c r="O40" s="72">
        <v>0</v>
      </c>
      <c r="P40" s="72">
        <v>0</v>
      </c>
      <c r="Q40" s="82"/>
    </row>
    <row r="41" spans="1:17" ht="15" customHeight="1">
      <c r="A41" s="74" t="s">
        <v>140</v>
      </c>
      <c r="B41" s="71">
        <f>C41+D41</f>
        <v>7</v>
      </c>
      <c r="C41" s="71">
        <f>6</f>
        <v>6</v>
      </c>
      <c r="D41" s="71">
        <f>1</f>
        <v>1</v>
      </c>
      <c r="E41" s="72">
        <v>0</v>
      </c>
      <c r="F41" s="72">
        <v>0</v>
      </c>
      <c r="G41" s="72">
        <v>7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82"/>
    </row>
    <row r="42" spans="1:17" ht="15" customHeight="1">
      <c r="A42" s="74" t="s">
        <v>125</v>
      </c>
      <c r="B42" s="71">
        <f t="shared" si="1"/>
        <v>5</v>
      </c>
      <c r="C42" s="71">
        <f>1+2+1</f>
        <v>4</v>
      </c>
      <c r="D42" s="71">
        <f>1</f>
        <v>1</v>
      </c>
      <c r="E42" s="72">
        <v>0</v>
      </c>
      <c r="F42" s="72">
        <v>0</v>
      </c>
      <c r="G42" s="72">
        <v>0</v>
      </c>
      <c r="H42" s="72">
        <v>1</v>
      </c>
      <c r="I42" s="72">
        <v>2</v>
      </c>
      <c r="J42" s="72">
        <v>0</v>
      </c>
      <c r="K42" s="72">
        <v>2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82"/>
    </row>
    <row r="43" spans="1:17" ht="15" customHeight="1">
      <c r="A43" s="74" t="s">
        <v>96</v>
      </c>
      <c r="B43" s="71">
        <f t="shared" si="1"/>
        <v>2</v>
      </c>
      <c r="C43" s="71">
        <f>1+1</f>
        <v>2</v>
      </c>
      <c r="D43" s="71">
        <v>0</v>
      </c>
      <c r="E43" s="72">
        <v>0</v>
      </c>
      <c r="F43" s="72">
        <v>0</v>
      </c>
      <c r="G43" s="72">
        <v>0</v>
      </c>
      <c r="H43" s="72">
        <v>1</v>
      </c>
      <c r="I43" s="72">
        <v>0</v>
      </c>
      <c r="J43" s="72">
        <v>1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82"/>
    </row>
    <row r="44" spans="1:17" ht="15" customHeight="1">
      <c r="A44" s="74" t="s">
        <v>141</v>
      </c>
      <c r="B44" s="71">
        <f t="shared" si="1"/>
        <v>1</v>
      </c>
      <c r="C44" s="71">
        <f>1</f>
        <v>1</v>
      </c>
      <c r="D44" s="71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1</v>
      </c>
      <c r="N44" s="72">
        <v>0</v>
      </c>
      <c r="O44" s="72">
        <v>0</v>
      </c>
      <c r="P44" s="72">
        <v>0</v>
      </c>
      <c r="Q44" s="82"/>
    </row>
    <row r="45" spans="1:17" ht="15" customHeight="1">
      <c r="A45" s="74" t="s">
        <v>142</v>
      </c>
      <c r="B45" s="71">
        <f t="shared" si="1"/>
        <v>49</v>
      </c>
      <c r="C45" s="71">
        <f>7+5+3+6+9+1+15</f>
        <v>46</v>
      </c>
      <c r="D45" s="71">
        <v>3</v>
      </c>
      <c r="E45" s="72">
        <v>7</v>
      </c>
      <c r="F45" s="72">
        <v>5</v>
      </c>
      <c r="G45" s="72">
        <v>0</v>
      </c>
      <c r="H45" s="72">
        <v>3</v>
      </c>
      <c r="I45" s="72">
        <v>0</v>
      </c>
      <c r="J45" s="72">
        <v>6</v>
      </c>
      <c r="K45" s="72">
        <v>0</v>
      </c>
      <c r="L45" s="72">
        <v>9</v>
      </c>
      <c r="M45" s="72">
        <v>0</v>
      </c>
      <c r="N45" s="72">
        <v>0</v>
      </c>
      <c r="O45" s="72">
        <v>2</v>
      </c>
      <c r="P45" s="72">
        <v>17</v>
      </c>
      <c r="Q45" s="82"/>
    </row>
    <row r="46" spans="1:17" ht="15" customHeight="1">
      <c r="A46" s="74" t="s">
        <v>148</v>
      </c>
      <c r="B46" s="71">
        <f t="shared" si="1"/>
        <v>2</v>
      </c>
      <c r="C46" s="71">
        <v>2</v>
      </c>
      <c r="D46" s="71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2</v>
      </c>
      <c r="O46" s="72">
        <v>0</v>
      </c>
      <c r="P46" s="72">
        <v>0</v>
      </c>
      <c r="Q46" s="82"/>
    </row>
    <row r="47" spans="1:17" ht="15" customHeight="1">
      <c r="A47" s="74" t="s">
        <v>2</v>
      </c>
      <c r="B47" s="71">
        <f t="shared" si="1"/>
        <v>2</v>
      </c>
      <c r="C47" s="71">
        <f>1+1</f>
        <v>2</v>
      </c>
      <c r="D47" s="71">
        <v>0</v>
      </c>
      <c r="E47" s="72">
        <v>0</v>
      </c>
      <c r="F47" s="72">
        <v>0</v>
      </c>
      <c r="G47" s="72">
        <v>0</v>
      </c>
      <c r="H47" s="72">
        <v>1</v>
      </c>
      <c r="I47" s="72">
        <v>1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82"/>
    </row>
    <row r="48" spans="1:17" ht="15" customHeight="1">
      <c r="A48" s="74" t="s">
        <v>3</v>
      </c>
      <c r="B48" s="71">
        <f t="shared" si="1"/>
        <v>10</v>
      </c>
      <c r="C48" s="71">
        <f>1+6+1</f>
        <v>8</v>
      </c>
      <c r="D48" s="71">
        <f>1+1</f>
        <v>2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1</v>
      </c>
      <c r="L48" s="72">
        <v>0</v>
      </c>
      <c r="M48" s="72">
        <v>7</v>
      </c>
      <c r="N48" s="72">
        <v>2</v>
      </c>
      <c r="O48" s="72">
        <v>0</v>
      </c>
      <c r="P48" s="72">
        <v>0</v>
      </c>
      <c r="Q48" s="82"/>
    </row>
    <row r="49" spans="1:17" ht="15" customHeight="1">
      <c r="A49" s="74" t="s">
        <v>143</v>
      </c>
      <c r="B49" s="71">
        <f t="shared" si="1"/>
        <v>35</v>
      </c>
      <c r="C49" s="71">
        <f>2+5+4+1+1+1+3+7+6+4+1</f>
        <v>35</v>
      </c>
      <c r="D49" s="71">
        <v>0</v>
      </c>
      <c r="E49" s="72">
        <v>2</v>
      </c>
      <c r="F49" s="72">
        <v>5</v>
      </c>
      <c r="G49" s="72">
        <v>4</v>
      </c>
      <c r="H49" s="72">
        <v>1</v>
      </c>
      <c r="I49" s="72">
        <v>1</v>
      </c>
      <c r="J49" s="72">
        <v>1</v>
      </c>
      <c r="K49" s="72">
        <v>0</v>
      </c>
      <c r="L49" s="72">
        <v>3</v>
      </c>
      <c r="M49" s="72">
        <v>7</v>
      </c>
      <c r="N49" s="72">
        <v>6</v>
      </c>
      <c r="O49" s="72">
        <v>4</v>
      </c>
      <c r="P49" s="72">
        <v>1</v>
      </c>
      <c r="Q49" s="82"/>
    </row>
    <row r="50" spans="1:17" s="79" customFormat="1" ht="15" customHeight="1">
      <c r="A50" s="79" t="s">
        <v>4</v>
      </c>
      <c r="B50" s="71">
        <f>C50+D50</f>
        <v>6</v>
      </c>
      <c r="C50" s="71">
        <f>1</f>
        <v>1</v>
      </c>
      <c r="D50" s="71">
        <f>1+1+1+2</f>
        <v>5</v>
      </c>
      <c r="E50" s="73">
        <v>0</v>
      </c>
      <c r="F50" s="73">
        <v>0</v>
      </c>
      <c r="G50" s="73">
        <v>1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2</v>
      </c>
      <c r="N50" s="73">
        <v>1</v>
      </c>
      <c r="O50" s="73">
        <v>2</v>
      </c>
      <c r="P50" s="73">
        <v>0</v>
      </c>
      <c r="Q50" s="82"/>
    </row>
    <row r="51" spans="1:17" ht="15" customHeight="1">
      <c r="A51" s="74" t="s">
        <v>144</v>
      </c>
      <c r="B51" s="71">
        <f>C51+D51</f>
        <v>1</v>
      </c>
      <c r="C51" s="71">
        <v>1</v>
      </c>
      <c r="D51" s="71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1</v>
      </c>
      <c r="P51" s="72">
        <v>0</v>
      </c>
      <c r="Q51" s="82"/>
    </row>
    <row r="52" spans="1:17" ht="15" customHeight="1" thickBot="1">
      <c r="A52" s="84" t="s">
        <v>145</v>
      </c>
      <c r="B52" s="75">
        <f>C52+D52</f>
        <v>18</v>
      </c>
      <c r="C52" s="75">
        <f>1+1+2+3+3+5+2</f>
        <v>17</v>
      </c>
      <c r="D52" s="75">
        <f>1</f>
        <v>1</v>
      </c>
      <c r="E52" s="76">
        <v>0</v>
      </c>
      <c r="F52" s="76">
        <v>1</v>
      </c>
      <c r="G52" s="76">
        <v>1</v>
      </c>
      <c r="H52" s="76">
        <v>0</v>
      </c>
      <c r="I52" s="76">
        <v>3</v>
      </c>
      <c r="J52" s="76">
        <v>0</v>
      </c>
      <c r="K52" s="76">
        <v>0</v>
      </c>
      <c r="L52" s="76">
        <v>3</v>
      </c>
      <c r="M52" s="76">
        <v>3</v>
      </c>
      <c r="N52" s="76">
        <v>5</v>
      </c>
      <c r="O52" s="76">
        <v>2</v>
      </c>
      <c r="P52" s="76">
        <v>0</v>
      </c>
      <c r="Q52" s="82"/>
    </row>
    <row r="53" spans="1:17" ht="15" customHeight="1">
      <c r="A53" s="65" t="s">
        <v>219</v>
      </c>
      <c r="Q53" s="82"/>
    </row>
    <row r="55" spans="1:16" ht="15" customHeight="1">
      <c r="A55" s="7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="79" customFormat="1" ht="15" customHeight="1">
      <c r="Q56" s="73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gulloa</dc:creator>
  <cp:keywords/>
  <dc:description/>
  <cp:lastModifiedBy>xbarrientos</cp:lastModifiedBy>
  <cp:lastPrinted>2004-08-04T14:31:51Z</cp:lastPrinted>
  <dcterms:created xsi:type="dcterms:W3CDTF">2003-05-29T15:50:57Z</dcterms:created>
  <dcterms:modified xsi:type="dcterms:W3CDTF">2004-08-04T14:32:41Z</dcterms:modified>
  <cp:category/>
  <cp:version/>
  <cp:contentType/>
  <cp:contentStatus/>
</cp:coreProperties>
</file>