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5"/>
  </bookViews>
  <sheets>
    <sheet name="112" sheetId="1" r:id="rId1"/>
    <sheet name="113" sheetId="2" r:id="rId2"/>
    <sheet name="114" sheetId="3" r:id="rId3"/>
    <sheet name="115" sheetId="4" r:id="rId4"/>
    <sheet name="116" sheetId="5" r:id="rId5"/>
    <sheet name="117" sheetId="6" r:id="rId6"/>
  </sheets>
  <definedNames>
    <definedName name="_xlnm.Print_Area" localSheetId="0">'112'!$A$1:$N$16</definedName>
    <definedName name="_xlnm.Print_Area" localSheetId="2">'114'!$A$1:$F$95</definedName>
  </definedNames>
  <calcPr fullCalcOnLoad="1"/>
</workbook>
</file>

<file path=xl/sharedStrings.xml><?xml version="1.0" encoding="utf-8"?>
<sst xmlns="http://schemas.openxmlformats.org/spreadsheetml/2006/main" count="341" uniqueCount="195">
  <si>
    <t>Cantón</t>
  </si>
  <si>
    <t>Alfaro Ruíz</t>
  </si>
  <si>
    <t>Naranjo</t>
  </si>
  <si>
    <t>Palmares</t>
  </si>
  <si>
    <t>San Ramón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</si>
  <si>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</si>
  <si>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</si>
  <si>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</si>
  <si>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</si>
  <si>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</si>
  <si>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</si>
  <si>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</si>
  <si>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</si>
  <si>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</si>
  <si>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</si>
  <si>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</si>
  <si>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M   e   s</t>
  </si>
  <si>
    <t>Total</t>
  </si>
  <si>
    <t>Tipo de Caso</t>
  </si>
  <si>
    <t>De años</t>
  </si>
  <si>
    <t>anteriores</t>
  </si>
  <si>
    <t>Abuso de autoridad</t>
  </si>
  <si>
    <t>Abuso sexual a mayor</t>
  </si>
  <si>
    <t>Abuso sexual a menor</t>
  </si>
  <si>
    <t>Administración fraudulenta</t>
  </si>
  <si>
    <t>Agresión</t>
  </si>
  <si>
    <t>Amenazas</t>
  </si>
  <si>
    <t>Circulación de moneda falsa</t>
  </si>
  <si>
    <t>Cultivo de marihuana</t>
  </si>
  <si>
    <t>Daños</t>
  </si>
  <si>
    <t>Denuncia calumniosa</t>
  </si>
  <si>
    <t>Desaparición de persona</t>
  </si>
  <si>
    <t>Desobediencia a la autoridad</t>
  </si>
  <si>
    <t>Estafa</t>
  </si>
  <si>
    <t>Estelionato</t>
  </si>
  <si>
    <t>Falsedad ideológica</t>
  </si>
  <si>
    <t>Falsificación de documento</t>
  </si>
  <si>
    <t>Falsificación de señas y marcas</t>
  </si>
  <si>
    <t>Homicidio culposo</t>
  </si>
  <si>
    <t>Hurto</t>
  </si>
  <si>
    <t>Hurto de ganado</t>
  </si>
  <si>
    <t>Incumplimiento de deberes</t>
  </si>
  <si>
    <t>Infracción Ley de Armas</t>
  </si>
  <si>
    <t>Infracción Ley de Licores</t>
  </si>
  <si>
    <t>Infracción Ley Derechos de Autor</t>
  </si>
  <si>
    <t>Infracción Ley Forestal</t>
  </si>
  <si>
    <t>Lesiones</t>
  </si>
  <si>
    <t>Lesiones con arma blanca</t>
  </si>
  <si>
    <t>Lesiones con arma de fuego</t>
  </si>
  <si>
    <t>Lesiones culposas</t>
  </si>
  <si>
    <t>Muerte accidental</t>
  </si>
  <si>
    <t>Muerte natural</t>
  </si>
  <si>
    <t>Peculado</t>
  </si>
  <si>
    <t>Proxenetismo</t>
  </si>
  <si>
    <t>Receptación</t>
  </si>
  <si>
    <t>Relación sexual con menor</t>
  </si>
  <si>
    <t>Resistencia a la autoridad</t>
  </si>
  <si>
    <t>Robo con fuerza sobre las cosas</t>
  </si>
  <si>
    <t>Robo con violencia sobre las personas</t>
  </si>
  <si>
    <t>Robo de medio de transporte</t>
  </si>
  <si>
    <t>Suicidio</t>
  </si>
  <si>
    <t>Sustracción de menor</t>
  </si>
  <si>
    <t>Tenencia de droga</t>
  </si>
  <si>
    <t>Tenencia de marihuana</t>
  </si>
  <si>
    <t>Tentativa de hurto</t>
  </si>
  <si>
    <t>Tentativa de suicidio</t>
  </si>
  <si>
    <t>Uso de documento falso</t>
  </si>
  <si>
    <t>Usurpación</t>
  </si>
  <si>
    <t>Usurpación de bienes de dominio público</t>
  </si>
  <si>
    <t>Venta de droga</t>
  </si>
  <si>
    <t>Venta de marihuana</t>
  </si>
  <si>
    <t>Violación a mayor</t>
  </si>
  <si>
    <t>Violación a menor</t>
  </si>
  <si>
    <t>Abandono de incapaz</t>
  </si>
  <si>
    <t>Estafa mediante cheque</t>
  </si>
  <si>
    <t>Infracción Ley de Minería</t>
  </si>
  <si>
    <t>Simulación de delito</t>
  </si>
  <si>
    <t>Suministro de droga</t>
  </si>
  <si>
    <t>Tentativa de violación</t>
  </si>
  <si>
    <t>Coacción</t>
  </si>
  <si>
    <t>Incendio</t>
  </si>
  <si>
    <t>Violación domicilio</t>
  </si>
  <si>
    <t>Violación de domicilio</t>
  </si>
  <si>
    <t>Delito</t>
  </si>
  <si>
    <t>C a n t ó n</t>
  </si>
  <si>
    <t>Usurpación del dominio público</t>
  </si>
  <si>
    <t>Denuncias Entradas</t>
  </si>
  <si>
    <t>Con Valor</t>
  </si>
  <si>
    <t>Conocido</t>
  </si>
  <si>
    <t>Desconocido</t>
  </si>
  <si>
    <t>Valor</t>
  </si>
  <si>
    <t>de lo</t>
  </si>
  <si>
    <t>Sustraído</t>
  </si>
  <si>
    <t>Promedio</t>
  </si>
  <si>
    <t>por</t>
  </si>
  <si>
    <t>Acción</t>
  </si>
  <si>
    <t>Denuncias con</t>
  </si>
  <si>
    <t>Valor Conocido</t>
  </si>
  <si>
    <t>Valor de</t>
  </si>
  <si>
    <t>por Acción</t>
  </si>
  <si>
    <t xml:space="preserve">   Automóvil</t>
  </si>
  <si>
    <t xml:space="preserve">   Motocicleta</t>
  </si>
  <si>
    <t xml:space="preserve">   Bicicleta</t>
  </si>
  <si>
    <t xml:space="preserve">   Cuadraciclo</t>
  </si>
  <si>
    <r>
      <t xml:space="preserve">Estafa </t>
    </r>
    <r>
      <rPr>
        <sz val="8"/>
        <rFont val="@Batang"/>
        <family val="1"/>
      </rPr>
      <t>(1)</t>
    </r>
  </si>
  <si>
    <r>
      <t xml:space="preserve">Hurto </t>
    </r>
    <r>
      <rPr>
        <sz val="8"/>
        <rFont val="@Batang"/>
        <family val="1"/>
      </rPr>
      <t>(2)</t>
    </r>
  </si>
  <si>
    <t>lo Sustraído</t>
  </si>
  <si>
    <t>Tipo de caso</t>
  </si>
  <si>
    <t>Homicidio doloso</t>
  </si>
  <si>
    <t>Tentativa robo con fuerza sobre cosas</t>
  </si>
  <si>
    <t>Tentativa robo violencia sobre personas</t>
  </si>
  <si>
    <t>Delito o Causa</t>
  </si>
  <si>
    <t>M e s</t>
  </si>
  <si>
    <t>de Detención</t>
  </si>
  <si>
    <t xml:space="preserve">Mas </t>
  </si>
  <si>
    <t>Fem</t>
  </si>
  <si>
    <t xml:space="preserve">Abuso sexual </t>
  </si>
  <si>
    <t>Falsedad  ideológica</t>
  </si>
  <si>
    <t>Relacion sexual con menor</t>
  </si>
  <si>
    <t>Robo</t>
  </si>
  <si>
    <t>Tentativa de estafa</t>
  </si>
  <si>
    <t>Tentativa de homicidio doloso</t>
  </si>
  <si>
    <t>Tentativa de robo</t>
  </si>
  <si>
    <t>Tráfico de droga</t>
  </si>
  <si>
    <t>Violación</t>
  </si>
  <si>
    <t>Por existir orden de captura</t>
  </si>
  <si>
    <t>Set</t>
  </si>
  <si>
    <t>Robo de medio de  transporte</t>
  </si>
  <si>
    <t xml:space="preserve">¢   69,230,100    </t>
  </si>
  <si>
    <t xml:space="preserve">¢     7,915,500    </t>
  </si>
  <si>
    <t xml:space="preserve">¢  231,392,500    </t>
  </si>
  <si>
    <t xml:space="preserve">¢    99,476,200    </t>
  </si>
  <si>
    <t>¢     208,303</t>
  </si>
  <si>
    <t>¢    446,646</t>
  </si>
  <si>
    <t>¢    578,481</t>
  </si>
  <si>
    <t>¢ 1,630,757</t>
  </si>
  <si>
    <t>¢  127,430,000</t>
  </si>
  <si>
    <t>¢    15,945,400</t>
  </si>
  <si>
    <t>¢      7,750,000</t>
  </si>
  <si>
    <t>¢      9,725,000</t>
  </si>
  <si>
    <t>¢      5,923,000</t>
  </si>
  <si>
    <t>¢ 1,846,812</t>
  </si>
  <si>
    <t>¢   613,285</t>
  </si>
  <si>
    <t>¢ 1,550,000</t>
  </si>
  <si>
    <t>¢ 4,862,500</t>
  </si>
  <si>
    <t>¢   311,737</t>
  </si>
  <si>
    <t>¢ 166,776,400</t>
  </si>
  <si>
    <t>¢ 574,787,700</t>
  </si>
  <si>
    <t>¢ 322,106,200</t>
  </si>
  <si>
    <t>¢ 123,037,900</t>
  </si>
  <si>
    <t>¢  121,853,600</t>
  </si>
  <si>
    <t>¢     7,790,000</t>
  </si>
  <si>
    <t>¢   865,556</t>
  </si>
  <si>
    <t>¢ 1,032,658</t>
  </si>
  <si>
    <t>¢   904,690</t>
  </si>
  <si>
    <t>¢   629,114</t>
  </si>
  <si>
    <t>(1) Incluye estafa mediante cheque.</t>
  </si>
  <si>
    <t>(2) Incluye hurto de ganado.</t>
  </si>
  <si>
    <t>Apropiación y/o retención indebida</t>
  </si>
  <si>
    <t>Tentativa robo con violencia sobre personas</t>
  </si>
  <si>
    <t>Violencia doméstica</t>
  </si>
  <si>
    <t>Extorsión</t>
  </si>
  <si>
    <t>Entrados</t>
  </si>
  <si>
    <t>Terminados</t>
  </si>
  <si>
    <t xml:space="preserve">Aborto </t>
  </si>
  <si>
    <t>Del</t>
  </si>
  <si>
    <t>Fuga del hogar</t>
  </si>
  <si>
    <t xml:space="preserve">Del </t>
  </si>
  <si>
    <t xml:space="preserve">   Trailer</t>
  </si>
  <si>
    <t>Robo con fuerza sobre cosas</t>
  </si>
  <si>
    <t xml:space="preserve">Casos entrados en la Subdelegación de San Ramón, según cantón </t>
  </si>
  <si>
    <t>y mes de ocurrencia, durante el 2003</t>
  </si>
  <si>
    <t>Casos entrados en la Subdelegación de San Ramón, según tipo de caso</t>
  </si>
  <si>
    <t>y cantón de ocurrencia, durante el 2003</t>
  </si>
  <si>
    <t>Atípico</t>
  </si>
  <si>
    <t xml:space="preserve">Incumplimiento de deberes </t>
  </si>
  <si>
    <t>Casos entrados y terminados por la Sudelegación de San Ramón,</t>
  </si>
  <si>
    <t>según tipo de caso, durante el 2003</t>
  </si>
  <si>
    <t>Denuncias entradas en la Subdelegación de San Ramón, según cantón, valor de lo sustraído</t>
  </si>
  <si>
    <t>y promedio por acción delictiva, para los delitos de estafa, hurto y robo, durante el 2003</t>
  </si>
  <si>
    <t>¢  741,661</t>
  </si>
  <si>
    <t>Denuncias entradas con valor conocido en la Subdelegación de San Ramón, según valor de lo sustraído</t>
  </si>
  <si>
    <t xml:space="preserve"> y promedio por acción delictiva, por los delitos de estafa, hurto, robo, durante el 2003 </t>
  </si>
  <si>
    <t>Personas detenidas por la Subdelegación Regional de San Ramón, según delito</t>
  </si>
  <si>
    <t>o causa de detención, sexo y mes de ocurrencia, durante el 2003</t>
  </si>
  <si>
    <t>Sexo</t>
  </si>
  <si>
    <t>Fuente: Sección de Estadística, Departamento de Planificación.</t>
  </si>
  <si>
    <t>Cuadro No.112</t>
  </si>
  <si>
    <t>Cuadro No.113</t>
  </si>
  <si>
    <t>Cuadro No.114</t>
  </si>
  <si>
    <t>Continuación Cuadro No.114</t>
  </si>
  <si>
    <t>Cuadro No.115</t>
  </si>
  <si>
    <t>Cuadro No.116</t>
  </si>
  <si>
    <t>Cuadro No.117</t>
  </si>
  <si>
    <t>Continuación Cuadro No.113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</si>
</sst>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10"/>
      <color indexed="8"/>
      <name val="@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@Batang"/>
      <family val="1"/>
    </font>
    <font>
      <b/>
      <sz val="11"/>
      <name val="@Batang"/>
      <family val="1"/>
    </font>
    <font>
      <b/>
      <u val="single"/>
      <sz val="11"/>
      <name val="@Batang"/>
      <family val="1"/>
    </font>
    <font>
      <sz val="8"/>
      <name val="@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4" sqref="A14"/>
    </sheetView>
  </sheetViews>
  <sheetFormatPr defaultColWidth="11.421875" defaultRowHeight="21.75" customHeight="1"/>
  <cols>
    <col min="1" max="1" width="12.00390625" style="2" customWidth="1"/>
    <col min="2" max="2" width="9.8515625" style="2" customWidth="1"/>
    <col min="3" max="14" width="5.7109375" style="2" customWidth="1"/>
    <col min="15" max="16384" width="11.421875" style="2" customWidth="1"/>
  </cols>
  <sheetData>
    <row r="1" ht="21.75" customHeight="1">
      <c r="A1" s="72" t="s">
        <v>187</v>
      </c>
    </row>
    <row r="3" spans="1:14" ht="21.75" customHeight="1">
      <c r="A3" s="103" t="s">
        <v>170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21.75" customHeight="1">
      <c r="A4" s="103" t="s">
        <v>171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21.75" customHeight="1" thickBot="1"/>
    <row r="6" spans="1:14" ht="21.75" customHeight="1" thickBot="1">
      <c r="A6" s="108" t="s">
        <v>0</v>
      </c>
      <c r="B6" s="106" t="s">
        <v>17</v>
      </c>
      <c r="C6" s="104" t="s">
        <v>16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21.75" customHeight="1" thickBot="1">
      <c r="A7" s="109"/>
      <c r="B7" s="107"/>
      <c r="C7" s="34" t="s">
        <v>5</v>
      </c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4" t="s">
        <v>11</v>
      </c>
      <c r="J7" s="34" t="s">
        <v>12</v>
      </c>
      <c r="K7" s="34" t="s">
        <v>126</v>
      </c>
      <c r="L7" s="34" t="s">
        <v>13</v>
      </c>
      <c r="M7" s="34" t="s">
        <v>14</v>
      </c>
      <c r="N7" s="34" t="s">
        <v>15</v>
      </c>
    </row>
    <row r="8" spans="1:14" ht="21.7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21.75" customHeight="1">
      <c r="A9" s="16" t="s">
        <v>17</v>
      </c>
      <c r="B9" s="17">
        <f>SUM(C9:N9)</f>
        <v>1379</v>
      </c>
      <c r="C9" s="18">
        <f>SUM(C11:C14)</f>
        <v>99</v>
      </c>
      <c r="D9" s="18">
        <f aca="true" t="shared" si="0" ref="D9:N9">SUM(D11:D14)</f>
        <v>119</v>
      </c>
      <c r="E9" s="18">
        <f t="shared" si="0"/>
        <v>103</v>
      </c>
      <c r="F9" s="18">
        <f t="shared" si="0"/>
        <v>142</v>
      </c>
      <c r="G9" s="18">
        <f t="shared" si="0"/>
        <v>144</v>
      </c>
      <c r="H9" s="18">
        <f t="shared" si="0"/>
        <v>103</v>
      </c>
      <c r="I9" s="18">
        <f t="shared" si="0"/>
        <v>119</v>
      </c>
      <c r="J9" s="18">
        <f t="shared" si="0"/>
        <v>123</v>
      </c>
      <c r="K9" s="18">
        <f t="shared" si="0"/>
        <v>121</v>
      </c>
      <c r="L9" s="18">
        <f t="shared" si="0"/>
        <v>92</v>
      </c>
      <c r="M9" s="18">
        <f t="shared" si="0"/>
        <v>123</v>
      </c>
      <c r="N9" s="18">
        <f t="shared" si="0"/>
        <v>91</v>
      </c>
    </row>
    <row r="10" spans="1:14" ht="21.75" customHeight="1">
      <c r="A10" s="1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1" t="s">
        <v>4</v>
      </c>
      <c r="B11" s="11">
        <f>SUM(C11:N11)</f>
        <v>867</v>
      </c>
      <c r="C11" s="3">
        <v>58</v>
      </c>
      <c r="D11" s="3">
        <v>77</v>
      </c>
      <c r="E11" s="3">
        <v>65</v>
      </c>
      <c r="F11" s="3">
        <v>95</v>
      </c>
      <c r="G11" s="3">
        <v>96</v>
      </c>
      <c r="H11" s="3">
        <v>69</v>
      </c>
      <c r="I11" s="3">
        <v>74</v>
      </c>
      <c r="J11" s="3">
        <v>83</v>
      </c>
      <c r="K11" s="3">
        <v>65</v>
      </c>
      <c r="L11" s="3">
        <v>63</v>
      </c>
      <c r="M11" s="3">
        <v>68</v>
      </c>
      <c r="N11" s="3">
        <v>54</v>
      </c>
    </row>
    <row r="12" spans="1:14" ht="21.75" customHeight="1">
      <c r="A12" s="1" t="s">
        <v>3</v>
      </c>
      <c r="B12" s="11">
        <f>SUM(C12:N12)</f>
        <v>245</v>
      </c>
      <c r="C12" s="3">
        <v>23</v>
      </c>
      <c r="D12" s="3">
        <v>26</v>
      </c>
      <c r="E12" s="3">
        <v>15</v>
      </c>
      <c r="F12" s="3">
        <v>23</v>
      </c>
      <c r="G12" s="3">
        <v>17</v>
      </c>
      <c r="H12" s="3">
        <v>15</v>
      </c>
      <c r="I12" s="3">
        <v>19</v>
      </c>
      <c r="J12" s="3">
        <v>27</v>
      </c>
      <c r="K12" s="3">
        <v>26</v>
      </c>
      <c r="L12" s="3">
        <v>17</v>
      </c>
      <c r="M12" s="3">
        <v>19</v>
      </c>
      <c r="N12" s="3">
        <v>18</v>
      </c>
    </row>
    <row r="13" spans="1:14" ht="21.75" customHeight="1">
      <c r="A13" s="1" t="s">
        <v>2</v>
      </c>
      <c r="B13" s="11">
        <f>SUM(C13:N13)</f>
        <v>237</v>
      </c>
      <c r="C13" s="3">
        <v>16</v>
      </c>
      <c r="D13" s="3">
        <v>16</v>
      </c>
      <c r="E13" s="3">
        <v>21</v>
      </c>
      <c r="F13" s="3">
        <v>23</v>
      </c>
      <c r="G13" s="3">
        <v>28</v>
      </c>
      <c r="H13" s="3">
        <v>12</v>
      </c>
      <c r="I13" s="3">
        <v>20</v>
      </c>
      <c r="J13" s="3">
        <v>11</v>
      </c>
      <c r="K13" s="3">
        <v>24</v>
      </c>
      <c r="L13" s="3">
        <v>12</v>
      </c>
      <c r="M13" s="3">
        <v>36</v>
      </c>
      <c r="N13" s="3">
        <v>18</v>
      </c>
    </row>
    <row r="14" spans="1:14" ht="21.75" customHeight="1">
      <c r="A14" s="1" t="s">
        <v>1</v>
      </c>
      <c r="B14" s="11">
        <f>SUM(C14:N14)</f>
        <v>30</v>
      </c>
      <c r="C14" s="3">
        <v>2</v>
      </c>
      <c r="D14" s="4">
        <v>0</v>
      </c>
      <c r="E14" s="3">
        <v>2</v>
      </c>
      <c r="F14" s="3">
        <v>1</v>
      </c>
      <c r="G14" s="3">
        <v>3</v>
      </c>
      <c r="H14" s="3">
        <v>7</v>
      </c>
      <c r="I14" s="3">
        <v>6</v>
      </c>
      <c r="J14" s="3">
        <v>2</v>
      </c>
      <c r="K14" s="3">
        <v>6</v>
      </c>
      <c r="L14" s="4">
        <v>0</v>
      </c>
      <c r="M14" s="4">
        <v>0</v>
      </c>
      <c r="N14" s="3">
        <v>1</v>
      </c>
    </row>
    <row r="15" spans="1:14" ht="21.75" customHeight="1" thickBot="1">
      <c r="A15" s="9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15.75" customHeight="1">
      <c r="A16" s="77" t="s">
        <v>186</v>
      </c>
    </row>
  </sheetData>
  <mergeCells count="5">
    <mergeCell ref="A3:N3"/>
    <mergeCell ref="A4:N4"/>
    <mergeCell ref="C6:N6"/>
    <mergeCell ref="B6:B7"/>
    <mergeCell ref="A6:A7"/>
  </mergeCell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44">
      <selection activeCell="A50" sqref="A50"/>
    </sheetView>
  </sheetViews>
  <sheetFormatPr defaultColWidth="11.421875" defaultRowHeight="13.5" customHeight="1"/>
  <cols>
    <col min="1" max="1" width="43.57421875" style="14" customWidth="1"/>
    <col min="2" max="2" width="12.28125" style="6" customWidth="1"/>
    <col min="3" max="4" width="11.421875" style="6" customWidth="1"/>
    <col min="5" max="5" width="13.140625" style="6" customWidth="1"/>
    <col min="6" max="6" width="30.57421875" style="6" customWidth="1"/>
    <col min="7" max="16384" width="11.421875" style="1" customWidth="1"/>
  </cols>
  <sheetData>
    <row r="1" ht="13.5" customHeight="1">
      <c r="A1" s="14" t="s">
        <v>188</v>
      </c>
    </row>
    <row r="2" ht="13.5" customHeight="1">
      <c r="B2" s="16"/>
    </row>
    <row r="3" spans="1:5" ht="13.5" customHeight="1">
      <c r="A3" s="110" t="s">
        <v>176</v>
      </c>
      <c r="B3" s="110"/>
      <c r="C3" s="110"/>
      <c r="D3" s="110"/>
      <c r="E3" s="110"/>
    </row>
    <row r="4" spans="1:5" ht="13.5" customHeight="1">
      <c r="A4" s="110" t="s">
        <v>177</v>
      </c>
      <c r="B4" s="110"/>
      <c r="C4" s="110"/>
      <c r="D4" s="110"/>
      <c r="E4" s="110"/>
    </row>
    <row r="5" spans="1:5" ht="14.25" customHeight="1" thickBot="1">
      <c r="A5" s="16"/>
      <c r="B5" s="16"/>
      <c r="C5" s="16"/>
      <c r="D5" s="16"/>
      <c r="E5" s="16"/>
    </row>
    <row r="6" spans="1:5" ht="22.5" customHeight="1">
      <c r="A6" s="108" t="s">
        <v>18</v>
      </c>
      <c r="B6" s="112" t="s">
        <v>162</v>
      </c>
      <c r="C6" s="115" t="s">
        <v>163</v>
      </c>
      <c r="D6" s="116"/>
      <c r="E6" s="116"/>
    </row>
    <row r="7" spans="1:5" ht="13.5" customHeight="1">
      <c r="A7" s="111"/>
      <c r="B7" s="113"/>
      <c r="C7" s="111" t="s">
        <v>17</v>
      </c>
      <c r="D7" s="96" t="s">
        <v>165</v>
      </c>
      <c r="E7" s="16" t="s">
        <v>19</v>
      </c>
    </row>
    <row r="8" spans="1:5" ht="13.5" customHeight="1" thickBot="1">
      <c r="A8" s="109"/>
      <c r="B8" s="114"/>
      <c r="C8" s="109"/>
      <c r="D8" s="34">
        <v>2003</v>
      </c>
      <c r="E8" s="13" t="s">
        <v>20</v>
      </c>
    </row>
    <row r="9" spans="1:5" ht="13.5" customHeight="1">
      <c r="A9" s="16"/>
      <c r="B9" s="11"/>
      <c r="C9" s="16"/>
      <c r="D9" s="16"/>
      <c r="E9" s="16"/>
    </row>
    <row r="10" spans="1:6" ht="13.5" customHeight="1">
      <c r="A10" s="16" t="s">
        <v>17</v>
      </c>
      <c r="B10" s="73">
        <f>SUM(B12:B94)-B66</f>
        <v>1379</v>
      </c>
      <c r="C10" s="20">
        <f>SUM(D10:E10)</f>
        <v>718</v>
      </c>
      <c r="D10" s="20">
        <f>SUM(D12:D97)-D53-D66</f>
        <v>680</v>
      </c>
      <c r="E10" s="20">
        <f>SUM(E12:E97)-E66</f>
        <v>38</v>
      </c>
      <c r="F10" s="1"/>
    </row>
    <row r="11" spans="1:6" ht="13.5" customHeight="1">
      <c r="A11" s="1"/>
      <c r="B11" s="17"/>
      <c r="F11" s="1"/>
    </row>
    <row r="12" spans="1:6" ht="13.5" customHeight="1">
      <c r="A12" s="1" t="s">
        <v>73</v>
      </c>
      <c r="B12" s="21">
        <v>1</v>
      </c>
      <c r="C12" s="6">
        <f aca="true" t="shared" si="0" ref="C12:C39">(D12+E12)</f>
        <v>1</v>
      </c>
      <c r="D12" s="6">
        <f>0+1</f>
        <v>1</v>
      </c>
      <c r="E12" s="6">
        <v>0</v>
      </c>
      <c r="F12" s="1"/>
    </row>
    <row r="13" spans="1:6" ht="13.5" customHeight="1">
      <c r="A13" s="1" t="s">
        <v>164</v>
      </c>
      <c r="B13" s="21">
        <v>0</v>
      </c>
      <c r="C13" s="6">
        <f t="shared" si="0"/>
        <v>1</v>
      </c>
      <c r="D13" s="6">
        <v>0</v>
      </c>
      <c r="E13" s="6">
        <v>1</v>
      </c>
      <c r="F13" s="1"/>
    </row>
    <row r="14" spans="1:5" ht="13.5" customHeight="1">
      <c r="A14" s="1" t="s">
        <v>21</v>
      </c>
      <c r="B14" s="21">
        <v>13</v>
      </c>
      <c r="C14" s="7">
        <f t="shared" si="0"/>
        <v>12</v>
      </c>
      <c r="D14" s="6">
        <f>5+7</f>
        <v>12</v>
      </c>
      <c r="E14" s="22">
        <v>0</v>
      </c>
    </row>
    <row r="15" spans="1:5" ht="13.5" customHeight="1">
      <c r="A15" s="1" t="s">
        <v>22</v>
      </c>
      <c r="B15" s="21">
        <v>5</v>
      </c>
      <c r="C15" s="7">
        <f t="shared" si="0"/>
        <v>4</v>
      </c>
      <c r="D15" s="6">
        <v>4</v>
      </c>
      <c r="E15" s="22">
        <v>0</v>
      </c>
    </row>
    <row r="16" spans="1:5" ht="13.5" customHeight="1">
      <c r="A16" s="1" t="s">
        <v>23</v>
      </c>
      <c r="B16" s="21">
        <v>9</v>
      </c>
      <c r="C16" s="7">
        <f t="shared" si="0"/>
        <v>9</v>
      </c>
      <c r="D16" s="6">
        <v>9</v>
      </c>
      <c r="E16" s="22">
        <v>0</v>
      </c>
    </row>
    <row r="17" spans="1:5" ht="13.5" customHeight="1">
      <c r="A17" s="1" t="s">
        <v>24</v>
      </c>
      <c r="B17" s="21">
        <v>1</v>
      </c>
      <c r="C17" s="7">
        <f t="shared" si="0"/>
        <v>1</v>
      </c>
      <c r="D17" s="6">
        <v>1</v>
      </c>
      <c r="E17" s="22">
        <v>0</v>
      </c>
    </row>
    <row r="18" spans="1:5" ht="13.5" customHeight="1">
      <c r="A18" s="1" t="s">
        <v>25</v>
      </c>
      <c r="B18" s="21">
        <v>41</v>
      </c>
      <c r="C18" s="7">
        <f t="shared" si="0"/>
        <v>39</v>
      </c>
      <c r="D18" s="6">
        <f>24+12</f>
        <v>36</v>
      </c>
      <c r="E18" s="22">
        <v>3</v>
      </c>
    </row>
    <row r="19" spans="1:5" ht="13.5" customHeight="1">
      <c r="A19" s="1" t="s">
        <v>26</v>
      </c>
      <c r="B19" s="21">
        <v>12</v>
      </c>
      <c r="C19" s="7">
        <f t="shared" si="0"/>
        <v>8</v>
      </c>
      <c r="D19" s="6">
        <f>6+1</f>
        <v>7</v>
      </c>
      <c r="E19" s="22">
        <v>1</v>
      </c>
    </row>
    <row r="20" spans="1:6" ht="13.5" customHeight="1">
      <c r="A20" s="1" t="s">
        <v>158</v>
      </c>
      <c r="B20" s="21">
        <v>2</v>
      </c>
      <c r="C20" s="7">
        <f t="shared" si="0"/>
        <v>2</v>
      </c>
      <c r="D20" s="6">
        <v>2</v>
      </c>
      <c r="E20" s="22">
        <v>0</v>
      </c>
      <c r="F20" s="1"/>
    </row>
    <row r="21" spans="1:7" ht="13.5" customHeight="1">
      <c r="A21" s="1" t="s">
        <v>27</v>
      </c>
      <c r="B21" s="21">
        <v>28</v>
      </c>
      <c r="C21" s="7">
        <f t="shared" si="0"/>
        <v>29</v>
      </c>
      <c r="D21" s="6">
        <v>28</v>
      </c>
      <c r="E21" s="22">
        <v>1</v>
      </c>
      <c r="F21" s="1"/>
      <c r="G21" s="5"/>
    </row>
    <row r="22" spans="1:7" ht="13.5" customHeight="1">
      <c r="A22" s="1" t="s">
        <v>79</v>
      </c>
      <c r="B22" s="21">
        <v>1</v>
      </c>
      <c r="C22" s="7">
        <f t="shared" si="0"/>
        <v>0</v>
      </c>
      <c r="D22" s="6">
        <v>0</v>
      </c>
      <c r="E22" s="6">
        <v>0</v>
      </c>
      <c r="F22" s="1"/>
      <c r="G22" s="5"/>
    </row>
    <row r="23" spans="1:7" ht="13.5" customHeight="1">
      <c r="A23" s="1" t="s">
        <v>28</v>
      </c>
      <c r="B23" s="21">
        <v>1</v>
      </c>
      <c r="C23" s="7">
        <f t="shared" si="0"/>
        <v>1</v>
      </c>
      <c r="D23" s="6">
        <v>1</v>
      </c>
      <c r="E23" s="22">
        <v>0</v>
      </c>
      <c r="F23" s="1"/>
      <c r="G23" s="5"/>
    </row>
    <row r="24" spans="1:7" ht="13.5" customHeight="1">
      <c r="A24" s="1" t="s">
        <v>29</v>
      </c>
      <c r="B24" s="21">
        <v>22</v>
      </c>
      <c r="C24" s="7">
        <f t="shared" si="0"/>
        <v>10</v>
      </c>
      <c r="D24" s="6">
        <f>2+8</f>
        <v>10</v>
      </c>
      <c r="E24" s="22">
        <v>0</v>
      </c>
      <c r="F24" s="1"/>
      <c r="G24" s="5"/>
    </row>
    <row r="25" spans="1:7" ht="13.5" customHeight="1">
      <c r="A25" s="1" t="s">
        <v>30</v>
      </c>
      <c r="B25" s="21">
        <v>1</v>
      </c>
      <c r="C25" s="7">
        <f t="shared" si="0"/>
        <v>1</v>
      </c>
      <c r="D25" s="6">
        <v>1</v>
      </c>
      <c r="E25" s="22">
        <v>0</v>
      </c>
      <c r="F25" s="1"/>
      <c r="G25" s="5"/>
    </row>
    <row r="26" spans="1:7" ht="13.5" customHeight="1">
      <c r="A26" s="1" t="s">
        <v>31</v>
      </c>
      <c r="B26" s="21">
        <v>38</v>
      </c>
      <c r="C26" s="7">
        <f t="shared" si="0"/>
        <v>35</v>
      </c>
      <c r="D26" s="22">
        <f>20+14</f>
        <v>34</v>
      </c>
      <c r="E26" s="22">
        <v>1</v>
      </c>
      <c r="F26" s="1"/>
      <c r="G26" s="5"/>
    </row>
    <row r="27" spans="1:7" ht="13.5" customHeight="1">
      <c r="A27" s="1" t="s">
        <v>32</v>
      </c>
      <c r="B27" s="21">
        <v>35</v>
      </c>
      <c r="C27" s="7">
        <f t="shared" si="0"/>
        <v>38</v>
      </c>
      <c r="D27" s="6">
        <v>35</v>
      </c>
      <c r="E27" s="22">
        <v>3</v>
      </c>
      <c r="F27" s="1"/>
      <c r="G27" s="5"/>
    </row>
    <row r="28" spans="1:7" ht="13.5" customHeight="1">
      <c r="A28" s="1" t="s">
        <v>33</v>
      </c>
      <c r="B28" s="21">
        <v>30</v>
      </c>
      <c r="C28" s="7">
        <f t="shared" si="0"/>
        <v>22</v>
      </c>
      <c r="D28" s="6">
        <f>9+13</f>
        <v>22</v>
      </c>
      <c r="E28" s="22">
        <v>0</v>
      </c>
      <c r="F28" s="1"/>
      <c r="G28" s="5"/>
    </row>
    <row r="29" spans="1:7" ht="13.5" customHeight="1">
      <c r="A29" s="1" t="s">
        <v>74</v>
      </c>
      <c r="B29" s="21">
        <v>11</v>
      </c>
      <c r="C29" s="7">
        <f t="shared" si="0"/>
        <v>1</v>
      </c>
      <c r="D29" s="6">
        <f>0+1</f>
        <v>1</v>
      </c>
      <c r="E29" s="22">
        <v>0</v>
      </c>
      <c r="F29" s="1"/>
      <c r="G29" s="5"/>
    </row>
    <row r="30" spans="1:7" ht="13.5" customHeight="1">
      <c r="A30" s="1" t="s">
        <v>34</v>
      </c>
      <c r="B30" s="21">
        <v>2</v>
      </c>
      <c r="C30" s="7">
        <f t="shared" si="0"/>
        <v>1</v>
      </c>
      <c r="D30" s="6">
        <v>1</v>
      </c>
      <c r="E30" s="22">
        <v>0</v>
      </c>
      <c r="F30" s="1"/>
      <c r="G30" s="5"/>
    </row>
    <row r="31" spans="1:6" ht="13.5" customHeight="1">
      <c r="A31" s="1" t="s">
        <v>35</v>
      </c>
      <c r="B31" s="21">
        <v>1</v>
      </c>
      <c r="C31" s="7">
        <f t="shared" si="0"/>
        <v>1</v>
      </c>
      <c r="D31" s="6">
        <v>1</v>
      </c>
      <c r="E31" s="22">
        <v>0</v>
      </c>
      <c r="F31" s="1"/>
    </row>
    <row r="32" spans="1:6" ht="13.5" customHeight="1">
      <c r="A32" s="1" t="s">
        <v>36</v>
      </c>
      <c r="B32" s="21">
        <v>4</v>
      </c>
      <c r="C32" s="7">
        <f t="shared" si="0"/>
        <v>3</v>
      </c>
      <c r="D32" s="6">
        <f>2+1</f>
        <v>3</v>
      </c>
      <c r="E32" s="22">
        <v>0</v>
      </c>
      <c r="F32" s="1"/>
    </row>
    <row r="33" spans="1:6" ht="13.5" customHeight="1">
      <c r="A33" s="1" t="s">
        <v>37</v>
      </c>
      <c r="B33" s="21">
        <v>11</v>
      </c>
      <c r="C33" s="7">
        <f t="shared" si="0"/>
        <v>10</v>
      </c>
      <c r="D33" s="6">
        <v>5</v>
      </c>
      <c r="E33" s="22">
        <v>5</v>
      </c>
      <c r="F33" s="1"/>
    </row>
    <row r="34" spans="1:6" ht="13.5" customHeight="1">
      <c r="A34" s="1" t="s">
        <v>166</v>
      </c>
      <c r="B34" s="21">
        <v>1</v>
      </c>
      <c r="C34" s="7">
        <f t="shared" si="0"/>
        <v>1</v>
      </c>
      <c r="D34" s="6">
        <v>1</v>
      </c>
      <c r="E34" s="22">
        <v>0</v>
      </c>
      <c r="F34" s="1"/>
    </row>
    <row r="35" spans="1:6" ht="13.5" customHeight="1">
      <c r="A35" s="1" t="s">
        <v>38</v>
      </c>
      <c r="B35" s="21">
        <v>21</v>
      </c>
      <c r="C35" s="7">
        <f>(D35+E35)</f>
        <v>21</v>
      </c>
      <c r="D35" s="6">
        <v>21</v>
      </c>
      <c r="E35" s="22">
        <v>0</v>
      </c>
      <c r="F35" s="1"/>
    </row>
    <row r="36" spans="1:6" ht="13.5" customHeight="1">
      <c r="A36" s="1" t="s">
        <v>108</v>
      </c>
      <c r="B36" s="21">
        <v>3</v>
      </c>
      <c r="C36" s="7">
        <f t="shared" si="0"/>
        <v>2</v>
      </c>
      <c r="D36" s="6">
        <f>1+1</f>
        <v>2</v>
      </c>
      <c r="E36" s="22">
        <v>0</v>
      </c>
      <c r="F36" s="1"/>
    </row>
    <row r="37" spans="1:6" ht="13.5" customHeight="1">
      <c r="A37" s="1" t="s">
        <v>39</v>
      </c>
      <c r="B37" s="21">
        <v>147</v>
      </c>
      <c r="C37" s="7">
        <f t="shared" si="0"/>
        <v>47</v>
      </c>
      <c r="D37" s="6">
        <f>25+19</f>
        <v>44</v>
      </c>
      <c r="E37" s="22">
        <v>3</v>
      </c>
      <c r="F37" s="1"/>
    </row>
    <row r="38" spans="1:6" ht="13.5" customHeight="1">
      <c r="A38" s="1" t="s">
        <v>40</v>
      </c>
      <c r="B38" s="21">
        <v>20</v>
      </c>
      <c r="C38" s="7">
        <f t="shared" si="0"/>
        <v>4</v>
      </c>
      <c r="D38" s="6">
        <f>1+3</f>
        <v>4</v>
      </c>
      <c r="E38" s="22">
        <v>0</v>
      </c>
      <c r="F38" s="1"/>
    </row>
    <row r="39" spans="1:6" ht="13.5" customHeight="1">
      <c r="A39" s="98" t="s">
        <v>80</v>
      </c>
      <c r="B39" s="35">
        <v>1</v>
      </c>
      <c r="C39" s="7">
        <f t="shared" si="0"/>
        <v>0</v>
      </c>
      <c r="D39" s="6">
        <v>0</v>
      </c>
      <c r="E39" s="6">
        <v>0</v>
      </c>
      <c r="F39" s="1"/>
    </row>
    <row r="40" spans="1:6" ht="13.5" customHeight="1">
      <c r="A40" s="1" t="s">
        <v>175</v>
      </c>
      <c r="B40" s="21">
        <v>2</v>
      </c>
      <c r="C40" s="7">
        <f aca="true" t="shared" si="1" ref="C40:C64">(D40+E40)</f>
        <v>2</v>
      </c>
      <c r="D40" s="6">
        <f>1+1</f>
        <v>2</v>
      </c>
      <c r="E40" s="22">
        <v>0</v>
      </c>
      <c r="F40" s="1"/>
    </row>
    <row r="41" spans="1:6" ht="13.5" customHeight="1">
      <c r="A41" s="1" t="s">
        <v>42</v>
      </c>
      <c r="B41" s="21">
        <v>5</v>
      </c>
      <c r="C41" s="7">
        <f t="shared" si="1"/>
        <v>5</v>
      </c>
      <c r="D41" s="22">
        <f>4+1</f>
        <v>5</v>
      </c>
      <c r="E41" s="22">
        <v>0</v>
      </c>
      <c r="F41" s="1"/>
    </row>
    <row r="42" spans="1:6" ht="13.5" customHeight="1">
      <c r="A42" s="1" t="s">
        <v>43</v>
      </c>
      <c r="B42" s="21">
        <v>5</v>
      </c>
      <c r="C42" s="7">
        <f t="shared" si="1"/>
        <v>4</v>
      </c>
      <c r="D42" s="6">
        <f>2+1</f>
        <v>3</v>
      </c>
      <c r="E42" s="22">
        <v>1</v>
      </c>
      <c r="F42" s="1"/>
    </row>
    <row r="43" spans="1:6" ht="13.5" customHeight="1">
      <c r="A43" s="1" t="s">
        <v>75</v>
      </c>
      <c r="B43" s="21">
        <v>2</v>
      </c>
      <c r="C43" s="7">
        <f t="shared" si="1"/>
        <v>1</v>
      </c>
      <c r="D43" s="6">
        <f>0+1</f>
        <v>1</v>
      </c>
      <c r="E43" s="22">
        <v>0</v>
      </c>
      <c r="F43" s="1"/>
    </row>
    <row r="44" spans="1:6" ht="13.5" customHeight="1">
      <c r="A44" s="1" t="s">
        <v>44</v>
      </c>
      <c r="B44" s="21">
        <v>3</v>
      </c>
      <c r="C44" s="7">
        <f t="shared" si="1"/>
        <v>3</v>
      </c>
      <c r="D44" s="6">
        <f>0+3</f>
        <v>3</v>
      </c>
      <c r="E44" s="22">
        <v>0</v>
      </c>
      <c r="F44" s="1"/>
    </row>
    <row r="45" spans="1:6" ht="13.5" customHeight="1">
      <c r="A45" s="1" t="s">
        <v>45</v>
      </c>
      <c r="B45" s="21">
        <v>19</v>
      </c>
      <c r="C45" s="7">
        <f t="shared" si="1"/>
        <v>16</v>
      </c>
      <c r="D45" s="6">
        <f>12+4</f>
        <v>16</v>
      </c>
      <c r="E45" s="22">
        <v>0</v>
      </c>
      <c r="F45" s="1"/>
    </row>
    <row r="46" spans="1:6" ht="13.5" customHeight="1">
      <c r="A46" s="1" t="s">
        <v>46</v>
      </c>
      <c r="B46" s="21">
        <v>3</v>
      </c>
      <c r="C46" s="7">
        <f t="shared" si="1"/>
        <v>2</v>
      </c>
      <c r="D46" s="26">
        <f>1+1</f>
        <v>2</v>
      </c>
      <c r="E46" s="22">
        <v>0</v>
      </c>
      <c r="F46" s="1"/>
    </row>
    <row r="47" spans="1:6" ht="13.5" customHeight="1">
      <c r="A47" s="1" t="s">
        <v>47</v>
      </c>
      <c r="B47" s="21">
        <v>5</v>
      </c>
      <c r="C47" s="7">
        <f t="shared" si="1"/>
        <v>3</v>
      </c>
      <c r="D47" s="22">
        <v>3</v>
      </c>
      <c r="E47" s="22">
        <v>0</v>
      </c>
      <c r="F47" s="1"/>
    </row>
    <row r="48" spans="1:6" ht="13.5" customHeight="1">
      <c r="A48" s="1" t="s">
        <v>48</v>
      </c>
      <c r="B48" s="21">
        <v>4</v>
      </c>
      <c r="C48" s="7">
        <f t="shared" si="1"/>
        <v>3</v>
      </c>
      <c r="D48" s="22">
        <f>2+1</f>
        <v>3</v>
      </c>
      <c r="E48" s="22">
        <v>0</v>
      </c>
      <c r="F48" s="1"/>
    </row>
    <row r="49" spans="1:6" ht="13.5" customHeight="1">
      <c r="A49" s="14" t="s">
        <v>194</v>
      </c>
      <c r="B49" s="3"/>
      <c r="C49" s="7"/>
      <c r="E49" s="22"/>
      <c r="F49" s="1"/>
    </row>
    <row r="50" spans="2:6" ht="13.5" customHeight="1" thickBot="1">
      <c r="B50" s="39"/>
      <c r="C50" s="7"/>
      <c r="E50" s="22"/>
      <c r="F50" s="1"/>
    </row>
    <row r="51" spans="1:6" ht="20.25" customHeight="1">
      <c r="A51" s="108" t="s">
        <v>18</v>
      </c>
      <c r="B51" s="112" t="s">
        <v>162</v>
      </c>
      <c r="C51" s="115" t="s">
        <v>163</v>
      </c>
      <c r="D51" s="116"/>
      <c r="E51" s="116"/>
      <c r="F51" s="1"/>
    </row>
    <row r="52" spans="1:6" ht="13.5" customHeight="1">
      <c r="A52" s="111"/>
      <c r="B52" s="113"/>
      <c r="C52" s="111" t="s">
        <v>17</v>
      </c>
      <c r="D52" s="96" t="s">
        <v>167</v>
      </c>
      <c r="E52" s="70" t="s">
        <v>19</v>
      </c>
      <c r="F52" s="1"/>
    </row>
    <row r="53" spans="1:6" ht="13.5" customHeight="1" thickBot="1">
      <c r="A53" s="109"/>
      <c r="B53" s="114"/>
      <c r="C53" s="109"/>
      <c r="D53" s="34">
        <v>2003</v>
      </c>
      <c r="E53" s="34" t="s">
        <v>20</v>
      </c>
      <c r="F53" s="1"/>
    </row>
    <row r="54" spans="1:6" ht="13.5" customHeight="1">
      <c r="A54" s="70"/>
      <c r="B54" s="71"/>
      <c r="C54" s="70"/>
      <c r="D54" s="70"/>
      <c r="E54" s="70"/>
      <c r="F54" s="1"/>
    </row>
    <row r="55" spans="1:6" ht="13.5" customHeight="1">
      <c r="A55" s="1" t="s">
        <v>49</v>
      </c>
      <c r="B55" s="21">
        <v>47</v>
      </c>
      <c r="C55" s="7">
        <f>(D55+E55)</f>
        <v>46</v>
      </c>
      <c r="D55" s="6">
        <f>17+27</f>
        <v>44</v>
      </c>
      <c r="E55" s="22">
        <v>2</v>
      </c>
      <c r="F55" s="1"/>
    </row>
    <row r="56" spans="1:6" ht="13.5" customHeight="1">
      <c r="A56" s="1" t="s">
        <v>50</v>
      </c>
      <c r="B56" s="21">
        <v>10</v>
      </c>
      <c r="C56" s="7">
        <f t="shared" si="1"/>
        <v>10</v>
      </c>
      <c r="D56" s="6">
        <v>10</v>
      </c>
      <c r="E56" s="22">
        <v>0</v>
      </c>
      <c r="F56" s="1"/>
    </row>
    <row r="57" spans="1:6" ht="13.5" customHeight="1">
      <c r="A57" s="1" t="s">
        <v>51</v>
      </c>
      <c r="B57" s="21">
        <v>19</v>
      </c>
      <c r="C57" s="7">
        <f t="shared" si="1"/>
        <v>19</v>
      </c>
      <c r="D57" s="6">
        <v>19</v>
      </c>
      <c r="E57" s="22">
        <v>0</v>
      </c>
      <c r="F57" s="1"/>
    </row>
    <row r="58" spans="1:6" ht="13.5" customHeight="1">
      <c r="A58" s="1" t="s">
        <v>52</v>
      </c>
      <c r="B58" s="21">
        <v>0</v>
      </c>
      <c r="C58" s="7">
        <f t="shared" si="1"/>
        <v>1</v>
      </c>
      <c r="D58" s="6">
        <v>0</v>
      </c>
      <c r="E58" s="22">
        <v>1</v>
      </c>
      <c r="F58" s="1"/>
    </row>
    <row r="59" spans="1:6" ht="13.5" customHeight="1">
      <c r="A59" s="1" t="s">
        <v>53</v>
      </c>
      <c r="B59" s="21">
        <v>2</v>
      </c>
      <c r="C59" s="7">
        <f t="shared" si="1"/>
        <v>0</v>
      </c>
      <c r="D59" s="6">
        <v>0</v>
      </c>
      <c r="E59" s="22">
        <v>0</v>
      </c>
      <c r="F59" s="1"/>
    </row>
    <row r="60" spans="1:6" ht="13.5" customHeight="1">
      <c r="A60" s="1" t="s">
        <v>54</v>
      </c>
      <c r="B60" s="21">
        <v>11</v>
      </c>
      <c r="C60" s="7">
        <f t="shared" si="1"/>
        <v>13</v>
      </c>
      <c r="D60" s="6">
        <f>4+6</f>
        <v>10</v>
      </c>
      <c r="E60" s="22">
        <v>3</v>
      </c>
      <c r="F60" s="1"/>
    </row>
    <row r="61" spans="1:6" ht="13.5" customHeight="1">
      <c r="A61" s="1" t="s">
        <v>55</v>
      </c>
      <c r="B61" s="21">
        <v>3</v>
      </c>
      <c r="C61" s="7">
        <f t="shared" si="1"/>
        <v>2</v>
      </c>
      <c r="D61" s="25">
        <f>1+1</f>
        <v>2</v>
      </c>
      <c r="E61" s="22">
        <v>0</v>
      </c>
      <c r="F61" s="1"/>
    </row>
    <row r="62" spans="1:6" ht="13.5" customHeight="1">
      <c r="A62" s="1" t="s">
        <v>56</v>
      </c>
      <c r="B62" s="21">
        <v>2</v>
      </c>
      <c r="C62" s="7">
        <f t="shared" si="1"/>
        <v>2</v>
      </c>
      <c r="D62" s="25">
        <v>2</v>
      </c>
      <c r="E62" s="22">
        <v>0</v>
      </c>
      <c r="F62" s="1"/>
    </row>
    <row r="63" spans="1:6" ht="13.5" customHeight="1">
      <c r="A63" s="1" t="s">
        <v>57</v>
      </c>
      <c r="B63" s="21">
        <v>443</v>
      </c>
      <c r="C63" s="7">
        <f t="shared" si="1"/>
        <v>103</v>
      </c>
      <c r="D63" s="6">
        <f>53+46</f>
        <v>99</v>
      </c>
      <c r="E63" s="22">
        <v>4</v>
      </c>
      <c r="F63" s="1"/>
    </row>
    <row r="64" spans="1:6" ht="13.5" customHeight="1">
      <c r="A64" s="1" t="s">
        <v>58</v>
      </c>
      <c r="B64" s="21">
        <v>68</v>
      </c>
      <c r="C64" s="7">
        <f t="shared" si="1"/>
        <v>27</v>
      </c>
      <c r="D64" s="6">
        <f>16+9</f>
        <v>25</v>
      </c>
      <c r="E64" s="6">
        <v>2</v>
      </c>
      <c r="F64" s="1"/>
    </row>
    <row r="65" spans="1:6" ht="13.5" customHeight="1">
      <c r="A65" s="6"/>
      <c r="B65" s="27"/>
      <c r="C65" s="16"/>
      <c r="D65" s="16"/>
      <c r="E65" s="16"/>
      <c r="F65" s="1"/>
    </row>
    <row r="66" spans="1:7" ht="13.5" customHeight="1">
      <c r="A66" s="20" t="s">
        <v>59</v>
      </c>
      <c r="B66" s="28">
        <f>SUM(B68:B72)</f>
        <v>124</v>
      </c>
      <c r="C66" s="18">
        <f>SUM(C68:C72)</f>
        <v>29</v>
      </c>
      <c r="D66" s="20">
        <f>SUM(D68:D72)</f>
        <v>28</v>
      </c>
      <c r="E66" s="20">
        <f>SUM(E68:E72)</f>
        <v>1</v>
      </c>
      <c r="F66" s="1"/>
      <c r="G66" s="5"/>
    </row>
    <row r="67" spans="1:7" ht="13.5" customHeight="1">
      <c r="A67" s="1"/>
      <c r="B67" s="27"/>
      <c r="C67" s="7"/>
      <c r="F67" s="1"/>
      <c r="G67" s="5"/>
    </row>
    <row r="68" spans="1:7" ht="13.5" customHeight="1">
      <c r="A68" s="1" t="s">
        <v>100</v>
      </c>
      <c r="B68" s="21">
        <v>71</v>
      </c>
      <c r="C68" s="7">
        <f>(D68+E68)</f>
        <v>18</v>
      </c>
      <c r="D68" s="6">
        <f>5+13</f>
        <v>18</v>
      </c>
      <c r="E68" s="6">
        <v>0</v>
      </c>
      <c r="F68" s="1"/>
      <c r="G68" s="5"/>
    </row>
    <row r="69" spans="1:6" ht="13.5" customHeight="1">
      <c r="A69" s="1" t="s">
        <v>101</v>
      </c>
      <c r="B69" s="21">
        <v>27</v>
      </c>
      <c r="C69" s="7">
        <f>(D69+E69)</f>
        <v>2</v>
      </c>
      <c r="D69" s="6">
        <f>0+1</f>
        <v>1</v>
      </c>
      <c r="E69" s="6">
        <v>1</v>
      </c>
      <c r="F69" s="1"/>
    </row>
    <row r="70" spans="1:7" ht="13.5" customHeight="1">
      <c r="A70" s="1" t="s">
        <v>102</v>
      </c>
      <c r="B70" s="21">
        <v>19</v>
      </c>
      <c r="C70" s="7">
        <f>(D70+E70)</f>
        <v>7</v>
      </c>
      <c r="D70" s="6">
        <f>3+4</f>
        <v>7</v>
      </c>
      <c r="E70" s="6">
        <v>0</v>
      </c>
      <c r="F70" s="1"/>
      <c r="G70" s="5"/>
    </row>
    <row r="71" spans="1:7" ht="13.5" customHeight="1">
      <c r="A71" s="1" t="s">
        <v>103</v>
      </c>
      <c r="B71" s="21">
        <v>5</v>
      </c>
      <c r="C71" s="7">
        <f>(D71+E71)</f>
        <v>1</v>
      </c>
      <c r="D71" s="6">
        <v>1</v>
      </c>
      <c r="E71" s="6">
        <v>0</v>
      </c>
      <c r="F71" s="1"/>
      <c r="G71" s="5"/>
    </row>
    <row r="72" spans="1:7" ht="13.5" customHeight="1">
      <c r="A72" s="1" t="s">
        <v>168</v>
      </c>
      <c r="B72" s="21">
        <v>2</v>
      </c>
      <c r="C72" s="7">
        <f>(D72+E72)</f>
        <v>1</v>
      </c>
      <c r="D72" s="6">
        <v>1</v>
      </c>
      <c r="E72" s="6">
        <v>0</v>
      </c>
      <c r="F72" s="1"/>
      <c r="G72" s="5"/>
    </row>
    <row r="73" spans="1:7" ht="13.5" customHeight="1">
      <c r="A73" s="1"/>
      <c r="B73" s="21"/>
      <c r="C73" s="7"/>
      <c r="F73" s="1"/>
      <c r="G73" s="5"/>
    </row>
    <row r="74" spans="1:7" ht="13.5" customHeight="1">
      <c r="A74" s="1" t="s">
        <v>76</v>
      </c>
      <c r="B74" s="21">
        <v>3</v>
      </c>
      <c r="C74" s="7">
        <f aca="true" t="shared" si="2" ref="C74:C93">(D74+E74)</f>
        <v>2</v>
      </c>
      <c r="D74" s="6">
        <f>0+2</f>
        <v>2</v>
      </c>
      <c r="E74" s="6">
        <v>0</v>
      </c>
      <c r="F74" s="1"/>
      <c r="G74" s="5"/>
    </row>
    <row r="75" spans="1:6" ht="13.5" customHeight="1">
      <c r="A75" s="1" t="s">
        <v>60</v>
      </c>
      <c r="B75" s="21">
        <v>16</v>
      </c>
      <c r="C75" s="7">
        <f t="shared" si="2"/>
        <v>16</v>
      </c>
      <c r="D75" s="6">
        <v>16</v>
      </c>
      <c r="E75" s="6">
        <v>0</v>
      </c>
      <c r="F75" s="1"/>
    </row>
    <row r="76" spans="1:6" ht="13.5" customHeight="1">
      <c r="A76" s="1" t="s">
        <v>77</v>
      </c>
      <c r="B76" s="21">
        <v>4</v>
      </c>
      <c r="C76" s="7">
        <f t="shared" si="2"/>
        <v>1</v>
      </c>
      <c r="D76" s="6">
        <f>0+1</f>
        <v>1</v>
      </c>
      <c r="E76" s="6">
        <v>0</v>
      </c>
      <c r="F76" s="1"/>
    </row>
    <row r="77" spans="1:6" ht="13.5" customHeight="1">
      <c r="A77" s="1" t="s">
        <v>61</v>
      </c>
      <c r="B77" s="21">
        <v>1</v>
      </c>
      <c r="C77" s="7">
        <f t="shared" si="2"/>
        <v>1</v>
      </c>
      <c r="D77" s="6">
        <v>0</v>
      </c>
      <c r="E77" s="6">
        <v>1</v>
      </c>
      <c r="F77" s="1"/>
    </row>
    <row r="78" spans="1:6" ht="13.5" customHeight="1">
      <c r="A78" s="1" t="s">
        <v>62</v>
      </c>
      <c r="B78" s="21">
        <v>4</v>
      </c>
      <c r="C78" s="7">
        <f t="shared" si="2"/>
        <v>4</v>
      </c>
      <c r="D78" s="25">
        <v>4</v>
      </c>
      <c r="E78" s="6">
        <v>0</v>
      </c>
      <c r="F78" s="1"/>
    </row>
    <row r="79" spans="1:6" ht="13.5" customHeight="1">
      <c r="A79" s="1" t="s">
        <v>63</v>
      </c>
      <c r="B79" s="21">
        <v>7</v>
      </c>
      <c r="C79" s="7">
        <f t="shared" si="2"/>
        <v>7</v>
      </c>
      <c r="D79" s="6">
        <v>7</v>
      </c>
      <c r="E79" s="6">
        <v>0</v>
      </c>
      <c r="F79" s="1"/>
    </row>
    <row r="80" spans="1:6" ht="13.5" customHeight="1">
      <c r="A80" s="1" t="s">
        <v>121</v>
      </c>
      <c r="B80" s="21">
        <v>1</v>
      </c>
      <c r="C80" s="7">
        <f t="shared" si="2"/>
        <v>1</v>
      </c>
      <c r="D80" s="6">
        <v>1</v>
      </c>
      <c r="E80" s="6">
        <v>0</v>
      </c>
      <c r="F80" s="1"/>
    </row>
    <row r="81" spans="1:6" ht="13.5" customHeight="1">
      <c r="A81" s="1" t="s">
        <v>64</v>
      </c>
      <c r="B81" s="21">
        <v>3</v>
      </c>
      <c r="C81" s="7">
        <f t="shared" si="2"/>
        <v>2</v>
      </c>
      <c r="D81" s="6">
        <v>2</v>
      </c>
      <c r="E81" s="6">
        <v>0</v>
      </c>
      <c r="F81" s="1"/>
    </row>
    <row r="82" spans="1:6" ht="13.5" customHeight="1">
      <c r="A82" s="1" t="s">
        <v>65</v>
      </c>
      <c r="B82" s="21">
        <v>51</v>
      </c>
      <c r="C82" s="7">
        <f>(D82+E82)</f>
        <v>51</v>
      </c>
      <c r="D82" s="25">
        <v>51</v>
      </c>
      <c r="E82" s="6">
        <v>0</v>
      </c>
      <c r="F82" s="1"/>
    </row>
    <row r="83" spans="1:6" ht="13.5" customHeight="1">
      <c r="A83" s="1" t="s">
        <v>78</v>
      </c>
      <c r="B83" s="21">
        <v>3</v>
      </c>
      <c r="C83" s="7">
        <f>(D83+E83)</f>
        <v>2</v>
      </c>
      <c r="D83" s="25">
        <f>0+2</f>
        <v>2</v>
      </c>
      <c r="E83" s="6">
        <v>0</v>
      </c>
      <c r="F83" s="1"/>
    </row>
    <row r="84" spans="1:6" ht="13.5" customHeight="1">
      <c r="A84" s="1" t="s">
        <v>109</v>
      </c>
      <c r="B84" s="23">
        <v>6</v>
      </c>
      <c r="C84" s="24">
        <f>(D84+E84)</f>
        <v>6</v>
      </c>
      <c r="D84" s="25">
        <f>5+1</f>
        <v>6</v>
      </c>
      <c r="E84" s="6">
        <v>0</v>
      </c>
      <c r="F84" s="1"/>
    </row>
    <row r="85" spans="1:5" ht="13.5" customHeight="1">
      <c r="A85" s="1" t="s">
        <v>159</v>
      </c>
      <c r="B85" s="21">
        <v>1</v>
      </c>
      <c r="C85" s="7">
        <f>(D85+E85)</f>
        <v>1</v>
      </c>
      <c r="D85" s="6">
        <v>1</v>
      </c>
      <c r="E85" s="6">
        <v>0</v>
      </c>
    </row>
    <row r="86" spans="1:6" ht="13.5" customHeight="1">
      <c r="A86" s="1" t="s">
        <v>66</v>
      </c>
      <c r="B86" s="21">
        <v>10</v>
      </c>
      <c r="C86" s="7">
        <f t="shared" si="2"/>
        <v>6</v>
      </c>
      <c r="D86" s="6">
        <f>1+2</f>
        <v>3</v>
      </c>
      <c r="E86" s="6">
        <v>3</v>
      </c>
      <c r="F86" s="1"/>
    </row>
    <row r="87" spans="1:6" ht="13.5" customHeight="1">
      <c r="A87" s="1" t="s">
        <v>67</v>
      </c>
      <c r="B87" s="21">
        <v>4</v>
      </c>
      <c r="C87" s="7">
        <f t="shared" si="2"/>
        <v>4</v>
      </c>
      <c r="D87" s="6">
        <f>3+1</f>
        <v>4</v>
      </c>
      <c r="E87" s="6">
        <v>0</v>
      </c>
      <c r="F87" s="1"/>
    </row>
    <row r="88" spans="1:6" ht="13.5" customHeight="1">
      <c r="A88" s="1" t="s">
        <v>68</v>
      </c>
      <c r="B88" s="21">
        <v>2</v>
      </c>
      <c r="C88" s="7">
        <f t="shared" si="2"/>
        <v>2</v>
      </c>
      <c r="D88" s="6">
        <f>1+1</f>
        <v>2</v>
      </c>
      <c r="E88" s="6">
        <v>0</v>
      </c>
      <c r="F88" s="1"/>
    </row>
    <row r="89" spans="1:6" ht="13.5" customHeight="1">
      <c r="A89" s="1" t="s">
        <v>69</v>
      </c>
      <c r="B89" s="21">
        <v>8</v>
      </c>
      <c r="C89" s="7">
        <f t="shared" si="2"/>
        <v>6</v>
      </c>
      <c r="D89" s="25">
        <f>4+2</f>
        <v>6</v>
      </c>
      <c r="E89" s="6">
        <v>0</v>
      </c>
      <c r="F89" s="1"/>
    </row>
    <row r="90" spans="1:6" ht="13.5" customHeight="1">
      <c r="A90" s="1" t="s">
        <v>70</v>
      </c>
      <c r="B90" s="21">
        <v>2</v>
      </c>
      <c r="C90" s="7">
        <f t="shared" si="2"/>
        <v>1</v>
      </c>
      <c r="D90" s="6">
        <v>1</v>
      </c>
      <c r="E90" s="6">
        <v>0</v>
      </c>
      <c r="F90" s="1"/>
    </row>
    <row r="91" spans="1:5" ht="13.5" customHeight="1">
      <c r="A91" s="1" t="s">
        <v>71</v>
      </c>
      <c r="B91" s="21">
        <v>4</v>
      </c>
      <c r="C91" s="7">
        <f t="shared" si="2"/>
        <v>4</v>
      </c>
      <c r="D91" s="6">
        <f>2+1</f>
        <v>3</v>
      </c>
      <c r="E91" s="6">
        <v>1</v>
      </c>
    </row>
    <row r="92" spans="1:5" ht="13.5" customHeight="1">
      <c r="A92" s="1" t="s">
        <v>72</v>
      </c>
      <c r="B92" s="21">
        <v>8</v>
      </c>
      <c r="C92" s="7">
        <f t="shared" si="2"/>
        <v>6</v>
      </c>
      <c r="D92" s="6">
        <f>2+3</f>
        <v>5</v>
      </c>
      <c r="E92" s="6">
        <v>1</v>
      </c>
    </row>
    <row r="93" spans="1:5" ht="13.5" customHeight="1">
      <c r="A93" s="1" t="s">
        <v>82</v>
      </c>
      <c r="B93" s="21">
        <v>1</v>
      </c>
      <c r="C93" s="7">
        <f t="shared" si="2"/>
        <v>0</v>
      </c>
      <c r="D93" s="6">
        <v>0</v>
      </c>
      <c r="E93" s="6">
        <v>0</v>
      </c>
    </row>
    <row r="94" spans="1:5" ht="13.5" customHeight="1">
      <c r="A94" s="1" t="s">
        <v>174</v>
      </c>
      <c r="B94" s="27">
        <v>1</v>
      </c>
      <c r="C94" s="7">
        <v>0</v>
      </c>
      <c r="D94" s="6">
        <v>0</v>
      </c>
      <c r="E94" s="6">
        <v>0</v>
      </c>
    </row>
    <row r="95" spans="1:5" ht="13.5" customHeight="1" thickBot="1">
      <c r="A95" s="9"/>
      <c r="B95" s="29"/>
      <c r="C95" s="36"/>
      <c r="D95" s="8"/>
      <c r="E95" s="8"/>
    </row>
    <row r="96" ht="13.5" customHeight="1">
      <c r="A96" s="77" t="s">
        <v>186</v>
      </c>
    </row>
    <row r="162" spans="1:8" ht="13.5" customHeight="1">
      <c r="A162" s="1"/>
      <c r="B162" s="2"/>
      <c r="C162" s="2"/>
      <c r="D162" s="2"/>
      <c r="E162" s="2"/>
      <c r="F162" s="2"/>
      <c r="G162" s="2"/>
      <c r="H162" s="2"/>
    </row>
    <row r="163" spans="1:8" ht="13.5" customHeight="1">
      <c r="A163" s="1"/>
      <c r="B163" s="2"/>
      <c r="C163" s="2"/>
      <c r="D163" s="2"/>
      <c r="E163" s="2"/>
      <c r="F163" s="2"/>
      <c r="G163" s="2"/>
      <c r="H163" s="2"/>
    </row>
    <row r="164" spans="1:8" ht="13.5" customHeight="1">
      <c r="A164" s="1"/>
      <c r="B164" s="2"/>
      <c r="C164" s="2"/>
      <c r="D164" s="2"/>
      <c r="E164" s="2"/>
      <c r="F164" s="2"/>
      <c r="G164" s="2"/>
      <c r="H164" s="2"/>
    </row>
    <row r="165" spans="1:8" ht="13.5" customHeight="1">
      <c r="A165" s="1"/>
      <c r="B165" s="2"/>
      <c r="C165" s="2"/>
      <c r="D165" s="2"/>
      <c r="E165" s="2"/>
      <c r="F165" s="2"/>
      <c r="G165" s="2"/>
      <c r="H165" s="2"/>
    </row>
    <row r="166" spans="1:8" ht="13.5" customHeight="1">
      <c r="A166" s="1"/>
      <c r="B166" s="2"/>
      <c r="C166" s="2"/>
      <c r="D166" s="2"/>
      <c r="E166" s="2"/>
      <c r="F166" s="2"/>
      <c r="G166" s="2"/>
      <c r="H166" s="2"/>
    </row>
    <row r="167" spans="1:8" ht="13.5" customHeight="1">
      <c r="A167" s="1"/>
      <c r="B167" s="2"/>
      <c r="C167" s="2"/>
      <c r="D167" s="2"/>
      <c r="E167" s="2"/>
      <c r="F167" s="2"/>
      <c r="G167" s="2"/>
      <c r="H167" s="2"/>
    </row>
  </sheetData>
  <mergeCells count="10">
    <mergeCell ref="A51:A53"/>
    <mergeCell ref="B51:B53"/>
    <mergeCell ref="C51:E51"/>
    <mergeCell ref="C52:C53"/>
    <mergeCell ref="A3:E3"/>
    <mergeCell ref="A4:E4"/>
    <mergeCell ref="A6:A8"/>
    <mergeCell ref="B6:B8"/>
    <mergeCell ref="C6:E6"/>
    <mergeCell ref="C7:C8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20" sqref="A20"/>
    </sheetView>
  </sheetViews>
  <sheetFormatPr defaultColWidth="11.421875" defaultRowHeight="13.5" customHeight="1"/>
  <cols>
    <col min="1" max="1" width="37.28125" style="2" customWidth="1"/>
    <col min="2" max="2" width="10.140625" style="2" customWidth="1"/>
    <col min="3" max="3" width="11.8515625" style="2" customWidth="1"/>
    <col min="4" max="5" width="10.8515625" style="2" customWidth="1"/>
    <col min="6" max="16384" width="11.421875" style="2" customWidth="1"/>
  </cols>
  <sheetData>
    <row r="1" ht="18" customHeight="1">
      <c r="A1" s="72" t="s">
        <v>189</v>
      </c>
    </row>
    <row r="2" ht="18" customHeight="1"/>
    <row r="3" spans="1:6" ht="18" customHeight="1">
      <c r="A3" s="117" t="s">
        <v>172</v>
      </c>
      <c r="B3" s="117"/>
      <c r="C3" s="117"/>
      <c r="D3" s="117"/>
      <c r="E3" s="117"/>
      <c r="F3" s="117"/>
    </row>
    <row r="4" spans="1:6" ht="18" customHeight="1">
      <c r="A4" s="117" t="s">
        <v>173</v>
      </c>
      <c r="B4" s="117"/>
      <c r="C4" s="117"/>
      <c r="D4" s="117"/>
      <c r="E4" s="117"/>
      <c r="F4" s="117"/>
    </row>
    <row r="5" ht="18" customHeight="1" thickBot="1"/>
    <row r="6" spans="1:6" ht="21.75" customHeight="1">
      <c r="A6" s="108" t="s">
        <v>107</v>
      </c>
      <c r="B6" s="106" t="s">
        <v>17</v>
      </c>
      <c r="C6" s="118" t="s">
        <v>84</v>
      </c>
      <c r="D6" s="119"/>
      <c r="E6" s="119"/>
      <c r="F6" s="119"/>
    </row>
    <row r="7" spans="1:6" ht="21.75" customHeight="1" thickBot="1">
      <c r="A7" s="109"/>
      <c r="B7" s="107"/>
      <c r="C7" s="34" t="s">
        <v>4</v>
      </c>
      <c r="D7" s="34" t="s">
        <v>3</v>
      </c>
      <c r="E7" s="34" t="s">
        <v>2</v>
      </c>
      <c r="F7" s="34" t="s">
        <v>1</v>
      </c>
    </row>
    <row r="8" spans="1:6" ht="13.5" customHeight="1">
      <c r="A8" s="1"/>
      <c r="B8" s="10"/>
      <c r="C8" s="1"/>
      <c r="D8" s="1"/>
      <c r="E8" s="1"/>
      <c r="F8" s="1"/>
    </row>
    <row r="9" spans="1:6" ht="13.5" customHeight="1">
      <c r="A9" s="16" t="s">
        <v>17</v>
      </c>
      <c r="B9" s="17">
        <f>+SUM(B11:B93)-B65</f>
        <v>1379</v>
      </c>
      <c r="C9" s="37">
        <f>+SUM(C11:C94)-C65</f>
        <v>867</v>
      </c>
      <c r="D9" s="20">
        <f>+SUM(D11:D94)-D65</f>
        <v>245</v>
      </c>
      <c r="E9" s="20">
        <f>+SUM(E11:E94)-E65</f>
        <v>237</v>
      </c>
      <c r="F9" s="20">
        <f>+SUM(F11:F94)-F65</f>
        <v>30</v>
      </c>
    </row>
    <row r="10" spans="1:6" ht="13.5" customHeight="1">
      <c r="A10" s="1"/>
      <c r="B10" s="10"/>
      <c r="C10" s="1"/>
      <c r="D10" s="1"/>
      <c r="E10" s="1"/>
      <c r="F10" s="1"/>
    </row>
    <row r="11" spans="1:6" ht="13.5" customHeight="1">
      <c r="A11" s="1" t="s">
        <v>73</v>
      </c>
      <c r="B11" s="11">
        <f aca="true" t="shared" si="0" ref="B11:B51">SUM(C11:F11)</f>
        <v>1</v>
      </c>
      <c r="C11" s="3">
        <v>0</v>
      </c>
      <c r="D11" s="3">
        <v>0</v>
      </c>
      <c r="E11" s="3">
        <v>1</v>
      </c>
      <c r="F11" s="3">
        <v>0</v>
      </c>
    </row>
    <row r="12" spans="1:6" ht="13.5" customHeight="1">
      <c r="A12" s="1" t="s">
        <v>21</v>
      </c>
      <c r="B12" s="11">
        <f t="shared" si="0"/>
        <v>13</v>
      </c>
      <c r="C12" s="3">
        <v>6</v>
      </c>
      <c r="D12" s="3">
        <v>6</v>
      </c>
      <c r="E12" s="3">
        <v>1</v>
      </c>
      <c r="F12" s="3">
        <v>0</v>
      </c>
    </row>
    <row r="13" spans="1:6" ht="13.5" customHeight="1">
      <c r="A13" s="1" t="s">
        <v>22</v>
      </c>
      <c r="B13" s="11">
        <f t="shared" si="0"/>
        <v>5</v>
      </c>
      <c r="C13" s="3">
        <v>3</v>
      </c>
      <c r="D13" s="3">
        <v>2</v>
      </c>
      <c r="E13" s="3">
        <v>0</v>
      </c>
      <c r="F13" s="3">
        <v>0</v>
      </c>
    </row>
    <row r="14" spans="1:6" ht="13.5" customHeight="1">
      <c r="A14" s="1" t="s">
        <v>23</v>
      </c>
      <c r="B14" s="11">
        <f t="shared" si="0"/>
        <v>9</v>
      </c>
      <c r="C14" s="3">
        <v>4</v>
      </c>
      <c r="D14" s="3">
        <v>2</v>
      </c>
      <c r="E14" s="3">
        <v>3</v>
      </c>
      <c r="F14" s="3">
        <v>0</v>
      </c>
    </row>
    <row r="15" spans="1:6" ht="13.5" customHeight="1">
      <c r="A15" s="1" t="s">
        <v>24</v>
      </c>
      <c r="B15" s="11">
        <f t="shared" si="0"/>
        <v>1</v>
      </c>
      <c r="C15" s="3">
        <v>1</v>
      </c>
      <c r="D15" s="4">
        <v>0</v>
      </c>
      <c r="E15" s="3">
        <v>0</v>
      </c>
      <c r="F15" s="3">
        <v>0</v>
      </c>
    </row>
    <row r="16" spans="1:6" ht="13.5" customHeight="1">
      <c r="A16" s="1" t="s">
        <v>25</v>
      </c>
      <c r="B16" s="11">
        <f t="shared" si="0"/>
        <v>41</v>
      </c>
      <c r="C16" s="3">
        <v>31</v>
      </c>
      <c r="D16" s="3">
        <v>5</v>
      </c>
      <c r="E16" s="3">
        <v>4</v>
      </c>
      <c r="F16" s="3">
        <v>1</v>
      </c>
    </row>
    <row r="17" spans="1:6" ht="13.5" customHeight="1">
      <c r="A17" s="1" t="s">
        <v>26</v>
      </c>
      <c r="B17" s="11">
        <f t="shared" si="0"/>
        <v>12</v>
      </c>
      <c r="C17" s="3">
        <v>10</v>
      </c>
      <c r="D17" s="3">
        <v>2</v>
      </c>
      <c r="E17" s="3">
        <v>0</v>
      </c>
      <c r="F17" s="3">
        <v>0</v>
      </c>
    </row>
    <row r="18" spans="1:6" ht="13.5" customHeight="1">
      <c r="A18" s="1" t="s">
        <v>158</v>
      </c>
      <c r="B18" s="11">
        <f t="shared" si="0"/>
        <v>2</v>
      </c>
      <c r="C18" s="4">
        <v>0</v>
      </c>
      <c r="D18" s="4">
        <v>0</v>
      </c>
      <c r="E18" s="3">
        <v>2</v>
      </c>
      <c r="F18" s="3">
        <v>0</v>
      </c>
    </row>
    <row r="19" spans="1:6" ht="13.5" customHeight="1">
      <c r="A19" s="1" t="s">
        <v>27</v>
      </c>
      <c r="B19" s="11">
        <f t="shared" si="0"/>
        <v>28</v>
      </c>
      <c r="C19" s="3">
        <v>1</v>
      </c>
      <c r="D19" s="3">
        <v>5</v>
      </c>
      <c r="E19" s="3">
        <v>22</v>
      </c>
      <c r="F19" s="3">
        <v>0</v>
      </c>
    </row>
    <row r="20" spans="1:6" ht="13.5" customHeight="1">
      <c r="A20" s="1" t="s">
        <v>79</v>
      </c>
      <c r="B20" s="11">
        <f t="shared" si="0"/>
        <v>1</v>
      </c>
      <c r="C20" s="3">
        <v>1</v>
      </c>
      <c r="D20" s="4">
        <v>0</v>
      </c>
      <c r="E20" s="3">
        <v>0</v>
      </c>
      <c r="F20" s="3">
        <v>0</v>
      </c>
    </row>
    <row r="21" spans="1:6" ht="13.5" customHeight="1">
      <c r="A21" s="1" t="s">
        <v>28</v>
      </c>
      <c r="B21" s="11">
        <f t="shared" si="0"/>
        <v>1</v>
      </c>
      <c r="C21" s="3">
        <v>1</v>
      </c>
      <c r="D21" s="4">
        <v>0</v>
      </c>
      <c r="E21" s="3">
        <v>0</v>
      </c>
      <c r="F21" s="3">
        <v>0</v>
      </c>
    </row>
    <row r="22" spans="1:6" ht="13.5" customHeight="1">
      <c r="A22" s="1" t="s">
        <v>29</v>
      </c>
      <c r="B22" s="11">
        <f t="shared" si="0"/>
        <v>22</v>
      </c>
      <c r="C22" s="3">
        <v>11</v>
      </c>
      <c r="D22" s="3">
        <v>5</v>
      </c>
      <c r="E22" s="3">
        <v>2</v>
      </c>
      <c r="F22" s="3">
        <v>4</v>
      </c>
    </row>
    <row r="23" spans="1:6" ht="13.5" customHeight="1">
      <c r="A23" s="1" t="s">
        <v>30</v>
      </c>
      <c r="B23" s="11">
        <f t="shared" si="0"/>
        <v>1</v>
      </c>
      <c r="C23" s="3">
        <v>1</v>
      </c>
      <c r="D23" s="4">
        <v>0</v>
      </c>
      <c r="E23" s="3">
        <v>0</v>
      </c>
      <c r="F23" s="3">
        <v>0</v>
      </c>
    </row>
    <row r="24" spans="1:6" ht="13.5" customHeight="1">
      <c r="A24" s="1" t="s">
        <v>31</v>
      </c>
      <c r="B24" s="11">
        <f t="shared" si="0"/>
        <v>38</v>
      </c>
      <c r="C24" s="3">
        <v>19</v>
      </c>
      <c r="D24" s="3">
        <v>6</v>
      </c>
      <c r="E24" s="3">
        <v>12</v>
      </c>
      <c r="F24" s="3">
        <v>1</v>
      </c>
    </row>
    <row r="25" spans="1:6" ht="13.5" customHeight="1">
      <c r="A25" s="1" t="s">
        <v>32</v>
      </c>
      <c r="B25" s="11">
        <f t="shared" si="0"/>
        <v>35</v>
      </c>
      <c r="C25" s="3">
        <v>28</v>
      </c>
      <c r="D25" s="3">
        <v>7</v>
      </c>
      <c r="E25" s="3">
        <v>0</v>
      </c>
      <c r="F25" s="3">
        <v>0</v>
      </c>
    </row>
    <row r="26" spans="1:6" ht="13.5" customHeight="1">
      <c r="A26" s="1" t="s">
        <v>33</v>
      </c>
      <c r="B26" s="11">
        <f t="shared" si="0"/>
        <v>30</v>
      </c>
      <c r="C26" s="3">
        <v>23</v>
      </c>
      <c r="D26" s="3">
        <v>2</v>
      </c>
      <c r="E26" s="3">
        <v>4</v>
      </c>
      <c r="F26" s="3">
        <v>1</v>
      </c>
    </row>
    <row r="27" spans="1:6" ht="13.5" customHeight="1">
      <c r="A27" s="1" t="s">
        <v>74</v>
      </c>
      <c r="B27" s="11">
        <f t="shared" si="0"/>
        <v>11</v>
      </c>
      <c r="C27" s="3">
        <v>7</v>
      </c>
      <c r="D27" s="3">
        <v>2</v>
      </c>
      <c r="E27" s="3">
        <v>2</v>
      </c>
      <c r="F27" s="3">
        <v>0</v>
      </c>
    </row>
    <row r="28" spans="1:6" ht="13.5" customHeight="1">
      <c r="A28" s="1" t="s">
        <v>34</v>
      </c>
      <c r="B28" s="11">
        <f t="shared" si="0"/>
        <v>2</v>
      </c>
      <c r="C28" s="4">
        <v>0</v>
      </c>
      <c r="D28" s="3">
        <v>2</v>
      </c>
      <c r="E28" s="3">
        <v>0</v>
      </c>
      <c r="F28" s="3">
        <v>0</v>
      </c>
    </row>
    <row r="29" spans="1:6" ht="13.5" customHeight="1">
      <c r="A29" s="1" t="s">
        <v>35</v>
      </c>
      <c r="B29" s="11">
        <f t="shared" si="0"/>
        <v>1</v>
      </c>
      <c r="C29" s="3">
        <v>1</v>
      </c>
      <c r="D29" s="4">
        <v>0</v>
      </c>
      <c r="E29" s="3">
        <v>0</v>
      </c>
      <c r="F29" s="3">
        <v>0</v>
      </c>
    </row>
    <row r="30" spans="1:6" ht="13.5" customHeight="1">
      <c r="A30" s="1" t="s">
        <v>36</v>
      </c>
      <c r="B30" s="11">
        <f t="shared" si="0"/>
        <v>4</v>
      </c>
      <c r="C30" s="3">
        <v>3</v>
      </c>
      <c r="D30" s="3">
        <v>1</v>
      </c>
      <c r="E30" s="3">
        <v>0</v>
      </c>
      <c r="F30" s="3">
        <v>0</v>
      </c>
    </row>
    <row r="31" spans="1:6" ht="13.5" customHeight="1">
      <c r="A31" s="1" t="s">
        <v>37</v>
      </c>
      <c r="B31" s="11">
        <f t="shared" si="0"/>
        <v>11</v>
      </c>
      <c r="C31" s="3">
        <v>5</v>
      </c>
      <c r="D31" s="3">
        <v>4</v>
      </c>
      <c r="E31" s="3">
        <v>2</v>
      </c>
      <c r="F31" s="3">
        <v>0</v>
      </c>
    </row>
    <row r="32" spans="1:6" ht="13.5" customHeight="1">
      <c r="A32" s="1" t="s">
        <v>166</v>
      </c>
      <c r="B32" s="11">
        <f t="shared" si="0"/>
        <v>1</v>
      </c>
      <c r="C32" s="4">
        <v>0</v>
      </c>
      <c r="D32" s="4">
        <v>0</v>
      </c>
      <c r="E32" s="3">
        <v>1</v>
      </c>
      <c r="F32" s="3">
        <v>0</v>
      </c>
    </row>
    <row r="33" spans="1:6" ht="13.5" customHeight="1">
      <c r="A33" s="1" t="s">
        <v>38</v>
      </c>
      <c r="B33" s="11">
        <f t="shared" si="0"/>
        <v>21</v>
      </c>
      <c r="C33" s="3">
        <v>9</v>
      </c>
      <c r="D33" s="3">
        <v>4</v>
      </c>
      <c r="E33" s="3">
        <v>8</v>
      </c>
      <c r="F33" s="3">
        <v>0</v>
      </c>
    </row>
    <row r="34" spans="1:6" ht="13.5" customHeight="1">
      <c r="A34" s="1" t="s">
        <v>108</v>
      </c>
      <c r="B34" s="11">
        <f t="shared" si="0"/>
        <v>3</v>
      </c>
      <c r="C34" s="3">
        <v>1</v>
      </c>
      <c r="D34" s="4">
        <v>0</v>
      </c>
      <c r="E34" s="3">
        <v>2</v>
      </c>
      <c r="F34" s="3">
        <v>0</v>
      </c>
    </row>
    <row r="35" spans="1:6" ht="13.5" customHeight="1">
      <c r="A35" s="1" t="s">
        <v>39</v>
      </c>
      <c r="B35" s="11">
        <f t="shared" si="0"/>
        <v>147</v>
      </c>
      <c r="C35" s="3">
        <v>108</v>
      </c>
      <c r="D35" s="3">
        <v>20</v>
      </c>
      <c r="E35" s="3">
        <v>17</v>
      </c>
      <c r="F35" s="3">
        <v>2</v>
      </c>
    </row>
    <row r="36" spans="1:6" ht="13.5" customHeight="1">
      <c r="A36" s="1" t="s">
        <v>40</v>
      </c>
      <c r="B36" s="11">
        <f t="shared" si="0"/>
        <v>20</v>
      </c>
      <c r="C36" s="3">
        <v>15</v>
      </c>
      <c r="D36" s="4">
        <v>0</v>
      </c>
      <c r="E36" s="3">
        <v>4</v>
      </c>
      <c r="F36" s="3">
        <v>1</v>
      </c>
    </row>
    <row r="37" spans="1:6" ht="13.5" customHeight="1">
      <c r="A37" s="1" t="s">
        <v>80</v>
      </c>
      <c r="B37" s="11">
        <f t="shared" si="0"/>
        <v>1</v>
      </c>
      <c r="C37" s="4">
        <v>0</v>
      </c>
      <c r="D37" s="4">
        <v>0</v>
      </c>
      <c r="E37" s="3">
        <v>1</v>
      </c>
      <c r="F37" s="3">
        <v>0</v>
      </c>
    </row>
    <row r="38" spans="1:6" ht="13.5" customHeight="1">
      <c r="A38" s="1" t="s">
        <v>41</v>
      </c>
      <c r="B38" s="11">
        <f t="shared" si="0"/>
        <v>2</v>
      </c>
      <c r="C38" s="4">
        <v>0</v>
      </c>
      <c r="D38" s="3">
        <v>2</v>
      </c>
      <c r="E38" s="3">
        <v>0</v>
      </c>
      <c r="F38" s="3">
        <v>0</v>
      </c>
    </row>
    <row r="39" spans="1:6" ht="13.5" customHeight="1">
      <c r="A39" s="1" t="s">
        <v>42</v>
      </c>
      <c r="B39" s="11">
        <f t="shared" si="0"/>
        <v>5</v>
      </c>
      <c r="C39" s="3">
        <v>2</v>
      </c>
      <c r="D39" s="4">
        <v>0</v>
      </c>
      <c r="E39" s="3">
        <v>1</v>
      </c>
      <c r="F39" s="3">
        <v>2</v>
      </c>
    </row>
    <row r="40" spans="1:6" ht="13.5" customHeight="1">
      <c r="A40" s="1" t="s">
        <v>43</v>
      </c>
      <c r="B40" s="11">
        <f t="shared" si="0"/>
        <v>5</v>
      </c>
      <c r="C40" s="3">
        <v>3</v>
      </c>
      <c r="D40" s="4">
        <v>0</v>
      </c>
      <c r="E40" s="3">
        <v>1</v>
      </c>
      <c r="F40" s="3">
        <v>1</v>
      </c>
    </row>
    <row r="41" spans="1:6" ht="13.5" customHeight="1">
      <c r="A41" s="1" t="s">
        <v>75</v>
      </c>
      <c r="B41" s="11">
        <f t="shared" si="0"/>
        <v>2</v>
      </c>
      <c r="C41" s="3">
        <v>2</v>
      </c>
      <c r="D41" s="4">
        <v>0</v>
      </c>
      <c r="E41" s="3">
        <v>0</v>
      </c>
      <c r="F41" s="3">
        <v>0</v>
      </c>
    </row>
    <row r="42" spans="1:6" ht="13.5" customHeight="1">
      <c r="A42" s="1" t="s">
        <v>44</v>
      </c>
      <c r="B42" s="11">
        <f t="shared" si="0"/>
        <v>3</v>
      </c>
      <c r="C42" s="3">
        <v>1</v>
      </c>
      <c r="D42" s="4">
        <v>0</v>
      </c>
      <c r="E42" s="3">
        <v>0</v>
      </c>
      <c r="F42" s="3">
        <v>2</v>
      </c>
    </row>
    <row r="43" spans="1:6" ht="13.5" customHeight="1">
      <c r="A43" s="1" t="s">
        <v>45</v>
      </c>
      <c r="B43" s="11">
        <f t="shared" si="0"/>
        <v>19</v>
      </c>
      <c r="C43" s="3">
        <v>13</v>
      </c>
      <c r="D43" s="3">
        <v>1</v>
      </c>
      <c r="E43" s="3">
        <v>4</v>
      </c>
      <c r="F43" s="3">
        <v>1</v>
      </c>
    </row>
    <row r="44" spans="1:6" ht="13.5" customHeight="1">
      <c r="A44" s="1" t="s">
        <v>46</v>
      </c>
      <c r="B44" s="11">
        <f t="shared" si="0"/>
        <v>3</v>
      </c>
      <c r="C44" s="3">
        <v>1</v>
      </c>
      <c r="D44" s="3">
        <v>2</v>
      </c>
      <c r="E44" s="3">
        <v>0</v>
      </c>
      <c r="F44" s="3">
        <v>0</v>
      </c>
    </row>
    <row r="45" spans="1:6" ht="13.5" customHeight="1">
      <c r="A45" s="1" t="s">
        <v>47</v>
      </c>
      <c r="B45" s="11">
        <f t="shared" si="0"/>
        <v>5</v>
      </c>
      <c r="C45" s="3">
        <v>3</v>
      </c>
      <c r="D45" s="4">
        <v>0</v>
      </c>
      <c r="E45" s="3">
        <v>2</v>
      </c>
      <c r="F45" s="3">
        <v>0</v>
      </c>
    </row>
    <row r="46" spans="1:6" ht="13.5" customHeight="1">
      <c r="A46" s="1" t="s">
        <v>48</v>
      </c>
      <c r="B46" s="11">
        <f t="shared" si="0"/>
        <v>4</v>
      </c>
      <c r="C46" s="3">
        <v>4</v>
      </c>
      <c r="D46" s="4">
        <v>0</v>
      </c>
      <c r="E46" s="3">
        <v>0</v>
      </c>
      <c r="F46" s="3">
        <v>0</v>
      </c>
    </row>
    <row r="47" spans="1:6" ht="13.5" customHeight="1">
      <c r="A47" s="1" t="s">
        <v>49</v>
      </c>
      <c r="B47" s="11">
        <f t="shared" si="0"/>
        <v>47</v>
      </c>
      <c r="C47" s="3">
        <v>32</v>
      </c>
      <c r="D47" s="3">
        <v>9</v>
      </c>
      <c r="E47" s="3">
        <v>6</v>
      </c>
      <c r="F47" s="3">
        <v>0</v>
      </c>
    </row>
    <row r="48" spans="1:6" ht="13.5" customHeight="1">
      <c r="A48" s="1" t="s">
        <v>50</v>
      </c>
      <c r="B48" s="11">
        <f t="shared" si="0"/>
        <v>10</v>
      </c>
      <c r="C48" s="3">
        <v>5</v>
      </c>
      <c r="D48" s="3">
        <v>2</v>
      </c>
      <c r="E48" s="3">
        <v>2</v>
      </c>
      <c r="F48" s="3">
        <v>1</v>
      </c>
    </row>
    <row r="49" spans="1:6" ht="13.5" customHeight="1">
      <c r="A49" s="1" t="s">
        <v>51</v>
      </c>
      <c r="B49" s="11">
        <f t="shared" si="0"/>
        <v>19</v>
      </c>
      <c r="C49" s="3">
        <v>12</v>
      </c>
      <c r="D49" s="3">
        <v>1</v>
      </c>
      <c r="E49" s="3">
        <v>5</v>
      </c>
      <c r="F49" s="3">
        <v>1</v>
      </c>
    </row>
    <row r="50" spans="1:6" ht="13.5" customHeight="1">
      <c r="A50" s="1" t="s">
        <v>53</v>
      </c>
      <c r="B50" s="11">
        <f t="shared" si="0"/>
        <v>2</v>
      </c>
      <c r="C50" s="3">
        <v>1</v>
      </c>
      <c r="D50" s="4">
        <v>0</v>
      </c>
      <c r="E50" s="3">
        <v>1</v>
      </c>
      <c r="F50" s="3">
        <v>0</v>
      </c>
    </row>
    <row r="51" spans="1:6" ht="13.5" customHeight="1">
      <c r="A51" s="1" t="s">
        <v>54</v>
      </c>
      <c r="B51" s="11">
        <f t="shared" si="0"/>
        <v>11</v>
      </c>
      <c r="C51" s="3">
        <v>7</v>
      </c>
      <c r="D51" s="3">
        <v>2</v>
      </c>
      <c r="E51" s="3">
        <v>2</v>
      </c>
      <c r="F51" s="3">
        <v>0</v>
      </c>
    </row>
    <row r="55" spans="1:6" ht="13.5" customHeight="1">
      <c r="A55" s="14" t="s">
        <v>190</v>
      </c>
      <c r="B55" s="6"/>
      <c r="C55" s="3"/>
      <c r="D55" s="3"/>
      <c r="E55" s="3"/>
      <c r="F55" s="3"/>
    </row>
    <row r="56" spans="1:6" ht="13.5" customHeight="1" thickBot="1">
      <c r="A56" s="14"/>
      <c r="B56" s="6"/>
      <c r="C56" s="3"/>
      <c r="D56" s="3"/>
      <c r="E56" s="3"/>
      <c r="F56" s="3"/>
    </row>
    <row r="57" spans="1:6" ht="21.75" customHeight="1">
      <c r="A57" s="108" t="s">
        <v>107</v>
      </c>
      <c r="B57" s="106" t="s">
        <v>17</v>
      </c>
      <c r="C57" s="118" t="s">
        <v>84</v>
      </c>
      <c r="D57" s="119"/>
      <c r="E57" s="119"/>
      <c r="F57" s="119"/>
    </row>
    <row r="58" spans="1:6" ht="21.75" customHeight="1" thickBot="1">
      <c r="A58" s="109"/>
      <c r="B58" s="107"/>
      <c r="C58" s="34" t="s">
        <v>4</v>
      </c>
      <c r="D58" s="34" t="s">
        <v>3</v>
      </c>
      <c r="E58" s="34" t="s">
        <v>2</v>
      </c>
      <c r="F58" s="34" t="s">
        <v>1</v>
      </c>
    </row>
    <row r="59" spans="1:6" ht="13.5" customHeight="1">
      <c r="A59" s="70"/>
      <c r="B59" s="92"/>
      <c r="C59" s="70"/>
      <c r="D59" s="70"/>
      <c r="E59" s="70"/>
      <c r="F59" s="70"/>
    </row>
    <row r="60" spans="1:6" ht="13.5" customHeight="1">
      <c r="A60" s="1" t="s">
        <v>55</v>
      </c>
      <c r="B60" s="11">
        <f>SUM(C60:F60)</f>
        <v>3</v>
      </c>
      <c r="C60" s="4">
        <v>0</v>
      </c>
      <c r="D60" s="3">
        <v>2</v>
      </c>
      <c r="E60" s="3">
        <v>0</v>
      </c>
      <c r="F60" s="3">
        <v>1</v>
      </c>
    </row>
    <row r="61" spans="1:6" ht="13.5" customHeight="1">
      <c r="A61" s="1" t="s">
        <v>56</v>
      </c>
      <c r="B61" s="11">
        <f>SUM(C61:F61)</f>
        <v>2</v>
      </c>
      <c r="C61" s="4">
        <v>0</v>
      </c>
      <c r="D61" s="3">
        <v>2</v>
      </c>
      <c r="E61" s="3">
        <v>0</v>
      </c>
      <c r="F61" s="3">
        <v>0</v>
      </c>
    </row>
    <row r="62" spans="1:6" ht="13.5" customHeight="1">
      <c r="A62" s="1" t="s">
        <v>57</v>
      </c>
      <c r="B62" s="11">
        <f>SUM(C62:F62)</f>
        <v>443</v>
      </c>
      <c r="C62" s="3">
        <v>291</v>
      </c>
      <c r="D62" s="3">
        <v>87</v>
      </c>
      <c r="E62" s="3">
        <v>58</v>
      </c>
      <c r="F62" s="3">
        <v>7</v>
      </c>
    </row>
    <row r="63" spans="1:6" ht="13.5" customHeight="1">
      <c r="A63" s="1" t="s">
        <v>58</v>
      </c>
      <c r="B63" s="11">
        <f>SUM(C63:F63)</f>
        <v>68</v>
      </c>
      <c r="C63" s="3">
        <v>51</v>
      </c>
      <c r="D63" s="3">
        <v>8</v>
      </c>
      <c r="E63" s="3">
        <v>9</v>
      </c>
      <c r="F63" s="3">
        <v>0</v>
      </c>
    </row>
    <row r="64" spans="1:6" ht="13.5" customHeight="1">
      <c r="A64" s="1"/>
      <c r="B64" s="11"/>
      <c r="C64" s="3"/>
      <c r="D64" s="3"/>
      <c r="E64" s="3"/>
      <c r="F64" s="3"/>
    </row>
    <row r="65" spans="1:6" ht="13.5" customHeight="1">
      <c r="A65" s="97" t="s">
        <v>59</v>
      </c>
      <c r="B65" s="17">
        <f>+SUM(B67:B71)</f>
        <v>124</v>
      </c>
      <c r="C65" s="37">
        <f>+SUM(C67:C71)</f>
        <v>65</v>
      </c>
      <c r="D65" s="20">
        <f>+SUM(D67:D71)</f>
        <v>27</v>
      </c>
      <c r="E65" s="20">
        <f>+SUM(E67:E71)</f>
        <v>30</v>
      </c>
      <c r="F65" s="20">
        <f>+SUM(F67:F71)</f>
        <v>2</v>
      </c>
    </row>
    <row r="66" spans="1:6" ht="13.5" customHeight="1">
      <c r="A66" s="1"/>
      <c r="B66" s="11"/>
      <c r="C66" s="3"/>
      <c r="D66" s="3"/>
      <c r="E66" s="3"/>
      <c r="F66" s="3"/>
    </row>
    <row r="67" spans="1:6" ht="13.5" customHeight="1">
      <c r="A67" s="1" t="s">
        <v>100</v>
      </c>
      <c r="B67" s="11">
        <f>SUM(C67:F67)</f>
        <v>71</v>
      </c>
      <c r="C67" s="3">
        <v>31</v>
      </c>
      <c r="D67" s="3">
        <v>17</v>
      </c>
      <c r="E67" s="3">
        <v>21</v>
      </c>
      <c r="F67" s="3">
        <v>2</v>
      </c>
    </row>
    <row r="68" spans="1:6" ht="13.5" customHeight="1">
      <c r="A68" s="1" t="s">
        <v>101</v>
      </c>
      <c r="B68" s="11">
        <f>SUM(C68:F68)</f>
        <v>27</v>
      </c>
      <c r="C68" s="3">
        <v>15</v>
      </c>
      <c r="D68" s="3">
        <v>8</v>
      </c>
      <c r="E68" s="3">
        <v>4</v>
      </c>
      <c r="F68" s="3">
        <v>0</v>
      </c>
    </row>
    <row r="69" spans="1:6" ht="13.5" customHeight="1">
      <c r="A69" s="1" t="s">
        <v>102</v>
      </c>
      <c r="B69" s="11">
        <f>SUM(C69:F69)</f>
        <v>19</v>
      </c>
      <c r="C69" s="3">
        <v>18</v>
      </c>
      <c r="D69" s="3">
        <v>1</v>
      </c>
      <c r="E69" s="3">
        <v>0</v>
      </c>
      <c r="F69" s="3">
        <v>0</v>
      </c>
    </row>
    <row r="70" spans="1:6" ht="13.5" customHeight="1">
      <c r="A70" s="1" t="s">
        <v>103</v>
      </c>
      <c r="B70" s="11">
        <f>SUM(C70:F70)</f>
        <v>5</v>
      </c>
      <c r="C70" s="4">
        <v>0</v>
      </c>
      <c r="D70" s="3">
        <v>1</v>
      </c>
      <c r="E70" s="3">
        <v>4</v>
      </c>
      <c r="F70" s="3">
        <v>0</v>
      </c>
    </row>
    <row r="71" spans="1:6" ht="13.5" customHeight="1">
      <c r="A71" s="1" t="s">
        <v>168</v>
      </c>
      <c r="B71" s="11">
        <f>SUM(C71:F71)</f>
        <v>2</v>
      </c>
      <c r="C71" s="3">
        <v>1</v>
      </c>
      <c r="D71" s="4">
        <v>0</v>
      </c>
      <c r="E71" s="3">
        <v>1</v>
      </c>
      <c r="F71" s="3">
        <v>0</v>
      </c>
    </row>
    <row r="72" spans="1:6" ht="13.5" customHeight="1">
      <c r="A72" s="1"/>
      <c r="B72" s="11"/>
      <c r="C72" s="3"/>
      <c r="D72" s="3"/>
      <c r="E72" s="3"/>
      <c r="F72" s="3"/>
    </row>
    <row r="73" spans="1:6" ht="13.5" customHeight="1">
      <c r="A73" s="1" t="s">
        <v>76</v>
      </c>
      <c r="B73" s="11">
        <f aca="true" t="shared" si="1" ref="B73:B93">SUM(C73:F73)</f>
        <v>3</v>
      </c>
      <c r="C73" s="3">
        <v>2</v>
      </c>
      <c r="D73" s="3">
        <v>1</v>
      </c>
      <c r="E73" s="3">
        <v>0</v>
      </c>
      <c r="F73" s="3">
        <v>0</v>
      </c>
    </row>
    <row r="74" spans="1:6" ht="13.5" customHeight="1">
      <c r="A74" s="1" t="s">
        <v>60</v>
      </c>
      <c r="B74" s="11">
        <f t="shared" si="1"/>
        <v>16</v>
      </c>
      <c r="C74" s="3">
        <v>9</v>
      </c>
      <c r="D74" s="3">
        <v>2</v>
      </c>
      <c r="E74" s="3">
        <v>4</v>
      </c>
      <c r="F74" s="3">
        <v>1</v>
      </c>
    </row>
    <row r="75" spans="1:6" ht="13.5" customHeight="1">
      <c r="A75" s="1" t="s">
        <v>77</v>
      </c>
      <c r="B75" s="11">
        <f t="shared" si="1"/>
        <v>4</v>
      </c>
      <c r="C75" s="3">
        <v>4</v>
      </c>
      <c r="D75" s="4">
        <v>0</v>
      </c>
      <c r="E75" s="3">
        <v>0</v>
      </c>
      <c r="F75" s="3">
        <v>0</v>
      </c>
    </row>
    <row r="76" spans="1:6" ht="13.5" customHeight="1">
      <c r="A76" s="1" t="s">
        <v>61</v>
      </c>
      <c r="B76" s="11">
        <f t="shared" si="1"/>
        <v>1</v>
      </c>
      <c r="C76" s="4">
        <v>0</v>
      </c>
      <c r="D76" s="4">
        <v>0</v>
      </c>
      <c r="E76" s="3">
        <v>1</v>
      </c>
      <c r="F76" s="3">
        <v>0</v>
      </c>
    </row>
    <row r="77" spans="1:6" ht="13.5" customHeight="1">
      <c r="A77" s="1" t="s">
        <v>62</v>
      </c>
      <c r="B77" s="11">
        <f t="shared" si="1"/>
        <v>4</v>
      </c>
      <c r="C77" s="3">
        <v>1</v>
      </c>
      <c r="D77" s="3">
        <v>2</v>
      </c>
      <c r="E77" s="3">
        <v>1</v>
      </c>
      <c r="F77" s="3">
        <v>0</v>
      </c>
    </row>
    <row r="78" spans="1:6" ht="13.5" customHeight="1">
      <c r="A78" s="1" t="s">
        <v>63</v>
      </c>
      <c r="B78" s="11">
        <f t="shared" si="1"/>
        <v>7</v>
      </c>
      <c r="C78" s="3">
        <v>4</v>
      </c>
      <c r="D78" s="3">
        <v>2</v>
      </c>
      <c r="E78" s="3">
        <v>1</v>
      </c>
      <c r="F78" s="3">
        <v>0</v>
      </c>
    </row>
    <row r="79" spans="1:6" ht="13.5" customHeight="1">
      <c r="A79" s="1" t="s">
        <v>121</v>
      </c>
      <c r="B79" s="11">
        <f t="shared" si="1"/>
        <v>1</v>
      </c>
      <c r="C79" s="3">
        <v>1</v>
      </c>
      <c r="D79" s="4">
        <v>0</v>
      </c>
      <c r="E79" s="3">
        <v>0</v>
      </c>
      <c r="F79" s="3">
        <v>0</v>
      </c>
    </row>
    <row r="80" spans="1:6" ht="13.5" customHeight="1">
      <c r="A80" s="1" t="s">
        <v>64</v>
      </c>
      <c r="B80" s="11">
        <f t="shared" si="1"/>
        <v>3</v>
      </c>
      <c r="C80" s="3">
        <v>2</v>
      </c>
      <c r="D80" s="3">
        <v>1</v>
      </c>
      <c r="E80" s="3">
        <v>0</v>
      </c>
      <c r="F80" s="3">
        <v>0</v>
      </c>
    </row>
    <row r="81" spans="1:6" ht="13.5" customHeight="1">
      <c r="A81" s="1" t="s">
        <v>65</v>
      </c>
      <c r="B81" s="11">
        <f t="shared" si="1"/>
        <v>51</v>
      </c>
      <c r="C81" s="3">
        <v>30</v>
      </c>
      <c r="D81" s="3">
        <v>10</v>
      </c>
      <c r="E81" s="3">
        <v>10</v>
      </c>
      <c r="F81" s="3">
        <v>1</v>
      </c>
    </row>
    <row r="82" spans="1:6" ht="13.5" customHeight="1">
      <c r="A82" s="1" t="s">
        <v>78</v>
      </c>
      <c r="B82" s="11">
        <f t="shared" si="1"/>
        <v>3</v>
      </c>
      <c r="C82" s="3">
        <v>1</v>
      </c>
      <c r="D82" s="3">
        <v>1</v>
      </c>
      <c r="E82" s="3">
        <v>1</v>
      </c>
      <c r="F82" s="3">
        <v>0</v>
      </c>
    </row>
    <row r="83" spans="1:6" ht="13.5" customHeight="1">
      <c r="A83" s="1" t="s">
        <v>109</v>
      </c>
      <c r="B83" s="11">
        <f t="shared" si="1"/>
        <v>6</v>
      </c>
      <c r="C83" s="3">
        <v>5</v>
      </c>
      <c r="D83" s="4">
        <v>0</v>
      </c>
      <c r="E83" s="3">
        <v>1</v>
      </c>
      <c r="F83" s="3">
        <v>0</v>
      </c>
    </row>
    <row r="84" spans="1:6" ht="13.5" customHeight="1">
      <c r="A84" s="1" t="s">
        <v>110</v>
      </c>
      <c r="B84" s="11">
        <f t="shared" si="1"/>
        <v>1</v>
      </c>
      <c r="C84" s="3">
        <v>1</v>
      </c>
      <c r="D84" s="4">
        <v>0</v>
      </c>
      <c r="E84" s="3">
        <v>0</v>
      </c>
      <c r="F84" s="3">
        <v>0</v>
      </c>
    </row>
    <row r="85" spans="1:6" ht="13.5" customHeight="1">
      <c r="A85" s="1" t="s">
        <v>66</v>
      </c>
      <c r="B85" s="11">
        <f t="shared" si="1"/>
        <v>10</v>
      </c>
      <c r="C85" s="3">
        <v>5</v>
      </c>
      <c r="D85" s="3">
        <v>3</v>
      </c>
      <c r="E85" s="3">
        <v>2</v>
      </c>
      <c r="F85" s="3">
        <v>0</v>
      </c>
    </row>
    <row r="86" spans="1:6" ht="13.5" customHeight="1">
      <c r="A86" s="1" t="s">
        <v>67</v>
      </c>
      <c r="B86" s="11">
        <f t="shared" si="1"/>
        <v>4</v>
      </c>
      <c r="C86" s="3">
        <v>3</v>
      </c>
      <c r="D86" s="4">
        <v>0</v>
      </c>
      <c r="E86" s="3">
        <v>1</v>
      </c>
      <c r="F86" s="3">
        <v>0</v>
      </c>
    </row>
    <row r="87" spans="1:6" ht="13.5" customHeight="1">
      <c r="A87" s="1" t="s">
        <v>85</v>
      </c>
      <c r="B87" s="11">
        <f t="shared" si="1"/>
        <v>2</v>
      </c>
      <c r="C87" s="3">
        <v>2</v>
      </c>
      <c r="D87" s="4">
        <v>0</v>
      </c>
      <c r="E87" s="3">
        <v>0</v>
      </c>
      <c r="F87" s="3">
        <v>0</v>
      </c>
    </row>
    <row r="88" spans="1:6" ht="13.5" customHeight="1">
      <c r="A88" s="1" t="s">
        <v>69</v>
      </c>
      <c r="B88" s="11">
        <f t="shared" si="1"/>
        <v>8</v>
      </c>
      <c r="C88" s="3">
        <v>7</v>
      </c>
      <c r="D88" s="4">
        <v>0</v>
      </c>
      <c r="E88" s="3">
        <v>1</v>
      </c>
      <c r="F88" s="3">
        <v>0</v>
      </c>
    </row>
    <row r="89" spans="1:6" ht="13.5" customHeight="1">
      <c r="A89" s="1" t="s">
        <v>70</v>
      </c>
      <c r="B89" s="11">
        <f t="shared" si="1"/>
        <v>2</v>
      </c>
      <c r="C89" s="3">
        <v>1</v>
      </c>
      <c r="D89" s="3">
        <v>1</v>
      </c>
      <c r="E89" s="3">
        <v>0</v>
      </c>
      <c r="F89" s="3">
        <v>0</v>
      </c>
    </row>
    <row r="90" spans="1:6" ht="13.5" customHeight="1">
      <c r="A90" s="1" t="s">
        <v>71</v>
      </c>
      <c r="B90" s="11">
        <f t="shared" si="1"/>
        <v>4</v>
      </c>
      <c r="C90" s="3">
        <v>1</v>
      </c>
      <c r="D90" s="4">
        <v>0</v>
      </c>
      <c r="E90" s="3">
        <v>3</v>
      </c>
      <c r="F90" s="3">
        <v>0</v>
      </c>
    </row>
    <row r="91" spans="1:6" ht="13.5" customHeight="1">
      <c r="A91" s="1" t="s">
        <v>72</v>
      </c>
      <c r="B91" s="11">
        <f t="shared" si="1"/>
        <v>8</v>
      </c>
      <c r="C91" s="3">
        <v>4</v>
      </c>
      <c r="D91" s="3">
        <v>2</v>
      </c>
      <c r="E91" s="3">
        <v>2</v>
      </c>
      <c r="F91" s="3">
        <v>0</v>
      </c>
    </row>
    <row r="92" spans="1:6" ht="13.5" customHeight="1">
      <c r="A92" s="1" t="s">
        <v>81</v>
      </c>
      <c r="B92" s="11">
        <f t="shared" si="1"/>
        <v>1</v>
      </c>
      <c r="C92" s="3">
        <v>1</v>
      </c>
      <c r="D92" s="4">
        <v>0</v>
      </c>
      <c r="E92" s="3">
        <v>0</v>
      </c>
      <c r="F92" s="3">
        <v>0</v>
      </c>
    </row>
    <row r="93" spans="1:6" ht="13.5" customHeight="1">
      <c r="A93" s="1" t="s">
        <v>174</v>
      </c>
      <c r="B93" s="11">
        <f t="shared" si="1"/>
        <v>1</v>
      </c>
      <c r="C93" s="3">
        <v>1</v>
      </c>
      <c r="D93" s="4">
        <v>0</v>
      </c>
      <c r="E93" s="3">
        <v>0</v>
      </c>
      <c r="F93" s="3">
        <v>0</v>
      </c>
    </row>
    <row r="94" spans="1:6" ht="13.5" customHeight="1" thickBot="1">
      <c r="A94" s="9"/>
      <c r="B94" s="38"/>
      <c r="C94" s="39"/>
      <c r="D94" s="40"/>
      <c r="E94" s="39"/>
      <c r="F94" s="39"/>
    </row>
    <row r="95" ht="13.5" customHeight="1">
      <c r="A95" s="77" t="s">
        <v>186</v>
      </c>
    </row>
  </sheetData>
  <mergeCells count="8">
    <mergeCell ref="A3:F3"/>
    <mergeCell ref="A4:F4"/>
    <mergeCell ref="A57:A58"/>
    <mergeCell ref="B57:B58"/>
    <mergeCell ref="C57:F57"/>
    <mergeCell ref="C6:F6"/>
    <mergeCell ref="B6:B7"/>
    <mergeCell ref="A6:A7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20.7109375" style="42" customWidth="1"/>
    <col min="2" max="2" width="13.7109375" style="42" customWidth="1"/>
    <col min="3" max="3" width="13.28125" style="42" customWidth="1"/>
    <col min="4" max="4" width="14.8515625" style="42" customWidth="1"/>
    <col min="5" max="5" width="17.140625" style="42" customWidth="1"/>
    <col min="6" max="6" width="15.00390625" style="42" customWidth="1"/>
    <col min="7" max="16384" width="11.421875" style="42" customWidth="1"/>
  </cols>
  <sheetData>
    <row r="1" ht="21.75" customHeight="1">
      <c r="A1" s="74" t="s">
        <v>191</v>
      </c>
    </row>
    <row r="3" spans="1:6" ht="17.25" customHeight="1">
      <c r="A3" s="117" t="s">
        <v>178</v>
      </c>
      <c r="B3" s="117"/>
      <c r="C3" s="117"/>
      <c r="D3" s="117"/>
      <c r="E3" s="117"/>
      <c r="F3" s="117"/>
    </row>
    <row r="4" spans="1:6" ht="17.25" customHeight="1">
      <c r="A4" s="117" t="s">
        <v>179</v>
      </c>
      <c r="B4" s="117"/>
      <c r="C4" s="117"/>
      <c r="D4" s="117"/>
      <c r="E4" s="117"/>
      <c r="F4" s="117"/>
    </row>
    <row r="6" ht="21.75" customHeight="1" thickBot="1"/>
    <row r="7" spans="1:6" ht="21.75" customHeight="1">
      <c r="A7" s="121" t="s">
        <v>0</v>
      </c>
      <c r="B7" s="101" t="s">
        <v>17</v>
      </c>
      <c r="C7" s="120" t="s">
        <v>86</v>
      </c>
      <c r="D7" s="120"/>
      <c r="E7" s="52" t="s">
        <v>90</v>
      </c>
      <c r="F7" s="49" t="s">
        <v>93</v>
      </c>
    </row>
    <row r="8" spans="1:6" ht="21.75" customHeight="1">
      <c r="A8" s="99"/>
      <c r="B8" s="102"/>
      <c r="C8" s="50" t="s">
        <v>87</v>
      </c>
      <c r="D8" s="50" t="s">
        <v>87</v>
      </c>
      <c r="E8" s="53" t="s">
        <v>91</v>
      </c>
      <c r="F8" s="50" t="s">
        <v>94</v>
      </c>
    </row>
    <row r="9" spans="1:6" ht="21.75" customHeight="1" thickBot="1">
      <c r="A9" s="100"/>
      <c r="B9" s="122"/>
      <c r="C9" s="51" t="s">
        <v>88</v>
      </c>
      <c r="D9" s="51" t="s">
        <v>89</v>
      </c>
      <c r="E9" s="54" t="s">
        <v>92</v>
      </c>
      <c r="F9" s="51" t="s">
        <v>95</v>
      </c>
    </row>
    <row r="10" spans="1:6" ht="21.75" customHeight="1">
      <c r="A10" s="43"/>
      <c r="B10" s="55"/>
      <c r="C10" s="43"/>
      <c r="D10" s="43"/>
      <c r="E10" s="55"/>
      <c r="F10" s="43"/>
    </row>
    <row r="11" spans="1:6" ht="21.75" customHeight="1">
      <c r="A11" s="48" t="s">
        <v>17</v>
      </c>
      <c r="B11" s="56">
        <f>SUM(B13:B16)</f>
        <v>843</v>
      </c>
      <c r="C11" s="46">
        <f>SUM(C13:C16)</f>
        <v>775</v>
      </c>
      <c r="D11" s="46">
        <f>SUM(D13:D16)</f>
        <v>68</v>
      </c>
      <c r="E11" s="63" t="s">
        <v>147</v>
      </c>
      <c r="F11" s="47" t="s">
        <v>180</v>
      </c>
    </row>
    <row r="12" spans="1:6" ht="21.75" customHeight="1">
      <c r="A12" s="43"/>
      <c r="B12" s="55"/>
      <c r="C12" s="41"/>
      <c r="D12" s="41"/>
      <c r="E12" s="57"/>
      <c r="F12" s="41"/>
    </row>
    <row r="13" spans="1:6" ht="21.75" customHeight="1">
      <c r="A13" s="44" t="s">
        <v>4</v>
      </c>
      <c r="B13" s="57">
        <f>+C13+D13</f>
        <v>560</v>
      </c>
      <c r="C13" s="41">
        <v>512</v>
      </c>
      <c r="D13" s="41">
        <v>48</v>
      </c>
      <c r="E13" s="64" t="s">
        <v>148</v>
      </c>
      <c r="F13" s="45" t="s">
        <v>155</v>
      </c>
    </row>
    <row r="14" spans="1:6" ht="21.75" customHeight="1">
      <c r="A14" s="44" t="s">
        <v>3</v>
      </c>
      <c r="B14" s="57">
        <f>+C14+D14</f>
        <v>146</v>
      </c>
      <c r="C14" s="41">
        <v>136</v>
      </c>
      <c r="D14" s="41">
        <v>10</v>
      </c>
      <c r="E14" s="64" t="s">
        <v>149</v>
      </c>
      <c r="F14" s="45" t="s">
        <v>154</v>
      </c>
    </row>
    <row r="15" spans="1:6" ht="21.75" customHeight="1">
      <c r="A15" s="44" t="s">
        <v>2</v>
      </c>
      <c r="B15" s="57">
        <f>+C15+D15</f>
        <v>124</v>
      </c>
      <c r="C15" s="58">
        <v>118</v>
      </c>
      <c r="D15" s="58">
        <v>6</v>
      </c>
      <c r="E15" s="64" t="s">
        <v>150</v>
      </c>
      <c r="F15" s="59" t="s">
        <v>153</v>
      </c>
    </row>
    <row r="16" spans="1:6" ht="21.75" customHeight="1">
      <c r="A16" s="44" t="s">
        <v>1</v>
      </c>
      <c r="B16" s="57">
        <f>+C16+D16</f>
        <v>13</v>
      </c>
      <c r="C16" s="58">
        <v>9</v>
      </c>
      <c r="D16" s="58">
        <v>4</v>
      </c>
      <c r="E16" s="64" t="s">
        <v>151</v>
      </c>
      <c r="F16" s="59" t="s">
        <v>152</v>
      </c>
    </row>
    <row r="17" spans="1:6" ht="21.75" customHeight="1" thickBot="1">
      <c r="A17" s="76"/>
      <c r="B17" s="60"/>
      <c r="C17" s="61"/>
      <c r="D17" s="61"/>
      <c r="E17" s="65"/>
      <c r="F17" s="62"/>
    </row>
    <row r="18" ht="21.75" customHeight="1">
      <c r="A18" s="77" t="s">
        <v>186</v>
      </c>
    </row>
  </sheetData>
  <mergeCells count="5">
    <mergeCell ref="C7:D7"/>
    <mergeCell ref="A7:A9"/>
    <mergeCell ref="B7:B9"/>
    <mergeCell ref="A3:F3"/>
    <mergeCell ref="A4:F4"/>
  </mergeCells>
  <printOptions horizontalCentered="1" verticalCentered="1"/>
  <pageMargins left="0.7086614173228347" right="0.5905511811023623" top="0.48" bottom="0.5905511811023623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35.57421875" style="2" customWidth="1"/>
    <col min="2" max="2" width="17.57421875" style="2" customWidth="1"/>
    <col min="3" max="3" width="22.421875" style="2" customWidth="1"/>
    <col min="4" max="4" width="32.7109375" style="2" customWidth="1"/>
    <col min="5" max="5" width="13.140625" style="2" customWidth="1"/>
    <col min="6" max="16384" width="11.421875" style="2" customWidth="1"/>
  </cols>
  <sheetData>
    <row r="1" ht="21.75" customHeight="1">
      <c r="A1" s="72" t="s">
        <v>192</v>
      </c>
    </row>
    <row r="3" spans="1:4" ht="15" customHeight="1">
      <c r="A3" s="117" t="s">
        <v>181</v>
      </c>
      <c r="B3" s="117"/>
      <c r="C3" s="117"/>
      <c r="D3" s="117"/>
    </row>
    <row r="4" spans="1:4" ht="15" customHeight="1">
      <c r="A4" s="117" t="s">
        <v>182</v>
      </c>
      <c r="B4" s="117"/>
      <c r="C4" s="117"/>
      <c r="D4" s="117"/>
    </row>
    <row r="5" spans="1:4" ht="15" customHeight="1">
      <c r="A5" s="117"/>
      <c r="B5" s="117"/>
      <c r="C5" s="117"/>
      <c r="D5" s="117"/>
    </row>
    <row r="6" ht="21.75" customHeight="1" thickBot="1"/>
    <row r="7" spans="1:4" ht="21.75" customHeight="1">
      <c r="A7" s="108" t="s">
        <v>83</v>
      </c>
      <c r="B7" s="31" t="s">
        <v>96</v>
      </c>
      <c r="C7" s="31" t="s">
        <v>98</v>
      </c>
      <c r="D7" s="33" t="s">
        <v>93</v>
      </c>
    </row>
    <row r="8" spans="1:4" ht="21.75" customHeight="1" thickBot="1">
      <c r="A8" s="109"/>
      <c r="B8" s="32" t="s">
        <v>97</v>
      </c>
      <c r="C8" s="32" t="s">
        <v>106</v>
      </c>
      <c r="D8" s="34" t="s">
        <v>99</v>
      </c>
    </row>
    <row r="9" spans="2:4" ht="21.75" customHeight="1">
      <c r="B9" s="11"/>
      <c r="C9" s="11"/>
      <c r="D9" s="7"/>
    </row>
    <row r="10" spans="1:5" ht="21.75" customHeight="1">
      <c r="A10" s="30" t="s">
        <v>17</v>
      </c>
      <c r="B10" s="19">
        <f>+SUM(B12:B17)</f>
        <v>775</v>
      </c>
      <c r="C10" s="19" t="s">
        <v>147</v>
      </c>
      <c r="D10" s="68" t="s">
        <v>180</v>
      </c>
      <c r="E10" s="91"/>
    </row>
    <row r="11" spans="2:4" ht="21.75" customHeight="1">
      <c r="B11" s="11"/>
      <c r="C11" s="11"/>
      <c r="D11" s="7"/>
    </row>
    <row r="12" spans="1:4" ht="21.75" customHeight="1">
      <c r="A12" s="2" t="s">
        <v>104</v>
      </c>
      <c r="B12" s="67">
        <v>38</v>
      </c>
      <c r="C12" s="67" t="s">
        <v>129</v>
      </c>
      <c r="D12" s="66" t="s">
        <v>132</v>
      </c>
    </row>
    <row r="13" spans="1:4" ht="21.75" customHeight="1">
      <c r="A13" s="2" t="s">
        <v>105</v>
      </c>
      <c r="B13" s="67">
        <v>155</v>
      </c>
      <c r="C13" s="67" t="s">
        <v>128</v>
      </c>
      <c r="D13" s="66" t="s">
        <v>133</v>
      </c>
    </row>
    <row r="14" spans="1:4" ht="21.75" customHeight="1">
      <c r="A14" s="2" t="s">
        <v>169</v>
      </c>
      <c r="B14" s="67">
        <v>400</v>
      </c>
      <c r="C14" s="67" t="s">
        <v>130</v>
      </c>
      <c r="D14" s="66" t="s">
        <v>134</v>
      </c>
    </row>
    <row r="15" spans="1:4" ht="21.75" customHeight="1">
      <c r="A15" s="2" t="s">
        <v>58</v>
      </c>
      <c r="B15" s="67">
        <v>61</v>
      </c>
      <c r="C15" s="67" t="s">
        <v>131</v>
      </c>
      <c r="D15" s="66" t="s">
        <v>135</v>
      </c>
    </row>
    <row r="16" spans="2:4" ht="21.75" customHeight="1">
      <c r="B16" s="67"/>
      <c r="C16" s="67"/>
      <c r="D16" s="66"/>
    </row>
    <row r="17" spans="1:4" ht="21.75" customHeight="1">
      <c r="A17" s="18" t="s">
        <v>127</v>
      </c>
      <c r="B17" s="19">
        <f>+SUM(B19:B23)</f>
        <v>121</v>
      </c>
      <c r="C17" s="19" t="s">
        <v>146</v>
      </c>
      <c r="D17" s="66"/>
    </row>
    <row r="18" spans="2:4" ht="21.75" customHeight="1">
      <c r="B18" s="67"/>
      <c r="C18" s="67"/>
      <c r="D18" s="66"/>
    </row>
    <row r="19" spans="1:4" ht="21.75" customHeight="1">
      <c r="A19" s="2" t="s">
        <v>100</v>
      </c>
      <c r="B19" s="67">
        <v>69</v>
      </c>
      <c r="C19" s="67" t="s">
        <v>136</v>
      </c>
      <c r="D19" s="66" t="s">
        <v>141</v>
      </c>
    </row>
    <row r="20" spans="1:4" ht="21.75" customHeight="1">
      <c r="A20" s="2" t="s">
        <v>101</v>
      </c>
      <c r="B20" s="67">
        <v>26</v>
      </c>
      <c r="C20" s="67" t="s">
        <v>137</v>
      </c>
      <c r="D20" s="66" t="s">
        <v>142</v>
      </c>
    </row>
    <row r="21" spans="1:4" ht="21.75" customHeight="1">
      <c r="A21" s="2" t="s">
        <v>102</v>
      </c>
      <c r="B21" s="67">
        <v>19</v>
      </c>
      <c r="C21" s="67" t="s">
        <v>140</v>
      </c>
      <c r="D21" s="66" t="s">
        <v>145</v>
      </c>
    </row>
    <row r="22" spans="1:4" ht="21.75" customHeight="1">
      <c r="A22" s="2" t="s">
        <v>103</v>
      </c>
      <c r="B22" s="67">
        <v>5</v>
      </c>
      <c r="C22" s="67" t="s">
        <v>138</v>
      </c>
      <c r="D22" s="66" t="s">
        <v>143</v>
      </c>
    </row>
    <row r="23" spans="1:4" ht="21.75" customHeight="1">
      <c r="A23" s="2" t="s">
        <v>168</v>
      </c>
      <c r="B23" s="67">
        <v>2</v>
      </c>
      <c r="C23" s="67" t="s">
        <v>139</v>
      </c>
      <c r="D23" s="66" t="s">
        <v>144</v>
      </c>
    </row>
    <row r="24" spans="1:4" ht="21.75" customHeight="1" thickBot="1">
      <c r="A24" s="9"/>
      <c r="B24" s="12"/>
      <c r="C24" s="12"/>
      <c r="D24" s="9"/>
    </row>
    <row r="25" spans="1:4" ht="13.5" customHeight="1">
      <c r="A25" s="75" t="s">
        <v>156</v>
      </c>
      <c r="B25" s="1"/>
      <c r="C25" s="1"/>
      <c r="D25" s="1"/>
    </row>
    <row r="26" ht="13.5" customHeight="1">
      <c r="A26" s="75" t="s">
        <v>157</v>
      </c>
    </row>
    <row r="27" spans="1:4" ht="13.5" customHeight="1">
      <c r="A27" s="75" t="s">
        <v>186</v>
      </c>
      <c r="B27" s="1"/>
      <c r="C27" s="1"/>
      <c r="D27" s="1"/>
    </row>
  </sheetData>
  <mergeCells count="4">
    <mergeCell ref="A7:A8"/>
    <mergeCell ref="A3:D3"/>
    <mergeCell ref="A4:D4"/>
    <mergeCell ref="A5:D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29.140625" style="2" customWidth="1"/>
    <col min="2" max="2" width="7.7109375" style="2" customWidth="1"/>
    <col min="3" max="4" width="5.7109375" style="2" customWidth="1"/>
    <col min="5" max="14" width="4.8515625" style="2" customWidth="1"/>
    <col min="15" max="15" width="4.8515625" style="88" customWidth="1"/>
    <col min="16" max="16" width="4.8515625" style="2" customWidth="1"/>
    <col min="17" max="17" width="0" style="2" hidden="1" customWidth="1"/>
    <col min="18" max="16384" width="11.421875" style="2" customWidth="1"/>
  </cols>
  <sheetData>
    <row r="1" ht="18" customHeight="1">
      <c r="A1" s="72" t="s">
        <v>193</v>
      </c>
    </row>
    <row r="2" ht="18" customHeight="1">
      <c r="A2" s="72"/>
    </row>
    <row r="3" spans="1:16" ht="18" customHeight="1">
      <c r="A3" s="123" t="s">
        <v>183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" customHeight="1">
      <c r="A4" s="123" t="s">
        <v>184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8" customHeight="1" thickBot="1">
      <c r="A5" s="7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93"/>
      <c r="P5" s="69"/>
    </row>
    <row r="6" spans="1:16" ht="18" customHeight="1">
      <c r="A6" s="79" t="s">
        <v>111</v>
      </c>
      <c r="B6" s="125" t="s">
        <v>17</v>
      </c>
      <c r="C6" s="127" t="s">
        <v>185</v>
      </c>
      <c r="D6" s="128"/>
      <c r="E6" s="127" t="s">
        <v>112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72" customFormat="1" ht="18" customHeight="1" thickBot="1">
      <c r="A7" s="80" t="s">
        <v>113</v>
      </c>
      <c r="B7" s="126"/>
      <c r="C7" s="81" t="s">
        <v>114</v>
      </c>
      <c r="D7" s="82" t="s">
        <v>115</v>
      </c>
      <c r="E7" s="81" t="s">
        <v>5</v>
      </c>
      <c r="F7" s="81" t="s">
        <v>6</v>
      </c>
      <c r="G7" s="81" t="s">
        <v>7</v>
      </c>
      <c r="H7" s="81" t="s">
        <v>8</v>
      </c>
      <c r="I7" s="81" t="s">
        <v>9</v>
      </c>
      <c r="J7" s="81" t="s">
        <v>10</v>
      </c>
      <c r="K7" s="81" t="s">
        <v>11</v>
      </c>
      <c r="L7" s="81" t="s">
        <v>12</v>
      </c>
      <c r="M7" s="81" t="s">
        <v>126</v>
      </c>
      <c r="N7" s="81" t="s">
        <v>13</v>
      </c>
      <c r="O7" s="81" t="s">
        <v>14</v>
      </c>
      <c r="P7" s="81" t="s">
        <v>15</v>
      </c>
    </row>
    <row r="8" spans="1:16" s="72" customFormat="1" ht="18" customHeight="1">
      <c r="A8" s="83"/>
      <c r="B8" s="84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s="72" customFormat="1" ht="18" customHeight="1">
      <c r="A9" s="30" t="s">
        <v>17</v>
      </c>
      <c r="B9" s="17">
        <f>SUM(B11:B40)</f>
        <v>271</v>
      </c>
      <c r="C9" s="17">
        <f>SUM(C11:C40)</f>
        <v>263</v>
      </c>
      <c r="D9" s="17">
        <f>SUM(D11:D40)</f>
        <v>8</v>
      </c>
      <c r="E9" s="18">
        <f>SUM(E11:E40)</f>
        <v>20</v>
      </c>
      <c r="F9" s="18">
        <f aca="true" t="shared" si="0" ref="F9:P9">SUM(F11:F40)</f>
        <v>21</v>
      </c>
      <c r="G9" s="18">
        <f t="shared" si="0"/>
        <v>24</v>
      </c>
      <c r="H9" s="18">
        <f t="shared" si="0"/>
        <v>38</v>
      </c>
      <c r="I9" s="18">
        <f t="shared" si="0"/>
        <v>27</v>
      </c>
      <c r="J9" s="18">
        <f t="shared" si="0"/>
        <v>28</v>
      </c>
      <c r="K9" s="18">
        <f t="shared" si="0"/>
        <v>18</v>
      </c>
      <c r="L9" s="18">
        <f t="shared" si="0"/>
        <v>24</v>
      </c>
      <c r="M9" s="18">
        <f t="shared" si="0"/>
        <v>13</v>
      </c>
      <c r="N9" s="18">
        <f t="shared" si="0"/>
        <v>15</v>
      </c>
      <c r="O9" s="94">
        <f t="shared" si="0"/>
        <v>12</v>
      </c>
      <c r="P9" s="18">
        <f t="shared" si="0"/>
        <v>31</v>
      </c>
    </row>
    <row r="10" spans="2:16" s="72" customFormat="1" ht="18" customHeight="1">
      <c r="B10" s="11"/>
      <c r="C10" s="11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24"/>
      <c r="P10" s="7"/>
    </row>
    <row r="11" spans="1:18" ht="18" customHeight="1">
      <c r="A11" s="2" t="s">
        <v>116</v>
      </c>
      <c r="B11" s="87">
        <f>C11+D11</f>
        <v>4</v>
      </c>
      <c r="C11" s="87">
        <f>3+1</f>
        <v>4</v>
      </c>
      <c r="D11" s="11">
        <v>0</v>
      </c>
      <c r="E11" s="24">
        <v>0</v>
      </c>
      <c r="F11" s="24">
        <v>0</v>
      </c>
      <c r="G11" s="7">
        <v>0</v>
      </c>
      <c r="H11" s="24">
        <v>3</v>
      </c>
      <c r="I11" s="7">
        <v>0</v>
      </c>
      <c r="J11" s="24">
        <v>0</v>
      </c>
      <c r="K11" s="7">
        <v>0</v>
      </c>
      <c r="L11" s="7">
        <v>1</v>
      </c>
      <c r="M11" s="7">
        <v>0</v>
      </c>
      <c r="N11" s="7">
        <v>0</v>
      </c>
      <c r="O11" s="24">
        <v>0</v>
      </c>
      <c r="P11" s="7">
        <v>0</v>
      </c>
      <c r="R11" s="72"/>
    </row>
    <row r="12" spans="1:18" ht="18" customHeight="1">
      <c r="A12" s="1" t="s">
        <v>25</v>
      </c>
      <c r="B12" s="87">
        <f aca="true" t="shared" si="1" ref="B12:B40">C12+D12</f>
        <v>13</v>
      </c>
      <c r="C12" s="87">
        <v>12</v>
      </c>
      <c r="D12" s="87">
        <v>1</v>
      </c>
      <c r="E12" s="24">
        <v>3</v>
      </c>
      <c r="F12" s="24">
        <v>0</v>
      </c>
      <c r="G12" s="7">
        <v>2</v>
      </c>
      <c r="H12" s="24">
        <v>0</v>
      </c>
      <c r="I12" s="7">
        <v>2</v>
      </c>
      <c r="J12" s="24">
        <v>0</v>
      </c>
      <c r="K12" s="7">
        <v>0</v>
      </c>
      <c r="L12" s="7">
        <v>2</v>
      </c>
      <c r="M12" s="7">
        <v>0</v>
      </c>
      <c r="N12" s="7">
        <v>1</v>
      </c>
      <c r="O12" s="24">
        <v>2</v>
      </c>
      <c r="P12" s="7">
        <v>1</v>
      </c>
      <c r="R12" s="72"/>
    </row>
    <row r="13" spans="1:18" ht="18" customHeight="1">
      <c r="A13" s="2" t="s">
        <v>26</v>
      </c>
      <c r="B13" s="87">
        <f t="shared" si="1"/>
        <v>5</v>
      </c>
      <c r="C13" s="87">
        <f>1+1+1+1+1</f>
        <v>5</v>
      </c>
      <c r="D13" s="11">
        <v>0</v>
      </c>
      <c r="E13" s="24">
        <v>1</v>
      </c>
      <c r="F13" s="24">
        <v>1</v>
      </c>
      <c r="G13" s="7">
        <v>0</v>
      </c>
      <c r="H13" s="24">
        <v>1</v>
      </c>
      <c r="I13" s="7">
        <v>0</v>
      </c>
      <c r="J13" s="24">
        <v>0</v>
      </c>
      <c r="K13" s="7">
        <v>0</v>
      </c>
      <c r="L13" s="7">
        <v>0</v>
      </c>
      <c r="M13" s="7">
        <v>0</v>
      </c>
      <c r="N13" s="7">
        <v>1</v>
      </c>
      <c r="O13" s="24">
        <v>1</v>
      </c>
      <c r="P13" s="7">
        <v>0</v>
      </c>
      <c r="R13" s="72"/>
    </row>
    <row r="14" spans="1:18" ht="18" customHeight="1">
      <c r="A14" s="2" t="s">
        <v>27</v>
      </c>
      <c r="B14" s="87">
        <f t="shared" si="1"/>
        <v>1</v>
      </c>
      <c r="C14" s="87">
        <f>1</f>
        <v>1</v>
      </c>
      <c r="D14" s="11">
        <v>0</v>
      </c>
      <c r="E14" s="24">
        <v>0</v>
      </c>
      <c r="F14" s="24">
        <v>0</v>
      </c>
      <c r="G14" s="7">
        <v>0</v>
      </c>
      <c r="H14" s="24">
        <v>1</v>
      </c>
      <c r="I14" s="7">
        <v>0</v>
      </c>
      <c r="J14" s="24">
        <v>0</v>
      </c>
      <c r="K14" s="7">
        <v>0</v>
      </c>
      <c r="L14" s="7">
        <v>0</v>
      </c>
      <c r="M14" s="7">
        <v>0</v>
      </c>
      <c r="N14" s="7">
        <v>0</v>
      </c>
      <c r="O14" s="24">
        <v>0</v>
      </c>
      <c r="P14" s="7">
        <v>0</v>
      </c>
      <c r="R14" s="72"/>
    </row>
    <row r="15" spans="1:18" ht="18" customHeight="1">
      <c r="A15" s="2" t="s">
        <v>32</v>
      </c>
      <c r="B15" s="87">
        <f t="shared" si="1"/>
        <v>39</v>
      </c>
      <c r="C15" s="87">
        <f>4+2+2+5+2+4+4+4+1+4+1+4</f>
        <v>37</v>
      </c>
      <c r="D15" s="11">
        <f>1+1</f>
        <v>2</v>
      </c>
      <c r="E15" s="24">
        <v>4</v>
      </c>
      <c r="F15" s="24">
        <v>2</v>
      </c>
      <c r="G15" s="7">
        <v>2</v>
      </c>
      <c r="H15" s="24">
        <v>5</v>
      </c>
      <c r="I15" s="7">
        <v>2</v>
      </c>
      <c r="J15" s="24">
        <v>5</v>
      </c>
      <c r="K15" s="7">
        <v>4</v>
      </c>
      <c r="L15" s="7">
        <v>4</v>
      </c>
      <c r="M15" s="7">
        <v>1</v>
      </c>
      <c r="N15" s="7">
        <v>4</v>
      </c>
      <c r="O15" s="24">
        <v>2</v>
      </c>
      <c r="P15" s="7">
        <v>4</v>
      </c>
      <c r="R15" s="72"/>
    </row>
    <row r="16" spans="1:18" ht="18" customHeight="1">
      <c r="A16" s="2" t="s">
        <v>33</v>
      </c>
      <c r="B16" s="87">
        <f t="shared" si="1"/>
        <v>4</v>
      </c>
      <c r="C16" s="87">
        <f>2+1+1</f>
        <v>4</v>
      </c>
      <c r="D16" s="11">
        <v>0</v>
      </c>
      <c r="E16" s="24">
        <v>0</v>
      </c>
      <c r="F16" s="24">
        <v>0</v>
      </c>
      <c r="G16" s="7">
        <v>0</v>
      </c>
      <c r="H16" s="24">
        <v>0</v>
      </c>
      <c r="I16" s="24">
        <v>2</v>
      </c>
      <c r="J16" s="24">
        <v>1</v>
      </c>
      <c r="K16" s="7">
        <v>0</v>
      </c>
      <c r="L16" s="7">
        <v>1</v>
      </c>
      <c r="M16" s="7">
        <v>0</v>
      </c>
      <c r="N16" s="7">
        <v>0</v>
      </c>
      <c r="O16" s="24">
        <v>0</v>
      </c>
      <c r="P16" s="7">
        <v>0</v>
      </c>
      <c r="R16" s="72"/>
    </row>
    <row r="17" spans="1:18" ht="18" customHeight="1">
      <c r="A17" s="2" t="s">
        <v>34</v>
      </c>
      <c r="B17" s="87">
        <f t="shared" si="1"/>
        <v>1</v>
      </c>
      <c r="C17" s="87">
        <f>1</f>
        <v>1</v>
      </c>
      <c r="D17" s="11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7">
        <v>0</v>
      </c>
      <c r="N17" s="7">
        <v>1</v>
      </c>
      <c r="O17" s="24">
        <v>0</v>
      </c>
      <c r="P17" s="7">
        <v>0</v>
      </c>
      <c r="R17" s="72"/>
    </row>
    <row r="18" spans="1:18" ht="18" customHeight="1">
      <c r="A18" s="2" t="s">
        <v>161</v>
      </c>
      <c r="B18" s="87">
        <f t="shared" si="1"/>
        <v>1</v>
      </c>
      <c r="C18" s="87">
        <f>1</f>
        <v>1</v>
      </c>
      <c r="D18" s="11">
        <v>0</v>
      </c>
      <c r="E18" s="24">
        <v>0</v>
      </c>
      <c r="F18" s="24">
        <v>0</v>
      </c>
      <c r="G18" s="7">
        <v>0</v>
      </c>
      <c r="H18" s="24">
        <v>0</v>
      </c>
      <c r="I18" s="24">
        <v>1</v>
      </c>
      <c r="J18" s="24">
        <v>0</v>
      </c>
      <c r="K18" s="7">
        <v>0</v>
      </c>
      <c r="L18" s="7">
        <v>0</v>
      </c>
      <c r="M18" s="7">
        <v>0</v>
      </c>
      <c r="N18" s="7">
        <v>0</v>
      </c>
      <c r="O18" s="24">
        <v>0</v>
      </c>
      <c r="P18" s="7">
        <v>0</v>
      </c>
      <c r="R18" s="72"/>
    </row>
    <row r="19" spans="1:18" ht="18" customHeight="1">
      <c r="A19" s="2" t="s">
        <v>117</v>
      </c>
      <c r="B19" s="87">
        <f t="shared" si="1"/>
        <v>1</v>
      </c>
      <c r="C19" s="87">
        <f>1</f>
        <v>1</v>
      </c>
      <c r="D19" s="11">
        <v>0</v>
      </c>
      <c r="E19" s="24">
        <v>0</v>
      </c>
      <c r="F19" s="24">
        <v>0</v>
      </c>
      <c r="G19" s="7">
        <v>1</v>
      </c>
      <c r="H19" s="24">
        <v>0</v>
      </c>
      <c r="I19" s="24">
        <v>0</v>
      </c>
      <c r="J19" s="24">
        <v>0</v>
      </c>
      <c r="K19" s="7">
        <v>0</v>
      </c>
      <c r="L19" s="7">
        <v>0</v>
      </c>
      <c r="M19" s="7">
        <v>0</v>
      </c>
      <c r="N19" s="7">
        <v>0</v>
      </c>
      <c r="O19" s="24">
        <v>0</v>
      </c>
      <c r="P19" s="7">
        <v>0</v>
      </c>
      <c r="R19" s="72"/>
    </row>
    <row r="20" spans="1:18" ht="18" customHeight="1">
      <c r="A20" s="2" t="s">
        <v>37</v>
      </c>
      <c r="B20" s="87">
        <f t="shared" si="1"/>
        <v>1</v>
      </c>
      <c r="C20" s="87">
        <f>1</f>
        <v>1</v>
      </c>
      <c r="D20" s="11">
        <v>0</v>
      </c>
      <c r="E20" s="24">
        <v>0</v>
      </c>
      <c r="F20" s="24">
        <v>0</v>
      </c>
      <c r="G20" s="7">
        <v>1</v>
      </c>
      <c r="H20" s="24">
        <v>0</v>
      </c>
      <c r="I20" s="24">
        <v>0</v>
      </c>
      <c r="J20" s="24">
        <v>0</v>
      </c>
      <c r="K20" s="7">
        <v>0</v>
      </c>
      <c r="L20" s="7">
        <v>0</v>
      </c>
      <c r="M20" s="7">
        <v>0</v>
      </c>
      <c r="N20" s="7">
        <v>0</v>
      </c>
      <c r="O20" s="24">
        <v>0</v>
      </c>
      <c r="P20" s="7">
        <v>0</v>
      </c>
      <c r="R20" s="72"/>
    </row>
    <row r="21" spans="1:18" ht="18" customHeight="1">
      <c r="A21" s="2" t="s">
        <v>108</v>
      </c>
      <c r="B21" s="87">
        <f t="shared" si="1"/>
        <v>14</v>
      </c>
      <c r="C21" s="87">
        <f>1+13</f>
        <v>14</v>
      </c>
      <c r="D21" s="11">
        <v>0</v>
      </c>
      <c r="E21" s="24">
        <v>1</v>
      </c>
      <c r="F21" s="24">
        <v>0</v>
      </c>
      <c r="G21" s="7">
        <v>0</v>
      </c>
      <c r="H21" s="24">
        <v>0</v>
      </c>
      <c r="I21" s="24">
        <v>0</v>
      </c>
      <c r="J21" s="24">
        <v>0</v>
      </c>
      <c r="K21" s="7">
        <v>0</v>
      </c>
      <c r="L21" s="7">
        <v>0</v>
      </c>
      <c r="M21" s="7">
        <v>0</v>
      </c>
      <c r="N21" s="7">
        <v>0</v>
      </c>
      <c r="O21" s="24">
        <v>0</v>
      </c>
      <c r="P21" s="7">
        <v>13</v>
      </c>
      <c r="R21" s="72"/>
    </row>
    <row r="22" spans="1:18" ht="18" customHeight="1">
      <c r="A22" s="2" t="s">
        <v>39</v>
      </c>
      <c r="B22" s="87">
        <f t="shared" si="1"/>
        <v>14</v>
      </c>
      <c r="C22" s="87">
        <f>2+4+1+1+5</f>
        <v>13</v>
      </c>
      <c r="D22" s="11">
        <f>1</f>
        <v>1</v>
      </c>
      <c r="E22" s="24">
        <v>0</v>
      </c>
      <c r="F22" s="24">
        <v>0</v>
      </c>
      <c r="G22" s="7">
        <v>0</v>
      </c>
      <c r="H22" s="24">
        <v>0</v>
      </c>
      <c r="I22" s="24">
        <v>3</v>
      </c>
      <c r="J22" s="24">
        <f>4</f>
        <v>4</v>
      </c>
      <c r="K22" s="7">
        <v>0</v>
      </c>
      <c r="L22" s="7">
        <v>0</v>
      </c>
      <c r="M22" s="7">
        <v>1</v>
      </c>
      <c r="N22" s="7">
        <v>1</v>
      </c>
      <c r="O22" s="24">
        <v>0</v>
      </c>
      <c r="P22" s="7">
        <v>5</v>
      </c>
      <c r="R22" s="72"/>
    </row>
    <row r="23" spans="1:18" s="1" customFormat="1" ht="18" customHeight="1">
      <c r="A23" s="1" t="s">
        <v>42</v>
      </c>
      <c r="B23" s="87">
        <f t="shared" si="1"/>
        <v>1</v>
      </c>
      <c r="C23" s="87">
        <f>1</f>
        <v>1</v>
      </c>
      <c r="D23" s="87">
        <v>0</v>
      </c>
      <c r="E23" s="24">
        <v>0</v>
      </c>
      <c r="F23" s="24">
        <v>0</v>
      </c>
      <c r="G23" s="7">
        <v>0</v>
      </c>
      <c r="H23" s="24">
        <v>0</v>
      </c>
      <c r="I23" s="7">
        <v>0</v>
      </c>
      <c r="J23" s="24">
        <v>1</v>
      </c>
      <c r="K23" s="7">
        <v>0</v>
      </c>
      <c r="L23" s="7">
        <v>0</v>
      </c>
      <c r="M23" s="7">
        <v>0</v>
      </c>
      <c r="N23" s="7">
        <v>0</v>
      </c>
      <c r="O23" s="24">
        <v>0</v>
      </c>
      <c r="P23" s="7">
        <v>0</v>
      </c>
      <c r="R23" s="72"/>
    </row>
    <row r="24" spans="1:18" ht="18" customHeight="1">
      <c r="A24" s="2" t="s">
        <v>46</v>
      </c>
      <c r="B24" s="87">
        <f t="shared" si="1"/>
        <v>2</v>
      </c>
      <c r="C24" s="87">
        <f>1+1</f>
        <v>2</v>
      </c>
      <c r="D24" s="11">
        <v>0</v>
      </c>
      <c r="E24" s="24">
        <v>0</v>
      </c>
      <c r="F24" s="24">
        <v>0</v>
      </c>
      <c r="G24" s="7">
        <v>0</v>
      </c>
      <c r="H24" s="24">
        <v>1</v>
      </c>
      <c r="I24" s="24">
        <v>0</v>
      </c>
      <c r="J24" s="24">
        <v>0</v>
      </c>
      <c r="K24" s="7">
        <v>0</v>
      </c>
      <c r="L24" s="7">
        <v>0</v>
      </c>
      <c r="M24" s="7">
        <v>0</v>
      </c>
      <c r="N24" s="7">
        <v>1</v>
      </c>
      <c r="O24" s="24">
        <v>0</v>
      </c>
      <c r="P24" s="7">
        <v>0</v>
      </c>
      <c r="R24" s="72"/>
    </row>
    <row r="25" spans="1:18" ht="18" customHeight="1">
      <c r="A25" s="2" t="s">
        <v>52</v>
      </c>
      <c r="B25" s="87">
        <f t="shared" si="1"/>
        <v>1</v>
      </c>
      <c r="C25" s="87">
        <f>1</f>
        <v>1</v>
      </c>
      <c r="D25" s="11">
        <v>0</v>
      </c>
      <c r="E25" s="24">
        <v>0</v>
      </c>
      <c r="F25" s="24">
        <v>0</v>
      </c>
      <c r="G25" s="7">
        <v>0</v>
      </c>
      <c r="H25" s="24">
        <v>0</v>
      </c>
      <c r="I25" s="24">
        <v>0</v>
      </c>
      <c r="J25" s="24">
        <v>0</v>
      </c>
      <c r="K25" s="7">
        <v>0</v>
      </c>
      <c r="L25" s="7">
        <v>0</v>
      </c>
      <c r="M25" s="7">
        <v>1</v>
      </c>
      <c r="N25" s="7">
        <v>0</v>
      </c>
      <c r="O25" s="24">
        <v>0</v>
      </c>
      <c r="P25" s="7">
        <v>0</v>
      </c>
      <c r="R25" s="72"/>
    </row>
    <row r="26" spans="1:18" ht="18" customHeight="1">
      <c r="A26" s="2" t="s">
        <v>54</v>
      </c>
      <c r="B26" s="87">
        <f t="shared" si="1"/>
        <v>1</v>
      </c>
      <c r="C26" s="87">
        <f>1</f>
        <v>1</v>
      </c>
      <c r="D26" s="87">
        <v>0</v>
      </c>
      <c r="E26" s="24">
        <v>0</v>
      </c>
      <c r="F26" s="24">
        <v>0</v>
      </c>
      <c r="G26" s="24">
        <v>0</v>
      </c>
      <c r="H26" s="24">
        <v>0</v>
      </c>
      <c r="I26" s="7">
        <v>0</v>
      </c>
      <c r="J26" s="24">
        <v>0</v>
      </c>
      <c r="K26" s="7">
        <v>0</v>
      </c>
      <c r="L26" s="7">
        <v>0</v>
      </c>
      <c r="M26" s="7">
        <f>1</f>
        <v>1</v>
      </c>
      <c r="N26" s="7">
        <v>0</v>
      </c>
      <c r="O26" s="24">
        <v>0</v>
      </c>
      <c r="P26" s="7">
        <v>0</v>
      </c>
      <c r="R26" s="72"/>
    </row>
    <row r="27" spans="1:18" ht="18" customHeight="1">
      <c r="A27" s="2" t="s">
        <v>118</v>
      </c>
      <c r="B27" s="87">
        <f t="shared" si="1"/>
        <v>6</v>
      </c>
      <c r="C27" s="87">
        <f>1+2+1+2</f>
        <v>6</v>
      </c>
      <c r="D27" s="87">
        <v>0</v>
      </c>
      <c r="E27" s="24">
        <v>1</v>
      </c>
      <c r="F27" s="24">
        <v>0</v>
      </c>
      <c r="G27" s="7">
        <v>2</v>
      </c>
      <c r="H27" s="24">
        <v>0</v>
      </c>
      <c r="I27" s="7">
        <v>0</v>
      </c>
      <c r="J27" s="24">
        <v>0</v>
      </c>
      <c r="K27" s="7">
        <v>0</v>
      </c>
      <c r="L27" s="7">
        <v>0</v>
      </c>
      <c r="M27" s="7">
        <v>1</v>
      </c>
      <c r="N27" s="7">
        <v>0</v>
      </c>
      <c r="O27" s="24">
        <v>2</v>
      </c>
      <c r="P27" s="7">
        <v>0</v>
      </c>
      <c r="R27" s="72"/>
    </row>
    <row r="28" spans="1:18" ht="18" customHeight="1">
      <c r="A28" s="2" t="s">
        <v>56</v>
      </c>
      <c r="B28" s="87">
        <f t="shared" si="1"/>
        <v>2</v>
      </c>
      <c r="C28" s="87">
        <f>1+1</f>
        <v>2</v>
      </c>
      <c r="D28" s="11">
        <v>0</v>
      </c>
      <c r="E28" s="24">
        <v>0</v>
      </c>
      <c r="F28" s="24">
        <v>0</v>
      </c>
      <c r="G28" s="7">
        <v>1</v>
      </c>
      <c r="H28" s="24">
        <v>0</v>
      </c>
      <c r="I28" s="24">
        <v>0</v>
      </c>
      <c r="J28" s="24">
        <v>0</v>
      </c>
      <c r="K28" s="7">
        <v>0</v>
      </c>
      <c r="L28" s="7">
        <v>1</v>
      </c>
      <c r="M28" s="7">
        <v>0</v>
      </c>
      <c r="N28" s="7">
        <v>0</v>
      </c>
      <c r="O28" s="24">
        <v>0</v>
      </c>
      <c r="P28" s="7">
        <v>0</v>
      </c>
      <c r="R28" s="72"/>
    </row>
    <row r="29" spans="1:18" ht="18" customHeight="1">
      <c r="A29" s="2" t="s">
        <v>119</v>
      </c>
      <c r="B29" s="87">
        <f t="shared" si="1"/>
        <v>91</v>
      </c>
      <c r="C29" s="87">
        <f>8+11+6+17+6+9+4+13+7+3+2+4</f>
        <v>90</v>
      </c>
      <c r="D29" s="11">
        <f>1</f>
        <v>1</v>
      </c>
      <c r="E29" s="24">
        <v>8</v>
      </c>
      <c r="F29" s="24">
        <v>12</v>
      </c>
      <c r="G29" s="7">
        <v>6</v>
      </c>
      <c r="H29" s="24">
        <v>17</v>
      </c>
      <c r="I29" s="7">
        <v>6</v>
      </c>
      <c r="J29" s="24">
        <v>9</v>
      </c>
      <c r="K29" s="7">
        <v>4</v>
      </c>
      <c r="L29" s="7">
        <v>13</v>
      </c>
      <c r="M29" s="7">
        <v>7</v>
      </c>
      <c r="N29" s="7">
        <v>3</v>
      </c>
      <c r="O29" s="24">
        <v>2</v>
      </c>
      <c r="P29" s="7">
        <v>4</v>
      </c>
      <c r="R29" s="72"/>
    </row>
    <row r="30" spans="1:18" ht="18" customHeight="1">
      <c r="A30" s="2" t="s">
        <v>62</v>
      </c>
      <c r="B30" s="87">
        <f t="shared" si="1"/>
        <v>2</v>
      </c>
      <c r="C30" s="87">
        <f>2</f>
        <v>2</v>
      </c>
      <c r="D30" s="87">
        <v>0</v>
      </c>
      <c r="E30" s="24">
        <v>0</v>
      </c>
      <c r="F30" s="24">
        <v>0</v>
      </c>
      <c r="G30" s="7">
        <v>0</v>
      </c>
      <c r="H30" s="24">
        <v>0</v>
      </c>
      <c r="I30" s="7">
        <v>2</v>
      </c>
      <c r="J30" s="24">
        <v>0</v>
      </c>
      <c r="K30" s="7">
        <v>0</v>
      </c>
      <c r="L30" s="7">
        <v>0</v>
      </c>
      <c r="M30" s="7">
        <v>0</v>
      </c>
      <c r="N30" s="7">
        <v>0</v>
      </c>
      <c r="O30" s="24">
        <v>0</v>
      </c>
      <c r="P30" s="7">
        <v>0</v>
      </c>
      <c r="R30" s="72"/>
    </row>
    <row r="31" spans="1:18" ht="18" customHeight="1">
      <c r="A31" s="2" t="s">
        <v>120</v>
      </c>
      <c r="B31" s="87">
        <f t="shared" si="1"/>
        <v>3</v>
      </c>
      <c r="C31" s="87">
        <f>2+1</f>
        <v>3</v>
      </c>
      <c r="D31" s="87">
        <v>0</v>
      </c>
      <c r="E31" s="24">
        <v>0</v>
      </c>
      <c r="F31" s="24">
        <v>2</v>
      </c>
      <c r="G31" s="7">
        <v>0</v>
      </c>
      <c r="H31" s="24">
        <v>1</v>
      </c>
      <c r="I31" s="7">
        <v>0</v>
      </c>
      <c r="J31" s="24">
        <v>0</v>
      </c>
      <c r="K31" s="7">
        <v>0</v>
      </c>
      <c r="L31" s="7">
        <v>0</v>
      </c>
      <c r="M31" s="7">
        <v>0</v>
      </c>
      <c r="N31" s="7">
        <v>0</v>
      </c>
      <c r="O31" s="24">
        <v>0</v>
      </c>
      <c r="P31" s="7">
        <v>0</v>
      </c>
      <c r="R31" s="72"/>
    </row>
    <row r="32" spans="1:18" ht="18" customHeight="1">
      <c r="A32" s="2" t="s">
        <v>121</v>
      </c>
      <c r="B32" s="87">
        <f t="shared" si="1"/>
        <v>1</v>
      </c>
      <c r="C32" s="87">
        <f>1</f>
        <v>1</v>
      </c>
      <c r="D32" s="87">
        <v>0</v>
      </c>
      <c r="E32" s="24">
        <v>0</v>
      </c>
      <c r="F32" s="24">
        <v>0</v>
      </c>
      <c r="G32" s="7">
        <v>0</v>
      </c>
      <c r="H32" s="24">
        <v>0</v>
      </c>
      <c r="I32" s="7">
        <v>0</v>
      </c>
      <c r="J32" s="24">
        <v>1</v>
      </c>
      <c r="K32" s="7">
        <v>0</v>
      </c>
      <c r="L32" s="7">
        <v>0</v>
      </c>
      <c r="M32" s="7">
        <v>0</v>
      </c>
      <c r="N32" s="7">
        <v>0</v>
      </c>
      <c r="O32" s="24">
        <v>0</v>
      </c>
      <c r="P32" s="7">
        <v>0</v>
      </c>
      <c r="R32" s="72"/>
    </row>
    <row r="33" spans="1:18" ht="18" customHeight="1">
      <c r="A33" s="2" t="s">
        <v>122</v>
      </c>
      <c r="B33" s="87">
        <f t="shared" si="1"/>
        <v>11</v>
      </c>
      <c r="C33" s="87">
        <f>4+1+5+1</f>
        <v>11</v>
      </c>
      <c r="D33" s="87">
        <v>0</v>
      </c>
      <c r="E33" s="24">
        <v>0</v>
      </c>
      <c r="F33" s="24">
        <v>0</v>
      </c>
      <c r="G33" s="7">
        <v>4</v>
      </c>
      <c r="H33" s="24">
        <v>1</v>
      </c>
      <c r="I33" s="7">
        <v>5</v>
      </c>
      <c r="J33" s="24">
        <v>0</v>
      </c>
      <c r="K33" s="7">
        <v>1</v>
      </c>
      <c r="L33" s="7">
        <v>0</v>
      </c>
      <c r="M33" s="7">
        <v>0</v>
      </c>
      <c r="N33" s="7">
        <v>0</v>
      </c>
      <c r="O33" s="24">
        <v>0</v>
      </c>
      <c r="P33" s="7">
        <v>0</v>
      </c>
      <c r="R33" s="72"/>
    </row>
    <row r="34" spans="1:18" ht="18" customHeight="1">
      <c r="A34" s="2" t="s">
        <v>78</v>
      </c>
      <c r="B34" s="87">
        <f t="shared" si="1"/>
        <v>2</v>
      </c>
      <c r="C34" s="87">
        <f>1+1</f>
        <v>2</v>
      </c>
      <c r="D34" s="87">
        <v>0</v>
      </c>
      <c r="E34" s="24">
        <v>0</v>
      </c>
      <c r="F34" s="24">
        <v>1</v>
      </c>
      <c r="G34" s="7">
        <v>0</v>
      </c>
      <c r="H34" s="24">
        <v>0</v>
      </c>
      <c r="I34" s="7">
        <v>0</v>
      </c>
      <c r="J34" s="24">
        <v>0</v>
      </c>
      <c r="K34" s="7">
        <v>0</v>
      </c>
      <c r="L34" s="7">
        <v>0</v>
      </c>
      <c r="M34" s="7">
        <v>0</v>
      </c>
      <c r="N34" s="7">
        <v>1</v>
      </c>
      <c r="O34" s="24">
        <v>0</v>
      </c>
      <c r="P34" s="7">
        <v>0</v>
      </c>
      <c r="R34" s="72"/>
    </row>
    <row r="35" spans="1:18" ht="18" customHeight="1">
      <c r="A35" s="2" t="s">
        <v>123</v>
      </c>
      <c r="B35" s="87">
        <f t="shared" si="1"/>
        <v>1</v>
      </c>
      <c r="C35" s="87">
        <v>0</v>
      </c>
      <c r="D35" s="87">
        <v>1</v>
      </c>
      <c r="E35" s="24">
        <v>0</v>
      </c>
      <c r="F35" s="24">
        <v>0</v>
      </c>
      <c r="G35" s="7">
        <v>0</v>
      </c>
      <c r="H35" s="24">
        <v>0</v>
      </c>
      <c r="I35" s="7">
        <f>1</f>
        <v>1</v>
      </c>
      <c r="J35" s="24">
        <v>0</v>
      </c>
      <c r="K35" s="7">
        <v>0</v>
      </c>
      <c r="L35" s="7">
        <v>0</v>
      </c>
      <c r="M35" s="7">
        <v>0</v>
      </c>
      <c r="N35" s="7">
        <v>0</v>
      </c>
      <c r="O35" s="24">
        <v>0</v>
      </c>
      <c r="P35" s="7">
        <v>0</v>
      </c>
      <c r="R35" s="72"/>
    </row>
    <row r="36" spans="1:18" s="88" customFormat="1" ht="18" customHeight="1">
      <c r="A36" s="88" t="s">
        <v>69</v>
      </c>
      <c r="B36" s="87">
        <f t="shared" si="1"/>
        <v>9</v>
      </c>
      <c r="C36" s="87">
        <f>1+1+2+1+1+1</f>
        <v>7</v>
      </c>
      <c r="D36" s="87">
        <f>1+1</f>
        <v>2</v>
      </c>
      <c r="E36" s="24">
        <v>1</v>
      </c>
      <c r="F36" s="24">
        <v>0</v>
      </c>
      <c r="G36" s="7">
        <v>0</v>
      </c>
      <c r="H36" s="24">
        <v>1</v>
      </c>
      <c r="I36" s="7">
        <v>0</v>
      </c>
      <c r="J36" s="24">
        <v>3</v>
      </c>
      <c r="K36" s="7">
        <v>2</v>
      </c>
      <c r="L36" s="7">
        <v>1</v>
      </c>
      <c r="M36" s="7">
        <v>1</v>
      </c>
      <c r="N36" s="7">
        <v>0</v>
      </c>
      <c r="O36" s="24">
        <v>0</v>
      </c>
      <c r="P36" s="7">
        <v>0</v>
      </c>
      <c r="R36" s="72"/>
    </row>
    <row r="37" spans="1:18" ht="18" customHeight="1">
      <c r="A37" s="2" t="s">
        <v>124</v>
      </c>
      <c r="B37" s="87">
        <f t="shared" si="1"/>
        <v>14</v>
      </c>
      <c r="C37" s="87">
        <f>1+2+1+1+3+2+1+1+1+1</f>
        <v>14</v>
      </c>
      <c r="D37" s="87">
        <v>0</v>
      </c>
      <c r="E37" s="24">
        <v>1</v>
      </c>
      <c r="F37" s="24">
        <v>0</v>
      </c>
      <c r="G37" s="7">
        <v>2</v>
      </c>
      <c r="H37" s="24">
        <v>1</v>
      </c>
      <c r="I37" s="7">
        <v>1</v>
      </c>
      <c r="J37" s="24">
        <v>3</v>
      </c>
      <c r="K37" s="7">
        <v>2</v>
      </c>
      <c r="L37" s="7">
        <v>1</v>
      </c>
      <c r="M37" s="7">
        <v>0</v>
      </c>
      <c r="N37" s="7">
        <v>1</v>
      </c>
      <c r="O37" s="24">
        <v>1</v>
      </c>
      <c r="P37" s="7">
        <v>1</v>
      </c>
      <c r="R37" s="72"/>
    </row>
    <row r="38" spans="1:18" ht="18" customHeight="1">
      <c r="A38" s="2" t="s">
        <v>82</v>
      </c>
      <c r="B38" s="87">
        <f t="shared" si="1"/>
        <v>1</v>
      </c>
      <c r="C38" s="87">
        <f>1</f>
        <v>1</v>
      </c>
      <c r="D38" s="87">
        <v>0</v>
      </c>
      <c r="E38" s="24">
        <v>0</v>
      </c>
      <c r="F38" s="24">
        <v>1</v>
      </c>
      <c r="G38" s="7">
        <v>0</v>
      </c>
      <c r="H38" s="24">
        <v>0</v>
      </c>
      <c r="I38" s="7">
        <v>0</v>
      </c>
      <c r="J38" s="24">
        <v>0</v>
      </c>
      <c r="K38" s="7">
        <v>0</v>
      </c>
      <c r="L38" s="7">
        <v>0</v>
      </c>
      <c r="M38" s="7">
        <v>0</v>
      </c>
      <c r="N38" s="7">
        <v>0</v>
      </c>
      <c r="O38" s="24">
        <v>0</v>
      </c>
      <c r="P38" s="7">
        <v>0</v>
      </c>
      <c r="R38" s="72"/>
    </row>
    <row r="39" spans="1:18" ht="18" customHeight="1">
      <c r="A39" s="2" t="s">
        <v>160</v>
      </c>
      <c r="B39" s="87">
        <f t="shared" si="1"/>
        <v>1</v>
      </c>
      <c r="C39" s="87">
        <v>1</v>
      </c>
      <c r="D39" s="87">
        <v>0</v>
      </c>
      <c r="E39" s="24">
        <v>0</v>
      </c>
      <c r="F39" s="24">
        <v>0</v>
      </c>
      <c r="G39" s="7">
        <v>0</v>
      </c>
      <c r="H39" s="24">
        <v>0</v>
      </c>
      <c r="I39" s="7">
        <v>0</v>
      </c>
      <c r="J39" s="24">
        <v>0</v>
      </c>
      <c r="K39" s="7">
        <v>0</v>
      </c>
      <c r="L39" s="7">
        <v>0</v>
      </c>
      <c r="M39" s="7">
        <v>0</v>
      </c>
      <c r="N39" s="7">
        <v>0</v>
      </c>
      <c r="O39" s="24">
        <v>1</v>
      </c>
      <c r="P39" s="7">
        <v>0</v>
      </c>
      <c r="R39" s="72"/>
    </row>
    <row r="40" spans="1:18" ht="18" customHeight="1">
      <c r="A40" s="1" t="s">
        <v>125</v>
      </c>
      <c r="B40" s="87">
        <f t="shared" si="1"/>
        <v>24</v>
      </c>
      <c r="C40" s="87">
        <f>2+3+6+2+1+5+1+1+3</f>
        <v>24</v>
      </c>
      <c r="D40" s="87">
        <v>0</v>
      </c>
      <c r="E40" s="25">
        <v>0</v>
      </c>
      <c r="F40" s="25">
        <v>2</v>
      </c>
      <c r="G40" s="6">
        <v>3</v>
      </c>
      <c r="H40" s="25">
        <v>6</v>
      </c>
      <c r="I40" s="6">
        <v>2</v>
      </c>
      <c r="J40" s="25">
        <v>1</v>
      </c>
      <c r="K40" s="6">
        <v>5</v>
      </c>
      <c r="L40" s="6">
        <v>0</v>
      </c>
      <c r="M40" s="6">
        <v>0</v>
      </c>
      <c r="N40" s="6">
        <v>1</v>
      </c>
      <c r="O40" s="25">
        <v>1</v>
      </c>
      <c r="P40" s="6">
        <v>3</v>
      </c>
      <c r="R40" s="72"/>
    </row>
    <row r="41" spans="1:16" ht="18" customHeight="1" thickBot="1">
      <c r="A41" s="9"/>
      <c r="B41" s="89"/>
      <c r="C41" s="89"/>
      <c r="D41" s="89"/>
      <c r="E41" s="90"/>
      <c r="F41" s="90"/>
      <c r="G41" s="8"/>
      <c r="H41" s="90"/>
      <c r="I41" s="8"/>
      <c r="J41" s="90"/>
      <c r="K41" s="8"/>
      <c r="L41" s="8"/>
      <c r="M41" s="8"/>
      <c r="N41" s="8"/>
      <c r="O41" s="90"/>
      <c r="P41" s="8"/>
    </row>
    <row r="42" spans="1:16" ht="18" customHeight="1">
      <c r="A42" s="77" t="s">
        <v>186</v>
      </c>
      <c r="B42" s="25"/>
      <c r="C42" s="25"/>
      <c r="D42" s="6"/>
      <c r="E42" s="25"/>
      <c r="F42" s="25"/>
      <c r="G42" s="25"/>
      <c r="H42" s="25"/>
      <c r="I42" s="25"/>
      <c r="J42" s="25"/>
      <c r="K42" s="25"/>
      <c r="L42" s="6"/>
      <c r="M42" s="6"/>
      <c r="N42" s="6"/>
      <c r="O42" s="25"/>
      <c r="P42" s="6"/>
    </row>
    <row r="43" s="1" customFormat="1" ht="18" customHeight="1">
      <c r="O43" s="95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2004-08-04T15:47:02Z</cp:lastPrinted>
  <dcterms:created xsi:type="dcterms:W3CDTF">2004-04-26T19:38:51Z</dcterms:created>
  <dcterms:modified xsi:type="dcterms:W3CDTF">2004-08-04T15:47:05Z</dcterms:modified>
  <cp:category/>
  <cp:version/>
  <cp:contentType/>
  <cp:contentStatus/>
</cp:coreProperties>
</file>