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11970" windowHeight="6990" activeTab="5"/>
  </bookViews>
  <sheets>
    <sheet name="118" sheetId="1" r:id="rId1"/>
    <sheet name="119" sheetId="2" r:id="rId2"/>
    <sheet name="120" sheetId="3" r:id="rId3"/>
    <sheet name="121" sheetId="4" r:id="rId4"/>
    <sheet name="122" sheetId="5" r:id="rId5"/>
    <sheet name="123" sheetId="6" r:id="rId6"/>
  </sheets>
  <definedNames>
    <definedName name="_xlnm.Print_Area" localSheetId="4">'122'!$A$1:$D$25</definedName>
  </definedNames>
  <calcPr fullCalcOnLoad="1"/>
</workbook>
</file>

<file path=xl/sharedStrings.xml><?xml version="1.0" encoding="utf-8"?>
<sst xmlns="http://schemas.openxmlformats.org/spreadsheetml/2006/main" count="314" uniqueCount="196">
  <si>
    <t>Total</t>
  </si>
  <si>
    <t>Ene</t>
  </si>
  <si>
    <t>Feb</t>
  </si>
  <si>
    <t>Mar</t>
  </si>
  <si>
    <t>Abr</t>
  </si>
  <si>
    <t>May</t>
  </si>
  <si>
    <t>Jun</t>
  </si>
  <si>
    <t>Jiménez</t>
  </si>
  <si>
    <t>Turrialba</t>
  </si>
  <si>
    <t>M e s</t>
  </si>
  <si>
    <t>Agresión</t>
  </si>
  <si>
    <t>Amenazas</t>
  </si>
  <si>
    <t>Apropiación y retención indebida</t>
  </si>
  <si>
    <t>Circulación de moneda falsa</t>
  </si>
  <si>
    <t>Cultivo de marihuana</t>
  </si>
  <si>
    <t>Daños</t>
  </si>
  <si>
    <t>Desaparición de persona</t>
  </si>
  <si>
    <t>Falsificación de documento</t>
  </si>
  <si>
    <t>Falsificación de señas y marcas</t>
  </si>
  <si>
    <t>Homicidio culposo</t>
  </si>
  <si>
    <t>Hurto de ganado</t>
  </si>
  <si>
    <t>Incendio</t>
  </si>
  <si>
    <t>Infracción Ley de Armas</t>
  </si>
  <si>
    <t>Infracción Ley Forestal</t>
  </si>
  <si>
    <t>Lesiones</t>
  </si>
  <si>
    <t>Lesiones con arma blanca</t>
  </si>
  <si>
    <t>Lesiones culposas</t>
  </si>
  <si>
    <t>Robo con fuerza sobre las cosas</t>
  </si>
  <si>
    <t>Robo con violencia sobre las personas</t>
  </si>
  <si>
    <t>Sustracción de menor</t>
  </si>
  <si>
    <t>Tenencia de droga</t>
  </si>
  <si>
    <t>Tenencia de marihuana</t>
  </si>
  <si>
    <t>Tentativa de suicidio</t>
  </si>
  <si>
    <t>Uso de documento falso</t>
  </si>
  <si>
    <t>Abuso de autoridad</t>
  </si>
  <si>
    <t>Estafa</t>
  </si>
  <si>
    <t>Venta de droga</t>
  </si>
  <si>
    <t>Desacato a la autoridad</t>
  </si>
  <si>
    <t>Infracción Ley Patrimonio Arqueológico</t>
  </si>
  <si>
    <t>Infracción Ley Conservación Vida Silvestre</t>
  </si>
  <si>
    <t>C a n t ó n</t>
  </si>
  <si>
    <t>Tipo de Caso</t>
  </si>
  <si>
    <t>Abuso sexual a menor</t>
  </si>
  <si>
    <t>Corrupción de menores</t>
  </si>
  <si>
    <t>Desobediencia a la autoridad</t>
  </si>
  <si>
    <t>Infracción Ley de Licores</t>
  </si>
  <si>
    <t>Infracción Ley Derechos de Autor</t>
  </si>
  <si>
    <t>Infracción Ley Orgánica del Ambiente</t>
  </si>
  <si>
    <t>Usurpacion</t>
  </si>
  <si>
    <t>Violación a mayor</t>
  </si>
  <si>
    <t>Violación a menor</t>
  </si>
  <si>
    <t>Abuso sexual a mayor</t>
  </si>
  <si>
    <t>Lesiones con arma de fuego</t>
  </si>
  <si>
    <t>Simulación de delito</t>
  </si>
  <si>
    <t>Abandono de incapaz</t>
  </si>
  <si>
    <t>Del</t>
  </si>
  <si>
    <t>Estafa mediante cheque</t>
  </si>
  <si>
    <t>Extorsión</t>
  </si>
  <si>
    <t>Falsedad idelógica</t>
  </si>
  <si>
    <t>Infracción Ley de Salud</t>
  </si>
  <si>
    <t>Resistencia a la autoridad</t>
  </si>
  <si>
    <t>Tentativa de homicidio doloso</t>
  </si>
  <si>
    <t>Tentativa de violación</t>
  </si>
  <si>
    <t>Usurpación de dominio público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</si>
  <si>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</si>
  <si>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</si>
  <si>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</si>
  <si>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</si>
  <si>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</si>
  <si>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</si>
  <si>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</si>
  <si>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</si>
  <si>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</si>
  <si>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</si>
  <si>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</si>
  <si>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</si>
  <si>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Mes</t>
  </si>
  <si>
    <t>Cantón</t>
  </si>
  <si>
    <t>Consumo de marihuana</t>
  </si>
  <si>
    <t>Lesiones accidentales</t>
  </si>
  <si>
    <t>Receptación</t>
  </si>
  <si>
    <t>Venta de marihuana</t>
  </si>
  <si>
    <t>Hallazgo de droga</t>
  </si>
  <si>
    <t>Transporte de droga</t>
  </si>
  <si>
    <t>Hurto</t>
  </si>
  <si>
    <t>Relaciones sexuales con menor</t>
  </si>
  <si>
    <t>Robo con fuerza sobre cosas</t>
  </si>
  <si>
    <t>Tentativa robo violencia sobre personas</t>
  </si>
  <si>
    <t>Usurpación bienes dominio público</t>
  </si>
  <si>
    <t>Robo de medio de transporte</t>
  </si>
  <si>
    <t>Conocido</t>
  </si>
  <si>
    <t>Sustraído</t>
  </si>
  <si>
    <t>Acción</t>
  </si>
  <si>
    <t>Denuncias Entradas</t>
  </si>
  <si>
    <t>Valor de lo Sustraído</t>
  </si>
  <si>
    <t>Con Valor Conocido</t>
  </si>
  <si>
    <t>Con Valor Desconocido</t>
  </si>
  <si>
    <t>Tipo de Delito</t>
  </si>
  <si>
    <t>Valor de lo</t>
  </si>
  <si>
    <t>Promedio por</t>
  </si>
  <si>
    <t xml:space="preserve">   Automóvil</t>
  </si>
  <si>
    <t xml:space="preserve">   Motocicleta</t>
  </si>
  <si>
    <t xml:space="preserve">   Bicicleta</t>
  </si>
  <si>
    <t>(1) Incluye estafa mediante cheque</t>
  </si>
  <si>
    <t>(2) Incluye hurto de ganado</t>
  </si>
  <si>
    <t>Delito o Causa</t>
  </si>
  <si>
    <t>de Detención</t>
  </si>
  <si>
    <t xml:space="preserve">Mas </t>
  </si>
  <si>
    <t>Fem</t>
  </si>
  <si>
    <t>Jul</t>
  </si>
  <si>
    <t>Ago</t>
  </si>
  <si>
    <t>Oct</t>
  </si>
  <si>
    <t>Nov</t>
  </si>
  <si>
    <t>Dic</t>
  </si>
  <si>
    <t>Abuso sexual</t>
  </si>
  <si>
    <t>Robo</t>
  </si>
  <si>
    <t>Violación</t>
  </si>
  <si>
    <t>Otros</t>
  </si>
  <si>
    <t>Por existir orden de captura</t>
  </si>
  <si>
    <t>Lesiones arma blanca</t>
  </si>
  <si>
    <t>Lesiones arma de fuego</t>
  </si>
  <si>
    <t>Peculado</t>
  </si>
  <si>
    <t>Tentativa de robo</t>
  </si>
  <si>
    <t>Administración fraudulenta</t>
  </si>
  <si>
    <t>Muerte accidental</t>
  </si>
  <si>
    <t>Muerte natural</t>
  </si>
  <si>
    <t>Homicidio doloso</t>
  </si>
  <si>
    <t xml:space="preserve">Hurto </t>
  </si>
  <si>
    <t>anteriores</t>
  </si>
  <si>
    <t>De años</t>
  </si>
  <si>
    <t xml:space="preserve">Promedio </t>
  </si>
  <si>
    <t>por</t>
  </si>
  <si>
    <r>
      <t xml:space="preserve">Estafa </t>
    </r>
    <r>
      <rPr>
        <sz val="8"/>
        <rFont val="Batang"/>
        <family val="1"/>
      </rPr>
      <t>(1)</t>
    </r>
  </si>
  <si>
    <r>
      <t xml:space="preserve">Hurto </t>
    </r>
    <r>
      <rPr>
        <sz val="8"/>
        <rFont val="Batang"/>
        <family val="1"/>
      </rPr>
      <t>(2)</t>
    </r>
  </si>
  <si>
    <t>Apropiación y/o retención indebida</t>
  </si>
  <si>
    <t>Del 2003</t>
  </si>
  <si>
    <t>Falsedad ideológica</t>
  </si>
  <si>
    <t>Privación de libertad</t>
  </si>
  <si>
    <t>Tentativa robo con fuerza sobre cosas</t>
  </si>
  <si>
    <t>Tentativa robo con violencia sobre personas</t>
  </si>
  <si>
    <t>¢  139,204,125</t>
  </si>
  <si>
    <t>¢  249,470</t>
  </si>
  <si>
    <t>¢   131,367,125</t>
  </si>
  <si>
    <t>¢      7,837,000</t>
  </si>
  <si>
    <t>¢  251,180</t>
  </si>
  <si>
    <t>¢  223,914</t>
  </si>
  <si>
    <t>Entrados</t>
  </si>
  <si>
    <t>Terminados</t>
  </si>
  <si>
    <t xml:space="preserve">   Cuadraciclo</t>
  </si>
  <si>
    <t>Inf. Ley Conservación Vida Silvestre</t>
  </si>
  <si>
    <t>Denuncias con Valor</t>
  </si>
  <si>
    <t>¢   192.443</t>
  </si>
  <si>
    <t>¢   277.450</t>
  </si>
  <si>
    <t>¢  242.436</t>
  </si>
  <si>
    <t>¢  125.521</t>
  </si>
  <si>
    <t>¢   2,694.200</t>
  </si>
  <si>
    <t>¢ 52,993.000</t>
  </si>
  <si>
    <t>¢ 69,094.300</t>
  </si>
  <si>
    <t>¢  4,393.225</t>
  </si>
  <si>
    <t>¢ 10,029.400</t>
  </si>
  <si>
    <t>¢  5,300.000</t>
  </si>
  <si>
    <t>¢  2,889.400</t>
  </si>
  <si>
    <t>¢    490.000</t>
  </si>
  <si>
    <t>¢  1,350.000</t>
  </si>
  <si>
    <t>¢ 1,060.000</t>
  </si>
  <si>
    <t>¢   120.392</t>
  </si>
  <si>
    <t>¢   490.000</t>
  </si>
  <si>
    <t>¢   450.000</t>
  </si>
  <si>
    <t>Inf.Ley Conservación Vida Silvestre</t>
  </si>
  <si>
    <t>Usurpación</t>
  </si>
  <si>
    <t>Suicidio</t>
  </si>
  <si>
    <t>Casos entrados en la Subdelegación de Turrialba, según cantón</t>
  </si>
  <si>
    <t xml:space="preserve"> y mes de ocurrencia, durante el 2003</t>
  </si>
  <si>
    <t>Casos entrados y terminados por la Subdelegación de Turrialba,</t>
  </si>
  <si>
    <t>según tipo de caso, durante el 2003</t>
  </si>
  <si>
    <t xml:space="preserve">Casos entrados en la Subdelegación de Turrialba, según tipo de caso </t>
  </si>
  <si>
    <t>y cantón de ocurrencia, durante el 2003</t>
  </si>
  <si>
    <t>Denuncias entradas en la Subdelegación de Turrialba, según cantón, valor de lo sustraído y</t>
  </si>
  <si>
    <t>promedio por acción delictiva, por los delitos de estafa, hurto y robo, durante el 2003</t>
  </si>
  <si>
    <t>Denuncias entradas con valor conocido en la Subdelegación de Turrialba, según valor de lo sustraído</t>
  </si>
  <si>
    <t>y promedio por acción delictiva, para los delitos de estafa, hurto y robo, durante el 2003</t>
  </si>
  <si>
    <t>¢ 139,204.125</t>
  </si>
  <si>
    <t>¢ 249.470</t>
  </si>
  <si>
    <t xml:space="preserve">Personas detenidas por la Subdelegación de Turrialba, según delito o causa </t>
  </si>
  <si>
    <t>de detención, sexo y mes, durante el 2003</t>
  </si>
  <si>
    <t>Sexo</t>
  </si>
  <si>
    <t>Set</t>
  </si>
  <si>
    <t>Fuente: Sección de Estadística, Departamento de Planificación.</t>
  </si>
  <si>
    <t>Cuadro No.123</t>
  </si>
  <si>
    <t>Cuadro No.118</t>
  </si>
  <si>
    <t>Cuadro No.119</t>
  </si>
  <si>
    <t>Cuadro No.120</t>
  </si>
  <si>
    <t>Cuadro No.121</t>
  </si>
  <si>
    <t>Cuadro No.122</t>
  </si>
  <si>
    <t>Continuación Cuadro No.119</t>
  </si>
  <si>
    <t>Continuación Cuadro No.120</t>
  </si>
</sst>
</file>

<file path=xl/styles.xml><?xml version="1.0" encoding="utf-8"?>
<styleSheet xmlns="http://schemas.openxmlformats.org/spreadsheetml/2006/main">
  <numFmts count="16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C&quot;#,##0_);\(&quot;C&quot;#,##0\)"/>
    <numFmt numFmtId="165" formatCode="&quot;C&quot;#,##0_);[Red]\(&quot;C&quot;#,##0\)"/>
    <numFmt numFmtId="166" formatCode="&quot;C&quot;#,##0.00_);\(&quot;C&quot;#,##0.00\)"/>
    <numFmt numFmtId="167" formatCode="&quot;C&quot;#,##0.00_);[Red]\(&quot;C&quot;#,##0.00\)"/>
    <numFmt numFmtId="168" formatCode="_(&quot;C&quot;* #,##0_);_(&quot;C&quot;* \(#,##0\);_(&quot;C&quot;* &quot;-&quot;_);_(@_)"/>
    <numFmt numFmtId="169" formatCode="_(&quot;C&quot;* #,##0.00_);_(&quot;C&quot;* \(#,##0.00\);_(&quot;C&quot;* &quot;-&quot;??_);_(@_)"/>
    <numFmt numFmtId="170" formatCode="\¢#,##0"/>
    <numFmt numFmtId="171" formatCode="0;[Red]0"/>
  </numFmts>
  <fonts count="5">
    <font>
      <sz val="10"/>
      <name val="Arial"/>
      <family val="0"/>
    </font>
    <font>
      <sz val="10"/>
      <name val="Batang"/>
      <family val="1"/>
    </font>
    <font>
      <b/>
      <u val="single"/>
      <sz val="10"/>
      <name val="Batang"/>
      <family val="1"/>
    </font>
    <font>
      <b/>
      <sz val="10"/>
      <name val="Batang"/>
      <family val="1"/>
    </font>
    <font>
      <sz val="8"/>
      <name val="Batang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170" fontId="3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170" fontId="2" fillId="0" borderId="2" xfId="0" applyNumberFormat="1" applyFont="1" applyBorder="1" applyAlignment="1">
      <alignment horizontal="center"/>
    </xf>
    <xf numFmtId="170" fontId="2" fillId="0" borderId="0" xfId="0" applyNumberFormat="1" applyFont="1" applyBorder="1" applyAlignment="1">
      <alignment horizontal="center"/>
    </xf>
    <xf numFmtId="170" fontId="1" fillId="0" borderId="2" xfId="0" applyNumberFormat="1" applyFont="1" applyBorder="1" applyAlignment="1">
      <alignment horizontal="center"/>
    </xf>
    <xf numFmtId="170" fontId="1" fillId="0" borderId="3" xfId="0" applyNumberFormat="1" applyFont="1" applyBorder="1" applyAlignment="1">
      <alignment/>
    </xf>
    <xf numFmtId="170" fontId="1" fillId="0" borderId="1" xfId="0" applyNumberFormat="1" applyFont="1" applyBorder="1" applyAlignment="1">
      <alignment/>
    </xf>
    <xf numFmtId="170" fontId="1" fillId="0" borderId="0" xfId="0" applyNumberFormat="1" applyFont="1" applyAlignment="1">
      <alignment horizontal="center"/>
    </xf>
    <xf numFmtId="170" fontId="3" fillId="0" borderId="5" xfId="0" applyNumberFormat="1" applyFont="1" applyBorder="1" applyAlignment="1">
      <alignment horizontal="center" vertical="center"/>
    </xf>
    <xf numFmtId="170" fontId="3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0" fontId="2" fillId="0" borderId="2" xfId="0" applyNumberFormat="1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70" fontId="1" fillId="0" borderId="1" xfId="0" applyNumberFormat="1" applyFont="1" applyBorder="1" applyAlignment="1">
      <alignment horizontal="center"/>
    </xf>
    <xf numFmtId="170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/>
    </xf>
    <xf numFmtId="0" fontId="4" fillId="0" borderId="5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170" fontId="3" fillId="0" borderId="5" xfId="0" applyNumberFormat="1" applyFont="1" applyFill="1" applyBorder="1" applyAlignment="1">
      <alignment horizontal="center" vertical="center" wrapText="1"/>
    </xf>
    <xf numFmtId="171" fontId="1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71" fontId="1" fillId="0" borderId="0" xfId="0" applyNumberFormat="1" applyFont="1" applyBorder="1" applyAlignment="1">
      <alignment horizontal="center"/>
    </xf>
    <xf numFmtId="170" fontId="2" fillId="0" borderId="8" xfId="0" applyNumberFormat="1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0" fontId="3" fillId="0" borderId="4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2" sqref="A2"/>
    </sheetView>
  </sheetViews>
  <sheetFormatPr defaultColWidth="11.421875" defaultRowHeight="21.75" customHeight="1"/>
  <cols>
    <col min="1" max="1" width="22.8515625" style="1" customWidth="1"/>
    <col min="2" max="2" width="14.8515625" style="1" customWidth="1"/>
    <col min="3" max="3" width="19.00390625" style="1" customWidth="1"/>
    <col min="4" max="4" width="18.140625" style="1" customWidth="1"/>
    <col min="5" max="16384" width="11.421875" style="1" customWidth="1"/>
  </cols>
  <sheetData>
    <row r="1" spans="1:4" ht="21.75" customHeight="1">
      <c r="A1" s="4" t="s">
        <v>189</v>
      </c>
      <c r="B1" s="4"/>
      <c r="C1" s="4"/>
      <c r="D1" s="4"/>
    </row>
    <row r="2" spans="1:4" ht="21.75" customHeight="1">
      <c r="A2" s="4"/>
      <c r="B2" s="4"/>
      <c r="C2" s="4"/>
      <c r="D2" s="4"/>
    </row>
    <row r="3" spans="1:4" ht="15.75" customHeight="1">
      <c r="A3" s="106" t="s">
        <v>171</v>
      </c>
      <c r="B3" s="106"/>
      <c r="C3" s="106"/>
      <c r="D3" s="106"/>
    </row>
    <row r="4" spans="1:4" ht="15.75" customHeight="1">
      <c r="A4" s="106" t="s">
        <v>172</v>
      </c>
      <c r="B4" s="106"/>
      <c r="C4" s="106"/>
      <c r="D4" s="106"/>
    </row>
    <row r="5" spans="1:4" ht="21.75" customHeight="1" thickBot="1">
      <c r="A5" s="29"/>
      <c r="B5" s="29"/>
      <c r="C5" s="29"/>
      <c r="D5" s="29"/>
    </row>
    <row r="6" spans="1:4" ht="21.75" customHeight="1">
      <c r="A6" s="102" t="s">
        <v>76</v>
      </c>
      <c r="B6" s="104" t="s">
        <v>0</v>
      </c>
      <c r="C6" s="100" t="s">
        <v>77</v>
      </c>
      <c r="D6" s="101"/>
    </row>
    <row r="7" spans="1:4" ht="21.75" customHeight="1" thickBot="1">
      <c r="A7" s="103"/>
      <c r="B7" s="105"/>
      <c r="C7" s="30" t="s">
        <v>8</v>
      </c>
      <c r="D7" s="30" t="s">
        <v>7</v>
      </c>
    </row>
    <row r="8" spans="1:4" ht="21.75" customHeight="1">
      <c r="A8" s="78"/>
      <c r="B8" s="79"/>
      <c r="C8" s="2"/>
      <c r="D8" s="2"/>
    </row>
    <row r="9" spans="1:4" ht="21.75" customHeight="1">
      <c r="A9" s="78" t="s">
        <v>0</v>
      </c>
      <c r="B9" s="67">
        <f>+SUM(B11:B22)</f>
        <v>1003</v>
      </c>
      <c r="C9" s="81">
        <f>+SUM(C11:C22)</f>
        <v>917</v>
      </c>
      <c r="D9" s="80">
        <f>+SUM(D11:D22)</f>
        <v>86</v>
      </c>
    </row>
    <row r="10" spans="1:6" s="3" customFormat="1" ht="21.75" customHeight="1">
      <c r="A10" s="1"/>
      <c r="B10" s="12"/>
      <c r="C10" s="1"/>
      <c r="D10" s="1"/>
      <c r="E10" s="1"/>
      <c r="F10" s="7"/>
    </row>
    <row r="11" spans="1:6" s="3" customFormat="1" ht="21.75" customHeight="1">
      <c r="A11" s="93" t="s">
        <v>64</v>
      </c>
      <c r="B11" s="14">
        <f>SUM(C11:D11)</f>
        <v>63</v>
      </c>
      <c r="C11" s="40">
        <v>59</v>
      </c>
      <c r="D11" s="40">
        <v>4</v>
      </c>
      <c r="F11" s="7"/>
    </row>
    <row r="12" spans="1:4" s="5" customFormat="1" ht="21.75" customHeight="1">
      <c r="A12" s="93" t="s">
        <v>65</v>
      </c>
      <c r="B12" s="14">
        <f aca="true" t="shared" si="0" ref="B12:B22">SUM(C12:D12)</f>
        <v>63</v>
      </c>
      <c r="C12" s="40">
        <v>58</v>
      </c>
      <c r="D12" s="40">
        <v>5</v>
      </c>
    </row>
    <row r="13" spans="1:4" ht="21.75" customHeight="1">
      <c r="A13" s="93" t="s">
        <v>66</v>
      </c>
      <c r="B13" s="14">
        <f t="shared" si="0"/>
        <v>92</v>
      </c>
      <c r="C13" s="40">
        <v>80</v>
      </c>
      <c r="D13" s="40">
        <v>12</v>
      </c>
    </row>
    <row r="14" spans="1:6" s="3" customFormat="1" ht="21.75" customHeight="1">
      <c r="A14" s="93" t="s">
        <v>67</v>
      </c>
      <c r="B14" s="14">
        <f t="shared" si="0"/>
        <v>90</v>
      </c>
      <c r="C14" s="40">
        <v>81</v>
      </c>
      <c r="D14" s="40">
        <v>9</v>
      </c>
      <c r="F14" s="7"/>
    </row>
    <row r="15" spans="1:6" s="3" customFormat="1" ht="21.75" customHeight="1">
      <c r="A15" s="93" t="s">
        <v>68</v>
      </c>
      <c r="B15" s="14">
        <f t="shared" si="0"/>
        <v>84</v>
      </c>
      <c r="C15" s="40">
        <v>72</v>
      </c>
      <c r="D15" s="40">
        <v>12</v>
      </c>
      <c r="E15" s="7"/>
      <c r="F15" s="7"/>
    </row>
    <row r="16" spans="1:6" ht="21.75" customHeight="1">
      <c r="A16" s="93" t="s">
        <v>69</v>
      </c>
      <c r="B16" s="14">
        <f t="shared" si="0"/>
        <v>92</v>
      </c>
      <c r="C16" s="40">
        <v>84</v>
      </c>
      <c r="D16" s="40">
        <v>8</v>
      </c>
      <c r="E16" s="7"/>
      <c r="F16" s="7"/>
    </row>
    <row r="17" spans="1:6" ht="21.75" customHeight="1">
      <c r="A17" s="93" t="s">
        <v>70</v>
      </c>
      <c r="B17" s="14">
        <f t="shared" si="0"/>
        <v>94</v>
      </c>
      <c r="C17" s="40">
        <v>90</v>
      </c>
      <c r="D17" s="40">
        <v>4</v>
      </c>
      <c r="E17" s="7"/>
      <c r="F17" s="7"/>
    </row>
    <row r="18" spans="1:4" ht="21.75" customHeight="1">
      <c r="A18" s="93" t="s">
        <v>71</v>
      </c>
      <c r="B18" s="14">
        <f t="shared" si="0"/>
        <v>98</v>
      </c>
      <c r="C18" s="40">
        <v>88</v>
      </c>
      <c r="D18" s="40">
        <v>10</v>
      </c>
    </row>
    <row r="19" spans="1:4" ht="21.75" customHeight="1">
      <c r="A19" s="93" t="s">
        <v>72</v>
      </c>
      <c r="B19" s="14">
        <f t="shared" si="0"/>
        <v>77</v>
      </c>
      <c r="C19" s="40">
        <v>70</v>
      </c>
      <c r="D19" s="40">
        <v>7</v>
      </c>
    </row>
    <row r="20" spans="1:4" ht="21.75" customHeight="1">
      <c r="A20" s="93" t="s">
        <v>73</v>
      </c>
      <c r="B20" s="14">
        <f t="shared" si="0"/>
        <v>96</v>
      </c>
      <c r="C20" s="40">
        <v>90</v>
      </c>
      <c r="D20" s="40">
        <v>6</v>
      </c>
    </row>
    <row r="21" spans="1:4" ht="21.75" customHeight="1">
      <c r="A21" s="93" t="s">
        <v>74</v>
      </c>
      <c r="B21" s="14">
        <f t="shared" si="0"/>
        <v>88</v>
      </c>
      <c r="C21" s="40">
        <v>85</v>
      </c>
      <c r="D21" s="40">
        <v>3</v>
      </c>
    </row>
    <row r="22" spans="1:4" ht="21.75" customHeight="1">
      <c r="A22" s="93" t="s">
        <v>75</v>
      </c>
      <c r="B22" s="14">
        <f t="shared" si="0"/>
        <v>66</v>
      </c>
      <c r="C22" s="40">
        <v>60</v>
      </c>
      <c r="D22" s="40">
        <v>6</v>
      </c>
    </row>
    <row r="23" spans="1:4" ht="21.75" customHeight="1" thickBot="1">
      <c r="A23" s="86"/>
      <c r="B23" s="82"/>
      <c r="C23" s="51"/>
      <c r="D23" s="51"/>
    </row>
    <row r="24" ht="21.75" customHeight="1">
      <c r="A24" s="87" t="s">
        <v>187</v>
      </c>
    </row>
  </sheetData>
  <mergeCells count="5">
    <mergeCell ref="C6:D6"/>
    <mergeCell ref="A6:A7"/>
    <mergeCell ref="B6:B7"/>
    <mergeCell ref="A3:D3"/>
    <mergeCell ref="A4:D4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3"/>
  <sheetViews>
    <sheetView workbookViewId="0" topLeftCell="A37">
      <selection activeCell="A50" sqref="A50"/>
    </sheetView>
  </sheetViews>
  <sheetFormatPr defaultColWidth="11.421875" defaultRowHeight="13.5" customHeight="1"/>
  <cols>
    <col min="1" max="1" width="43.57421875" style="10" customWidth="1"/>
    <col min="2" max="2" width="11.421875" style="9" customWidth="1"/>
    <col min="3" max="3" width="8.57421875" style="9" customWidth="1"/>
    <col min="4" max="4" width="11.421875" style="9" customWidth="1"/>
    <col min="5" max="5" width="14.57421875" style="9" customWidth="1"/>
    <col min="6" max="6" width="29.8515625" style="11" customWidth="1"/>
    <col min="7" max="7" width="11.421875" style="11" customWidth="1"/>
    <col min="8" max="16384" width="11.421875" style="10" customWidth="1"/>
  </cols>
  <sheetData>
    <row r="1" spans="1:2" ht="13.5" customHeight="1">
      <c r="A1" s="17" t="s">
        <v>190</v>
      </c>
      <c r="B1" s="18"/>
    </row>
    <row r="2" spans="1:2" ht="13.5" customHeight="1">
      <c r="A2" s="17"/>
      <c r="B2" s="18"/>
    </row>
    <row r="3" spans="1:5" ht="16.5" customHeight="1">
      <c r="A3" s="107" t="s">
        <v>173</v>
      </c>
      <c r="B3" s="107"/>
      <c r="C3" s="107"/>
      <c r="D3" s="107"/>
      <c r="E3" s="107"/>
    </row>
    <row r="4" spans="1:5" ht="16.5" customHeight="1">
      <c r="A4" s="107" t="s">
        <v>174</v>
      </c>
      <c r="B4" s="107"/>
      <c r="C4" s="107"/>
      <c r="D4" s="107"/>
      <c r="E4" s="107"/>
    </row>
    <row r="5" spans="1:5" ht="13.5" customHeight="1" thickBot="1">
      <c r="A5" s="19"/>
      <c r="B5" s="19"/>
      <c r="C5" s="20"/>
      <c r="D5" s="20"/>
      <c r="E5" s="20"/>
    </row>
    <row r="6" spans="1:5" ht="19.5" customHeight="1">
      <c r="A6" s="96" t="s">
        <v>41</v>
      </c>
      <c r="B6" s="99" t="s">
        <v>146</v>
      </c>
      <c r="C6" s="108" t="s">
        <v>147</v>
      </c>
      <c r="D6" s="95"/>
      <c r="E6" s="95"/>
    </row>
    <row r="7" spans="1:5" ht="13.5" customHeight="1">
      <c r="A7" s="97"/>
      <c r="B7" s="109"/>
      <c r="C7" s="97" t="s">
        <v>0</v>
      </c>
      <c r="D7" s="21" t="s">
        <v>55</v>
      </c>
      <c r="E7" s="21" t="s">
        <v>129</v>
      </c>
    </row>
    <row r="8" spans="1:5" ht="13.5" customHeight="1" thickBot="1">
      <c r="A8" s="98"/>
      <c r="B8" s="110"/>
      <c r="C8" s="98"/>
      <c r="D8" s="22">
        <v>2003</v>
      </c>
      <c r="E8" s="22" t="s">
        <v>128</v>
      </c>
    </row>
    <row r="9" spans="1:5" ht="13.5" customHeight="1">
      <c r="A9" s="23"/>
      <c r="B9" s="24"/>
      <c r="C9" s="25"/>
      <c r="D9" s="25"/>
      <c r="E9" s="21"/>
    </row>
    <row r="10" spans="1:5" ht="13.5" customHeight="1">
      <c r="A10" s="18" t="s">
        <v>0</v>
      </c>
      <c r="B10" s="26">
        <f>SUM(B12:B91)-B67</f>
        <v>1003</v>
      </c>
      <c r="C10" s="36">
        <f>SUM(C12:C91)-C67</f>
        <v>528</v>
      </c>
      <c r="D10" s="27">
        <f>SUM(D12:D91)-D67</f>
        <v>489</v>
      </c>
      <c r="E10" s="27">
        <f>SUM(E12:E91)-E67</f>
        <v>39</v>
      </c>
    </row>
    <row r="11" spans="1:2" ht="13.5" customHeight="1">
      <c r="A11" s="11"/>
      <c r="B11" s="16"/>
    </row>
    <row r="12" spans="1:5" ht="13.5" customHeight="1">
      <c r="A12" s="11" t="s">
        <v>54</v>
      </c>
      <c r="B12" s="28">
        <v>1</v>
      </c>
      <c r="C12" s="23">
        <f>SUM(D12:E12)</f>
        <v>1</v>
      </c>
      <c r="D12" s="9">
        <v>1</v>
      </c>
      <c r="E12" s="9">
        <v>0</v>
      </c>
    </row>
    <row r="13" spans="1:5" ht="13.5" customHeight="1">
      <c r="A13" s="11" t="s">
        <v>34</v>
      </c>
      <c r="B13" s="28">
        <v>7</v>
      </c>
      <c r="C13" s="23">
        <f>SUM(D13:E13)</f>
        <v>4</v>
      </c>
      <c r="D13" s="23">
        <f>2+2</f>
        <v>4</v>
      </c>
      <c r="E13" s="23">
        <v>0</v>
      </c>
    </row>
    <row r="14" spans="1:5" ht="13.5" customHeight="1">
      <c r="A14" s="11" t="s">
        <v>51</v>
      </c>
      <c r="B14" s="28">
        <v>3</v>
      </c>
      <c r="C14" s="23">
        <f aca="true" t="shared" si="0" ref="C14:C91">SUM(D14:E14)</f>
        <v>4</v>
      </c>
      <c r="D14" s="23">
        <f>0+3</f>
        <v>3</v>
      </c>
      <c r="E14" s="23">
        <v>1</v>
      </c>
    </row>
    <row r="15" spans="1:5" ht="13.5" customHeight="1">
      <c r="A15" s="11" t="s">
        <v>42</v>
      </c>
      <c r="B15" s="28">
        <v>12</v>
      </c>
      <c r="C15" s="23">
        <f t="shared" si="0"/>
        <v>14</v>
      </c>
      <c r="D15" s="23">
        <f>5+7</f>
        <v>12</v>
      </c>
      <c r="E15" s="23">
        <v>2</v>
      </c>
    </row>
    <row r="16" spans="1:5" ht="13.5" customHeight="1">
      <c r="A16" s="11" t="s">
        <v>10</v>
      </c>
      <c r="B16" s="28">
        <v>45</v>
      </c>
      <c r="C16" s="23">
        <f t="shared" si="0"/>
        <v>46</v>
      </c>
      <c r="D16" s="23">
        <f>20+22</f>
        <v>42</v>
      </c>
      <c r="E16" s="23">
        <v>4</v>
      </c>
    </row>
    <row r="17" spans="1:5" ht="13.5" customHeight="1">
      <c r="A17" s="11" t="s">
        <v>11</v>
      </c>
      <c r="B17" s="28">
        <v>8</v>
      </c>
      <c r="C17" s="23">
        <f t="shared" si="0"/>
        <v>7</v>
      </c>
      <c r="D17" s="23">
        <f>4+3</f>
        <v>7</v>
      </c>
      <c r="E17" s="23">
        <v>0</v>
      </c>
    </row>
    <row r="18" spans="1:5" ht="13.5" customHeight="1">
      <c r="A18" s="11" t="s">
        <v>12</v>
      </c>
      <c r="B18" s="28">
        <v>2</v>
      </c>
      <c r="C18" s="23">
        <f t="shared" si="0"/>
        <v>1</v>
      </c>
      <c r="D18" s="9">
        <f>0+1</f>
        <v>1</v>
      </c>
      <c r="E18" s="9">
        <v>0</v>
      </c>
    </row>
    <row r="19" spans="1:5" ht="13.5" customHeight="1">
      <c r="A19" s="11" t="s">
        <v>13</v>
      </c>
      <c r="B19" s="28">
        <v>11</v>
      </c>
      <c r="C19" s="23">
        <f t="shared" si="0"/>
        <v>8</v>
      </c>
      <c r="D19" s="23">
        <f>2+6</f>
        <v>8</v>
      </c>
      <c r="E19" s="23">
        <v>0</v>
      </c>
    </row>
    <row r="20" spans="1:5" ht="13.5" customHeight="1">
      <c r="A20" s="11" t="s">
        <v>78</v>
      </c>
      <c r="B20" s="28">
        <v>1</v>
      </c>
      <c r="C20" s="23">
        <f>SUM(D20:E20)</f>
        <v>1</v>
      </c>
      <c r="D20" s="9">
        <v>1</v>
      </c>
      <c r="E20" s="9">
        <v>0</v>
      </c>
    </row>
    <row r="21" spans="1:5" ht="13.5" customHeight="1">
      <c r="A21" s="11" t="s">
        <v>43</v>
      </c>
      <c r="B21" s="28">
        <v>5</v>
      </c>
      <c r="C21" s="23">
        <f t="shared" si="0"/>
        <v>0</v>
      </c>
      <c r="D21" s="9">
        <v>0</v>
      </c>
      <c r="E21" s="9">
        <v>0</v>
      </c>
    </row>
    <row r="22" spans="1:5" ht="13.5" customHeight="1">
      <c r="A22" s="11" t="s">
        <v>14</v>
      </c>
      <c r="B22" s="28">
        <v>1</v>
      </c>
      <c r="C22" s="23">
        <f t="shared" si="0"/>
        <v>1</v>
      </c>
      <c r="D22" s="23">
        <v>1</v>
      </c>
      <c r="E22" s="23">
        <v>0</v>
      </c>
    </row>
    <row r="23" spans="1:5" ht="13.5" customHeight="1">
      <c r="A23" s="11" t="s">
        <v>15</v>
      </c>
      <c r="B23" s="28">
        <v>25</v>
      </c>
      <c r="C23" s="23">
        <f t="shared" si="0"/>
        <v>11</v>
      </c>
      <c r="D23" s="23">
        <f>5+5</f>
        <v>10</v>
      </c>
      <c r="E23" s="23">
        <v>1</v>
      </c>
    </row>
    <row r="24" spans="1:5" ht="13.5" customHeight="1">
      <c r="A24" s="11" t="s">
        <v>37</v>
      </c>
      <c r="B24" s="28">
        <v>1</v>
      </c>
      <c r="C24" s="23">
        <f t="shared" si="0"/>
        <v>0</v>
      </c>
      <c r="D24" s="9">
        <v>0</v>
      </c>
      <c r="E24" s="9">
        <v>0</v>
      </c>
    </row>
    <row r="25" spans="1:5" ht="13.5" customHeight="1">
      <c r="A25" s="11" t="s">
        <v>16</v>
      </c>
      <c r="B25" s="28">
        <v>13</v>
      </c>
      <c r="C25" s="23">
        <f t="shared" si="0"/>
        <v>14</v>
      </c>
      <c r="D25" s="23">
        <v>12</v>
      </c>
      <c r="E25" s="23">
        <v>2</v>
      </c>
    </row>
    <row r="26" spans="1:5" ht="13.5" customHeight="1">
      <c r="A26" s="11" t="s">
        <v>44</v>
      </c>
      <c r="B26" s="28">
        <v>3</v>
      </c>
      <c r="C26" s="23">
        <f t="shared" si="0"/>
        <v>3</v>
      </c>
      <c r="D26" s="23">
        <f>1+2</f>
        <v>3</v>
      </c>
      <c r="E26" s="23">
        <v>0</v>
      </c>
    </row>
    <row r="27" spans="1:5" ht="13.5" customHeight="1">
      <c r="A27" s="11" t="s">
        <v>35</v>
      </c>
      <c r="B27" s="28">
        <v>15</v>
      </c>
      <c r="C27" s="23">
        <f t="shared" si="0"/>
        <v>4</v>
      </c>
      <c r="D27" s="23">
        <f>2+2</f>
        <v>4</v>
      </c>
      <c r="E27" s="23">
        <v>0</v>
      </c>
    </row>
    <row r="28" spans="1:5" ht="13.5" customHeight="1">
      <c r="A28" s="11" t="s">
        <v>56</v>
      </c>
      <c r="B28" s="28">
        <v>1</v>
      </c>
      <c r="C28" s="23">
        <f>SUM(D28:E28)</f>
        <v>1</v>
      </c>
      <c r="D28" s="23">
        <f>0+1</f>
        <v>1</v>
      </c>
      <c r="E28" s="23">
        <v>0</v>
      </c>
    </row>
    <row r="29" spans="1:5" ht="13.5" customHeight="1">
      <c r="A29" s="11" t="s">
        <v>57</v>
      </c>
      <c r="B29" s="28">
        <v>1</v>
      </c>
      <c r="C29" s="23">
        <f>SUM(D29:E29)</f>
        <v>1</v>
      </c>
      <c r="D29" s="23">
        <v>1</v>
      </c>
      <c r="E29" s="23">
        <v>0</v>
      </c>
    </row>
    <row r="30" spans="1:5" ht="13.5" customHeight="1">
      <c r="A30" s="11" t="s">
        <v>58</v>
      </c>
      <c r="B30" s="28">
        <v>1</v>
      </c>
      <c r="C30" s="23">
        <f>SUM(D30:E30)</f>
        <v>1</v>
      </c>
      <c r="D30" s="23">
        <v>1</v>
      </c>
      <c r="E30" s="23">
        <v>0</v>
      </c>
    </row>
    <row r="31" spans="1:5" ht="13.5" customHeight="1">
      <c r="A31" s="11" t="s">
        <v>17</v>
      </c>
      <c r="B31" s="28">
        <v>4</v>
      </c>
      <c r="C31" s="23">
        <f t="shared" si="0"/>
        <v>4</v>
      </c>
      <c r="D31" s="23">
        <f>3+1</f>
        <v>4</v>
      </c>
      <c r="E31" s="23">
        <v>0</v>
      </c>
    </row>
    <row r="32" spans="1:5" ht="13.5" customHeight="1">
      <c r="A32" s="11" t="s">
        <v>18</v>
      </c>
      <c r="B32" s="28">
        <v>9</v>
      </c>
      <c r="C32" s="23">
        <f t="shared" si="0"/>
        <v>7</v>
      </c>
      <c r="D32" s="9">
        <f>0+7</f>
        <v>7</v>
      </c>
      <c r="E32" s="9">
        <v>0</v>
      </c>
    </row>
    <row r="33" spans="1:5" ht="13.5" customHeight="1">
      <c r="A33" s="11" t="s">
        <v>82</v>
      </c>
      <c r="B33" s="28">
        <v>1</v>
      </c>
      <c r="C33" s="23">
        <f>SUM(D33:E33)</f>
        <v>0</v>
      </c>
      <c r="D33" s="9">
        <v>0</v>
      </c>
      <c r="E33" s="9">
        <v>0</v>
      </c>
    </row>
    <row r="34" spans="1:5" ht="13.5" customHeight="1">
      <c r="A34" s="11" t="s">
        <v>19</v>
      </c>
      <c r="B34" s="28">
        <v>6</v>
      </c>
      <c r="C34" s="23">
        <f t="shared" si="0"/>
        <v>3</v>
      </c>
      <c r="D34" s="23">
        <v>3</v>
      </c>
      <c r="E34" s="23">
        <v>0</v>
      </c>
    </row>
    <row r="35" spans="1:5" ht="13.5" customHeight="1">
      <c r="A35" s="11" t="s">
        <v>126</v>
      </c>
      <c r="B35" s="28">
        <v>1</v>
      </c>
      <c r="C35" s="23">
        <f t="shared" si="0"/>
        <v>1</v>
      </c>
      <c r="D35" s="9">
        <f>0+1</f>
        <v>1</v>
      </c>
      <c r="E35" s="9">
        <v>0</v>
      </c>
    </row>
    <row r="36" spans="1:5" ht="13.5" customHeight="1">
      <c r="A36" s="11" t="s">
        <v>127</v>
      </c>
      <c r="B36" s="28">
        <v>185</v>
      </c>
      <c r="C36" s="23">
        <f t="shared" si="0"/>
        <v>53</v>
      </c>
      <c r="D36" s="23">
        <f>20+29</f>
        <v>49</v>
      </c>
      <c r="E36" s="23">
        <v>4</v>
      </c>
    </row>
    <row r="37" spans="1:5" ht="13.5" customHeight="1">
      <c r="A37" s="11" t="s">
        <v>20</v>
      </c>
      <c r="B37" s="28">
        <v>33</v>
      </c>
      <c r="C37" s="23">
        <f t="shared" si="0"/>
        <v>9</v>
      </c>
      <c r="D37" s="23">
        <f>3+4</f>
        <v>7</v>
      </c>
      <c r="E37" s="23">
        <v>2</v>
      </c>
    </row>
    <row r="38" spans="1:5" ht="13.5" customHeight="1">
      <c r="A38" s="11" t="s">
        <v>21</v>
      </c>
      <c r="B38" s="28">
        <v>5</v>
      </c>
      <c r="C38" s="23">
        <f t="shared" si="0"/>
        <v>0</v>
      </c>
      <c r="D38" s="9">
        <v>0</v>
      </c>
      <c r="E38" s="9">
        <v>0</v>
      </c>
    </row>
    <row r="39" spans="1:5" ht="13.5" customHeight="1">
      <c r="A39" s="11" t="s">
        <v>39</v>
      </c>
      <c r="B39" s="28">
        <v>1</v>
      </c>
      <c r="C39" s="23">
        <f t="shared" si="0"/>
        <v>2</v>
      </c>
      <c r="D39" s="23">
        <f>0+1</f>
        <v>1</v>
      </c>
      <c r="E39" s="23">
        <v>1</v>
      </c>
    </row>
    <row r="40" spans="1:5" ht="13.5" customHeight="1">
      <c r="A40" s="11" t="s">
        <v>22</v>
      </c>
      <c r="B40" s="28">
        <v>5</v>
      </c>
      <c r="C40" s="23">
        <f t="shared" si="0"/>
        <v>4</v>
      </c>
      <c r="D40" s="23">
        <f>1+3</f>
        <v>4</v>
      </c>
      <c r="E40" s="23">
        <v>0</v>
      </c>
    </row>
    <row r="41" spans="1:5" ht="13.5" customHeight="1">
      <c r="A41" s="11" t="s">
        <v>45</v>
      </c>
      <c r="B41" s="28">
        <v>1</v>
      </c>
      <c r="C41" s="23">
        <f t="shared" si="0"/>
        <v>0</v>
      </c>
      <c r="D41" s="9">
        <v>0</v>
      </c>
      <c r="E41" s="9">
        <v>0</v>
      </c>
    </row>
    <row r="42" spans="1:5" ht="13.5" customHeight="1">
      <c r="A42" s="11" t="s">
        <v>59</v>
      </c>
      <c r="B42" s="28">
        <v>0</v>
      </c>
      <c r="C42" s="23">
        <f t="shared" si="0"/>
        <v>1</v>
      </c>
      <c r="D42" s="9">
        <v>0</v>
      </c>
      <c r="E42" s="9">
        <v>1</v>
      </c>
    </row>
    <row r="43" spans="1:5" ht="13.5" customHeight="1">
      <c r="A43" s="11" t="s">
        <v>46</v>
      </c>
      <c r="B43" s="28">
        <v>6</v>
      </c>
      <c r="C43" s="23">
        <f t="shared" si="0"/>
        <v>4</v>
      </c>
      <c r="D43" s="23">
        <v>4</v>
      </c>
      <c r="E43" s="23">
        <v>0</v>
      </c>
    </row>
    <row r="44" spans="1:5" ht="13.5" customHeight="1">
      <c r="A44" s="11" t="s">
        <v>23</v>
      </c>
      <c r="B44" s="28">
        <v>2</v>
      </c>
      <c r="C44" s="23">
        <f t="shared" si="0"/>
        <v>2</v>
      </c>
      <c r="D44" s="23">
        <f>1+1</f>
        <v>2</v>
      </c>
      <c r="E44" s="23">
        <v>0</v>
      </c>
    </row>
    <row r="45" spans="1:5" ht="13.5" customHeight="1">
      <c r="A45" s="11" t="s">
        <v>47</v>
      </c>
      <c r="B45" s="28">
        <v>7</v>
      </c>
      <c r="C45" s="23">
        <f t="shared" si="0"/>
        <v>0</v>
      </c>
      <c r="D45" s="9">
        <v>0</v>
      </c>
      <c r="E45" s="9">
        <v>0</v>
      </c>
    </row>
    <row r="46" spans="1:5" ht="13.5" customHeight="1">
      <c r="A46" s="11" t="s">
        <v>38</v>
      </c>
      <c r="B46" s="28">
        <v>1</v>
      </c>
      <c r="C46" s="23">
        <f t="shared" si="0"/>
        <v>1</v>
      </c>
      <c r="D46" s="23">
        <v>1</v>
      </c>
      <c r="E46" s="23">
        <v>0</v>
      </c>
    </row>
    <row r="47" spans="1:5" ht="13.5" customHeight="1">
      <c r="A47" s="11" t="s">
        <v>124</v>
      </c>
      <c r="B47" s="28">
        <v>4</v>
      </c>
      <c r="C47" s="23">
        <f>SUM(D47:E47)</f>
        <v>4</v>
      </c>
      <c r="D47" s="23">
        <v>4</v>
      </c>
      <c r="E47" s="23">
        <v>0</v>
      </c>
    </row>
    <row r="48" spans="1:5" ht="13.5" customHeight="1">
      <c r="A48" s="11" t="s">
        <v>125</v>
      </c>
      <c r="B48" s="28">
        <v>14</v>
      </c>
      <c r="C48" s="23">
        <f>SUM(D48:E48)</f>
        <v>14</v>
      </c>
      <c r="D48" s="23">
        <v>14</v>
      </c>
      <c r="E48" s="23">
        <v>0</v>
      </c>
    </row>
    <row r="49" spans="1:5" ht="13.5" customHeight="1">
      <c r="A49" s="88" t="s">
        <v>194</v>
      </c>
      <c r="B49" s="89"/>
      <c r="C49" s="23"/>
      <c r="D49" s="23"/>
      <c r="E49" s="23"/>
    </row>
    <row r="50" spans="1:5" ht="13.5" customHeight="1" thickBot="1">
      <c r="A50" s="11"/>
      <c r="B50" s="90"/>
      <c r="C50" s="23"/>
      <c r="D50" s="23"/>
      <c r="E50" s="23"/>
    </row>
    <row r="51" spans="1:5" ht="19.5" customHeight="1">
      <c r="A51" s="96" t="s">
        <v>41</v>
      </c>
      <c r="B51" s="99" t="s">
        <v>146</v>
      </c>
      <c r="C51" s="108" t="s">
        <v>147</v>
      </c>
      <c r="D51" s="95"/>
      <c r="E51" s="95"/>
    </row>
    <row r="52" spans="1:5" ht="13.5" customHeight="1">
      <c r="A52" s="97"/>
      <c r="B52" s="109"/>
      <c r="C52" s="97" t="s">
        <v>0</v>
      </c>
      <c r="D52" s="111" t="s">
        <v>135</v>
      </c>
      <c r="E52" s="21" t="s">
        <v>129</v>
      </c>
    </row>
    <row r="53" spans="1:5" ht="13.5" customHeight="1" thickBot="1">
      <c r="A53" s="98"/>
      <c r="B53" s="110"/>
      <c r="C53" s="98"/>
      <c r="D53" s="112"/>
      <c r="E53" s="22" t="s">
        <v>128</v>
      </c>
    </row>
    <row r="54" spans="1:5" ht="13.5" customHeight="1">
      <c r="A54" s="11"/>
      <c r="B54" s="28"/>
      <c r="C54" s="23"/>
      <c r="D54" s="23"/>
      <c r="E54" s="23"/>
    </row>
    <row r="55" spans="1:5" ht="13.5" customHeight="1">
      <c r="A55" s="11" t="s">
        <v>24</v>
      </c>
      <c r="B55" s="28">
        <v>11</v>
      </c>
      <c r="C55" s="23">
        <f t="shared" si="0"/>
        <v>7</v>
      </c>
      <c r="D55" s="23">
        <f>3+3</f>
        <v>6</v>
      </c>
      <c r="E55" s="23">
        <v>1</v>
      </c>
    </row>
    <row r="56" spans="1:5" ht="13.5" customHeight="1">
      <c r="A56" s="11" t="s">
        <v>79</v>
      </c>
      <c r="B56" s="28">
        <v>1</v>
      </c>
      <c r="C56" s="23">
        <f t="shared" si="0"/>
        <v>1</v>
      </c>
      <c r="D56" s="23">
        <v>1</v>
      </c>
      <c r="E56" s="23">
        <v>0</v>
      </c>
    </row>
    <row r="57" spans="1:5" ht="13.5" customHeight="1">
      <c r="A57" s="11" t="s">
        <v>25</v>
      </c>
      <c r="B57" s="28">
        <v>8</v>
      </c>
      <c r="C57" s="23">
        <f t="shared" si="0"/>
        <v>8</v>
      </c>
      <c r="D57" s="23">
        <f>3+5</f>
        <v>8</v>
      </c>
      <c r="E57" s="23">
        <v>0</v>
      </c>
    </row>
    <row r="58" spans="1:5" ht="13.5" customHeight="1">
      <c r="A58" s="11" t="s">
        <v>52</v>
      </c>
      <c r="B58" s="28">
        <v>2</v>
      </c>
      <c r="C58" s="23">
        <f t="shared" si="0"/>
        <v>4</v>
      </c>
      <c r="D58" s="23">
        <f>0+2</f>
        <v>2</v>
      </c>
      <c r="E58" s="23">
        <v>2</v>
      </c>
    </row>
    <row r="59" spans="1:5" ht="13.5" customHeight="1">
      <c r="A59" s="11" t="s">
        <v>26</v>
      </c>
      <c r="B59" s="28">
        <v>11</v>
      </c>
      <c r="C59" s="23">
        <f>SUM(D59:E59)</f>
        <v>13</v>
      </c>
      <c r="D59" s="23">
        <f>8+3</f>
        <v>11</v>
      </c>
      <c r="E59" s="23">
        <v>2</v>
      </c>
    </row>
    <row r="60" spans="1:5" ht="13.5" customHeight="1">
      <c r="A60" s="11" t="s">
        <v>137</v>
      </c>
      <c r="B60" s="28">
        <v>1</v>
      </c>
      <c r="C60" s="23">
        <f t="shared" si="0"/>
        <v>1</v>
      </c>
      <c r="D60" s="23">
        <f>0+1</f>
        <v>1</v>
      </c>
      <c r="E60" s="23">
        <v>0</v>
      </c>
    </row>
    <row r="61" spans="1:5" ht="13.5" customHeight="1">
      <c r="A61" s="11" t="s">
        <v>80</v>
      </c>
      <c r="B61" s="28">
        <v>2</v>
      </c>
      <c r="C61" s="23">
        <f t="shared" si="0"/>
        <v>0</v>
      </c>
      <c r="D61" s="23">
        <v>0</v>
      </c>
      <c r="E61" s="23">
        <v>0</v>
      </c>
    </row>
    <row r="62" spans="1:5" ht="13.5" customHeight="1">
      <c r="A62" s="11" t="s">
        <v>85</v>
      </c>
      <c r="B62" s="28">
        <v>1</v>
      </c>
      <c r="C62" s="23">
        <f>SUM(D62:E62)</f>
        <v>1</v>
      </c>
      <c r="D62" s="23">
        <f>0+1</f>
        <v>1</v>
      </c>
      <c r="E62" s="23">
        <v>0</v>
      </c>
    </row>
    <row r="63" spans="1:5" ht="13.5" customHeight="1">
      <c r="A63" s="11" t="s">
        <v>60</v>
      </c>
      <c r="B63" s="28">
        <v>0</v>
      </c>
      <c r="C63" s="23">
        <f>SUM(D63:E63)</f>
        <v>1</v>
      </c>
      <c r="D63" s="23">
        <v>0</v>
      </c>
      <c r="E63" s="23">
        <v>1</v>
      </c>
    </row>
    <row r="64" spans="1:5" ht="13.5" customHeight="1">
      <c r="A64" s="11" t="s">
        <v>27</v>
      </c>
      <c r="B64" s="28">
        <v>339</v>
      </c>
      <c r="C64" s="23">
        <f t="shared" si="0"/>
        <v>114</v>
      </c>
      <c r="D64" s="23">
        <f>46+60</f>
        <v>106</v>
      </c>
      <c r="E64" s="23">
        <v>8</v>
      </c>
    </row>
    <row r="65" spans="1:5" ht="13.5" customHeight="1">
      <c r="A65" s="11" t="s">
        <v>28</v>
      </c>
      <c r="B65" s="28">
        <v>42</v>
      </c>
      <c r="C65" s="23">
        <f t="shared" si="0"/>
        <v>30</v>
      </c>
      <c r="D65" s="23">
        <f>10+18</f>
        <v>28</v>
      </c>
      <c r="E65" s="23">
        <v>2</v>
      </c>
    </row>
    <row r="66" spans="1:5" ht="13.5" customHeight="1">
      <c r="A66" s="11"/>
      <c r="B66" s="28"/>
      <c r="C66" s="23"/>
      <c r="D66" s="23"/>
      <c r="E66" s="23"/>
    </row>
    <row r="67" spans="1:5" ht="13.5" customHeight="1">
      <c r="A67" s="49" t="s">
        <v>89</v>
      </c>
      <c r="B67" s="48">
        <f>+SUM(B69:B72)</f>
        <v>33</v>
      </c>
      <c r="C67" s="49">
        <f t="shared" si="0"/>
        <v>14</v>
      </c>
      <c r="D67" s="49">
        <f>+SUM(D69:D72)</f>
        <v>12</v>
      </c>
      <c r="E67" s="49">
        <f>+SUM(E69:E72)</f>
        <v>2</v>
      </c>
    </row>
    <row r="68" spans="1:5" ht="13.5" customHeight="1">
      <c r="A68" s="49"/>
      <c r="B68" s="48"/>
      <c r="C68" s="49"/>
      <c r="D68" s="49"/>
      <c r="E68" s="49"/>
    </row>
    <row r="69" spans="1:5" ht="13.5" customHeight="1">
      <c r="A69" s="11" t="s">
        <v>100</v>
      </c>
      <c r="B69" s="28">
        <v>5</v>
      </c>
      <c r="C69" s="23">
        <f t="shared" si="0"/>
        <v>2</v>
      </c>
      <c r="D69" s="23">
        <f>0+2</f>
        <v>2</v>
      </c>
      <c r="E69" s="23">
        <v>0</v>
      </c>
    </row>
    <row r="70" spans="1:5" ht="13.5" customHeight="1">
      <c r="A70" s="11" t="s">
        <v>101</v>
      </c>
      <c r="B70" s="28">
        <v>3</v>
      </c>
      <c r="C70" s="23">
        <f>SUM(D70:E70)</f>
        <v>3</v>
      </c>
      <c r="D70" s="23">
        <f>0+3</f>
        <v>3</v>
      </c>
      <c r="E70" s="23">
        <v>0</v>
      </c>
    </row>
    <row r="71" spans="1:5" ht="13.5" customHeight="1">
      <c r="A71" s="11" t="s">
        <v>102</v>
      </c>
      <c r="B71" s="28">
        <v>24</v>
      </c>
      <c r="C71" s="23">
        <f t="shared" si="0"/>
        <v>9</v>
      </c>
      <c r="D71" s="9">
        <f>3+4</f>
        <v>7</v>
      </c>
      <c r="E71" s="9">
        <v>2</v>
      </c>
    </row>
    <row r="72" spans="1:5" ht="13.5" customHeight="1">
      <c r="A72" s="11" t="s">
        <v>148</v>
      </c>
      <c r="B72" s="28">
        <v>1</v>
      </c>
      <c r="C72" s="23">
        <f t="shared" si="0"/>
        <v>0</v>
      </c>
      <c r="D72" s="23">
        <v>0</v>
      </c>
      <c r="E72" s="23">
        <v>0</v>
      </c>
    </row>
    <row r="73" ht="13.5" customHeight="1">
      <c r="B73" s="16"/>
    </row>
    <row r="74" spans="1:5" ht="12.75" customHeight="1">
      <c r="A74" s="11" t="s">
        <v>53</v>
      </c>
      <c r="B74" s="28">
        <v>0</v>
      </c>
      <c r="C74" s="23">
        <f t="shared" si="0"/>
        <v>1</v>
      </c>
      <c r="D74" s="23">
        <v>0</v>
      </c>
      <c r="E74" s="23">
        <v>1</v>
      </c>
    </row>
    <row r="75" spans="1:5" ht="12.75" customHeight="1">
      <c r="A75" s="11" t="s">
        <v>170</v>
      </c>
      <c r="B75" s="28">
        <v>2</v>
      </c>
      <c r="C75" s="23">
        <f t="shared" si="0"/>
        <v>2</v>
      </c>
      <c r="D75" s="23">
        <v>2</v>
      </c>
      <c r="E75" s="23">
        <v>0</v>
      </c>
    </row>
    <row r="76" spans="1:5" ht="13.5" customHeight="1">
      <c r="A76" s="11" t="s">
        <v>29</v>
      </c>
      <c r="B76" s="28">
        <v>1</v>
      </c>
      <c r="C76" s="23">
        <f t="shared" si="0"/>
        <v>1</v>
      </c>
      <c r="D76" s="23">
        <v>1</v>
      </c>
      <c r="E76" s="23">
        <v>0</v>
      </c>
    </row>
    <row r="77" spans="1:5" ht="13.5" customHeight="1">
      <c r="A77" s="11" t="s">
        <v>30</v>
      </c>
      <c r="B77" s="28">
        <v>12</v>
      </c>
      <c r="C77" s="23">
        <f t="shared" si="0"/>
        <v>12</v>
      </c>
      <c r="D77" s="23">
        <v>12</v>
      </c>
      <c r="E77" s="23">
        <v>0</v>
      </c>
    </row>
    <row r="78" spans="1:5" ht="13.5" customHeight="1">
      <c r="A78" s="11" t="s">
        <v>31</v>
      </c>
      <c r="B78" s="28">
        <v>11</v>
      </c>
      <c r="C78" s="23">
        <f t="shared" si="0"/>
        <v>11</v>
      </c>
      <c r="D78" s="23">
        <v>11</v>
      </c>
      <c r="E78" s="23">
        <v>0</v>
      </c>
    </row>
    <row r="79" spans="1:5" ht="13.5" customHeight="1">
      <c r="A79" s="11" t="s">
        <v>61</v>
      </c>
      <c r="B79" s="28">
        <v>1</v>
      </c>
      <c r="C79" s="23">
        <f>SUM(D79:E79)</f>
        <v>1</v>
      </c>
      <c r="D79" s="23">
        <v>1</v>
      </c>
      <c r="E79" s="23">
        <v>0</v>
      </c>
    </row>
    <row r="80" spans="1:5" ht="13.5" customHeight="1">
      <c r="A80" s="11" t="s">
        <v>32</v>
      </c>
      <c r="B80" s="28">
        <v>35</v>
      </c>
      <c r="C80" s="23">
        <f t="shared" si="0"/>
        <v>35</v>
      </c>
      <c r="D80" s="23">
        <v>35</v>
      </c>
      <c r="E80" s="23">
        <v>0</v>
      </c>
    </row>
    <row r="81" spans="1:5" ht="13.5" customHeight="1">
      <c r="A81" s="11" t="s">
        <v>62</v>
      </c>
      <c r="B81" s="28">
        <v>4</v>
      </c>
      <c r="C81" s="23">
        <f t="shared" si="0"/>
        <v>5</v>
      </c>
      <c r="D81" s="9">
        <v>4</v>
      </c>
      <c r="E81" s="9">
        <v>1</v>
      </c>
    </row>
    <row r="82" spans="1:5" ht="13.5" customHeight="1">
      <c r="A82" s="11" t="s">
        <v>138</v>
      </c>
      <c r="B82" s="28">
        <v>3</v>
      </c>
      <c r="C82" s="23">
        <f t="shared" si="0"/>
        <v>3</v>
      </c>
      <c r="D82" s="23">
        <f>2+1</f>
        <v>3</v>
      </c>
      <c r="E82" s="23">
        <v>0</v>
      </c>
    </row>
    <row r="83" spans="1:5" ht="13.5" customHeight="1">
      <c r="A83" s="11" t="s">
        <v>139</v>
      </c>
      <c r="B83" s="28">
        <v>1</v>
      </c>
      <c r="C83" s="23">
        <f t="shared" si="0"/>
        <v>0</v>
      </c>
      <c r="D83" s="9">
        <v>0</v>
      </c>
      <c r="E83" s="9">
        <v>0</v>
      </c>
    </row>
    <row r="84" spans="1:5" ht="13.5" customHeight="1">
      <c r="A84" s="11" t="s">
        <v>83</v>
      </c>
      <c r="B84" s="28">
        <v>1</v>
      </c>
      <c r="C84" s="23">
        <f t="shared" si="0"/>
        <v>1</v>
      </c>
      <c r="D84" s="9">
        <v>1</v>
      </c>
      <c r="E84" s="9">
        <v>0</v>
      </c>
    </row>
    <row r="85" spans="1:5" ht="13.5" customHeight="1">
      <c r="A85" s="11" t="s">
        <v>33</v>
      </c>
      <c r="B85" s="28">
        <v>9</v>
      </c>
      <c r="C85" s="23">
        <f t="shared" si="0"/>
        <v>7</v>
      </c>
      <c r="D85" s="9">
        <f>0+7</f>
        <v>7</v>
      </c>
      <c r="E85" s="9">
        <v>0</v>
      </c>
    </row>
    <row r="86" spans="1:5" ht="13.5" customHeight="1">
      <c r="A86" s="11" t="s">
        <v>48</v>
      </c>
      <c r="B86" s="28">
        <v>8</v>
      </c>
      <c r="C86" s="23">
        <f t="shared" si="0"/>
        <v>4</v>
      </c>
      <c r="D86" s="23">
        <f>1+3</f>
        <v>4</v>
      </c>
      <c r="E86" s="23">
        <v>0</v>
      </c>
    </row>
    <row r="87" spans="1:5" ht="13.5" customHeight="1">
      <c r="A87" s="11" t="s">
        <v>63</v>
      </c>
      <c r="B87" s="28">
        <v>1</v>
      </c>
      <c r="C87" s="23">
        <f t="shared" si="0"/>
        <v>1</v>
      </c>
      <c r="D87" s="23">
        <f>0+1</f>
        <v>1</v>
      </c>
      <c r="E87" s="23">
        <v>0</v>
      </c>
    </row>
    <row r="88" spans="1:5" ht="13.5" customHeight="1">
      <c r="A88" s="11" t="s">
        <v>36</v>
      </c>
      <c r="B88" s="28">
        <v>4</v>
      </c>
      <c r="C88" s="23">
        <f t="shared" si="0"/>
        <v>5</v>
      </c>
      <c r="D88" s="23">
        <v>4</v>
      </c>
      <c r="E88" s="23">
        <v>1</v>
      </c>
    </row>
    <row r="89" spans="1:5" ht="13.5" customHeight="1">
      <c r="A89" s="11" t="s">
        <v>81</v>
      </c>
      <c r="B89" s="28">
        <v>2</v>
      </c>
      <c r="C89" s="23">
        <f t="shared" si="0"/>
        <v>2</v>
      </c>
      <c r="D89" s="23">
        <v>2</v>
      </c>
      <c r="E89" s="23">
        <v>0</v>
      </c>
    </row>
    <row r="90" spans="1:5" ht="13.5" customHeight="1">
      <c r="A90" s="11" t="s">
        <v>49</v>
      </c>
      <c r="B90" s="28">
        <v>8</v>
      </c>
      <c r="C90" s="23">
        <f t="shared" si="0"/>
        <v>5</v>
      </c>
      <c r="D90" s="9">
        <f>2+3</f>
        <v>5</v>
      </c>
      <c r="E90" s="9">
        <v>0</v>
      </c>
    </row>
    <row r="91" spans="1:5" ht="13.5" customHeight="1">
      <c r="A91" s="11" t="s">
        <v>50</v>
      </c>
      <c r="B91" s="28">
        <v>8</v>
      </c>
      <c r="C91" s="23">
        <f t="shared" si="0"/>
        <v>7</v>
      </c>
      <c r="D91" s="9">
        <v>7</v>
      </c>
      <c r="E91" s="9">
        <v>0</v>
      </c>
    </row>
    <row r="92" spans="1:5" ht="13.5" customHeight="1" thickBot="1">
      <c r="A92" s="37"/>
      <c r="B92" s="38"/>
      <c r="C92" s="39"/>
      <c r="D92" s="39"/>
      <c r="E92" s="39"/>
    </row>
    <row r="93" ht="13.5" customHeight="1">
      <c r="A93" s="83" t="s">
        <v>187</v>
      </c>
    </row>
  </sheetData>
  <mergeCells count="11">
    <mergeCell ref="A51:A53"/>
    <mergeCell ref="B51:B53"/>
    <mergeCell ref="C51:E51"/>
    <mergeCell ref="C52:C53"/>
    <mergeCell ref="D52:D53"/>
    <mergeCell ref="A3:E3"/>
    <mergeCell ref="A4:E4"/>
    <mergeCell ref="C6:E6"/>
    <mergeCell ref="A6:A8"/>
    <mergeCell ref="B6:B8"/>
    <mergeCell ref="C7:C8"/>
  </mergeCells>
  <printOptions horizontalCentered="1" verticalCentered="1"/>
  <pageMargins left="0.7874015748031497" right="0.7874015748031497" top="0.7874015748031497" bottom="0.94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2"/>
  <sheetViews>
    <sheetView workbookViewId="0" topLeftCell="A43">
      <selection activeCell="A60" sqref="A60:A62"/>
    </sheetView>
  </sheetViews>
  <sheetFormatPr defaultColWidth="11.421875" defaultRowHeight="12.75"/>
  <cols>
    <col min="1" max="1" width="38.8515625" style="1" customWidth="1"/>
    <col min="2" max="2" width="15.7109375" style="1" customWidth="1"/>
    <col min="3" max="4" width="15.00390625" style="5" customWidth="1"/>
    <col min="5" max="16384" width="11.421875" style="1" customWidth="1"/>
  </cols>
  <sheetData>
    <row r="1" ht="12">
      <c r="A1" s="17" t="s">
        <v>191</v>
      </c>
    </row>
    <row r="2" spans="2:5" ht="18" customHeight="1">
      <c r="B2" s="9"/>
      <c r="C2" s="9"/>
      <c r="D2" s="9"/>
      <c r="E2" s="9"/>
    </row>
    <row r="3" spans="1:5" ht="16.5" customHeight="1">
      <c r="A3" s="113" t="s">
        <v>175</v>
      </c>
      <c r="B3" s="114"/>
      <c r="C3" s="114"/>
      <c r="D3" s="114"/>
      <c r="E3" s="20"/>
    </row>
    <row r="4" spans="1:5" ht="16.5" customHeight="1">
      <c r="A4" s="113" t="s">
        <v>176</v>
      </c>
      <c r="B4" s="114"/>
      <c r="C4" s="114"/>
      <c r="D4" s="114"/>
      <c r="E4" s="19"/>
    </row>
    <row r="5" spans="1:5" ht="21.75" customHeight="1">
      <c r="A5" s="19"/>
      <c r="B5" s="41"/>
      <c r="C5" s="41"/>
      <c r="D5" s="41"/>
      <c r="E5" s="19"/>
    </row>
    <row r="6" ht="12.75" thickBot="1"/>
    <row r="7" spans="1:4" ht="19.5" customHeight="1">
      <c r="A7" s="96" t="s">
        <v>41</v>
      </c>
      <c r="B7" s="117" t="s">
        <v>0</v>
      </c>
      <c r="C7" s="100" t="s">
        <v>40</v>
      </c>
      <c r="D7" s="101"/>
    </row>
    <row r="8" spans="1:5" ht="16.5" customHeight="1">
      <c r="A8" s="115"/>
      <c r="B8" s="118"/>
      <c r="C8" s="120" t="s">
        <v>8</v>
      </c>
      <c r="D8" s="122" t="s">
        <v>7</v>
      </c>
      <c r="E8" s="19"/>
    </row>
    <row r="9" spans="1:5" s="3" customFormat="1" ht="15" customHeight="1" thickBot="1">
      <c r="A9" s="116"/>
      <c r="B9" s="119"/>
      <c r="C9" s="121"/>
      <c r="D9" s="123"/>
      <c r="E9" s="21"/>
    </row>
    <row r="10" spans="1:5" ht="15" customHeight="1">
      <c r="A10" s="42"/>
      <c r="B10" s="44"/>
      <c r="C10" s="21"/>
      <c r="D10" s="21"/>
      <c r="E10" s="21"/>
    </row>
    <row r="11" spans="1:4" s="3" customFormat="1" ht="15" customHeight="1">
      <c r="A11" s="2" t="s">
        <v>0</v>
      </c>
      <c r="B11" s="13">
        <f>SUM(C11:D11)</f>
        <v>1003</v>
      </c>
      <c r="C11" s="45">
        <f>+SUM(C13:C95)-C72</f>
        <v>917</v>
      </c>
      <c r="D11" s="6">
        <f>+SUM(D13:D95)-D72</f>
        <v>86</v>
      </c>
    </row>
    <row r="12" spans="2:4" s="3" customFormat="1" ht="15" customHeight="1">
      <c r="B12" s="12"/>
      <c r="C12" s="35"/>
      <c r="D12" s="35"/>
    </row>
    <row r="13" spans="1:4" ht="12">
      <c r="A13" s="3" t="s">
        <v>54</v>
      </c>
      <c r="B13" s="47">
        <f aca="true" t="shared" si="0" ref="B13:B70">SUM(C13:D13)</f>
        <v>1</v>
      </c>
      <c r="C13" s="40">
        <v>0</v>
      </c>
      <c r="D13" s="40">
        <v>1</v>
      </c>
    </row>
    <row r="14" spans="1:4" ht="12">
      <c r="A14" s="3" t="s">
        <v>34</v>
      </c>
      <c r="B14" s="47">
        <f t="shared" si="0"/>
        <v>7</v>
      </c>
      <c r="C14" s="40">
        <v>6</v>
      </c>
      <c r="D14" s="40">
        <v>1</v>
      </c>
    </row>
    <row r="15" spans="1:4" ht="12">
      <c r="A15" s="3" t="s">
        <v>51</v>
      </c>
      <c r="B15" s="47">
        <f t="shared" si="0"/>
        <v>3</v>
      </c>
      <c r="C15" s="40">
        <v>3</v>
      </c>
      <c r="D15" s="40">
        <v>0</v>
      </c>
    </row>
    <row r="16" spans="1:4" ht="12">
      <c r="A16" s="3" t="s">
        <v>42</v>
      </c>
      <c r="B16" s="47">
        <f t="shared" si="0"/>
        <v>12</v>
      </c>
      <c r="C16" s="40">
        <v>6</v>
      </c>
      <c r="D16" s="40">
        <v>6</v>
      </c>
    </row>
    <row r="17" spans="1:4" ht="12">
      <c r="A17" s="3" t="s">
        <v>10</v>
      </c>
      <c r="B17" s="47">
        <f t="shared" si="0"/>
        <v>45</v>
      </c>
      <c r="C17" s="40">
        <v>42</v>
      </c>
      <c r="D17" s="40">
        <v>3</v>
      </c>
    </row>
    <row r="18" spans="1:4" ht="12">
      <c r="A18" s="3" t="s">
        <v>11</v>
      </c>
      <c r="B18" s="47">
        <f t="shared" si="0"/>
        <v>8</v>
      </c>
      <c r="C18" s="40">
        <v>7</v>
      </c>
      <c r="D18" s="40">
        <v>1</v>
      </c>
    </row>
    <row r="19" spans="1:4" ht="12">
      <c r="A19" s="3" t="s">
        <v>12</v>
      </c>
      <c r="B19" s="47">
        <f t="shared" si="0"/>
        <v>2</v>
      </c>
      <c r="C19" s="40">
        <v>2</v>
      </c>
      <c r="D19" s="40">
        <v>0</v>
      </c>
    </row>
    <row r="20" spans="1:4" ht="12">
      <c r="A20" s="3" t="s">
        <v>13</v>
      </c>
      <c r="B20" s="47">
        <f t="shared" si="0"/>
        <v>11</v>
      </c>
      <c r="C20" s="40">
        <v>11</v>
      </c>
      <c r="D20" s="40">
        <v>0</v>
      </c>
    </row>
    <row r="21" spans="1:4" ht="12">
      <c r="A21" s="3" t="s">
        <v>78</v>
      </c>
      <c r="B21" s="47">
        <f t="shared" si="0"/>
        <v>1</v>
      </c>
      <c r="C21" s="40">
        <v>1</v>
      </c>
      <c r="D21" s="40">
        <v>0</v>
      </c>
    </row>
    <row r="22" spans="1:4" ht="12">
      <c r="A22" s="3" t="s">
        <v>43</v>
      </c>
      <c r="B22" s="47">
        <f t="shared" si="0"/>
        <v>5</v>
      </c>
      <c r="C22" s="40">
        <v>4</v>
      </c>
      <c r="D22" s="40">
        <v>1</v>
      </c>
    </row>
    <row r="23" spans="1:4" ht="12">
      <c r="A23" s="3" t="s">
        <v>14</v>
      </c>
      <c r="B23" s="47">
        <f t="shared" si="0"/>
        <v>1</v>
      </c>
      <c r="C23" s="40">
        <v>1</v>
      </c>
      <c r="D23" s="40">
        <v>0</v>
      </c>
    </row>
    <row r="24" spans="1:4" ht="12">
      <c r="A24" s="3" t="s">
        <v>15</v>
      </c>
      <c r="B24" s="47">
        <f t="shared" si="0"/>
        <v>25</v>
      </c>
      <c r="C24" s="40">
        <v>22</v>
      </c>
      <c r="D24" s="40">
        <v>3</v>
      </c>
    </row>
    <row r="25" spans="1:4" ht="12">
      <c r="A25" s="3" t="s">
        <v>37</v>
      </c>
      <c r="B25" s="47">
        <f t="shared" si="0"/>
        <v>1</v>
      </c>
      <c r="C25" s="40">
        <v>1</v>
      </c>
      <c r="D25" s="40">
        <v>0</v>
      </c>
    </row>
    <row r="26" spans="1:4" ht="12">
      <c r="A26" s="3" t="s">
        <v>16</v>
      </c>
      <c r="B26" s="47">
        <f t="shared" si="0"/>
        <v>13</v>
      </c>
      <c r="C26" s="40">
        <v>12</v>
      </c>
      <c r="D26" s="40">
        <v>1</v>
      </c>
    </row>
    <row r="27" spans="1:4" ht="12">
      <c r="A27" s="3" t="s">
        <v>44</v>
      </c>
      <c r="B27" s="47">
        <f t="shared" si="0"/>
        <v>3</v>
      </c>
      <c r="C27" s="40">
        <v>2</v>
      </c>
      <c r="D27" s="40">
        <v>1</v>
      </c>
    </row>
    <row r="28" spans="1:4" ht="12">
      <c r="A28" s="3" t="s">
        <v>35</v>
      </c>
      <c r="B28" s="47">
        <f t="shared" si="0"/>
        <v>15</v>
      </c>
      <c r="C28" s="40">
        <v>14</v>
      </c>
      <c r="D28" s="40">
        <v>1</v>
      </c>
    </row>
    <row r="29" spans="1:4" ht="12">
      <c r="A29" s="3" t="s">
        <v>56</v>
      </c>
      <c r="B29" s="47">
        <f t="shared" si="0"/>
        <v>1</v>
      </c>
      <c r="C29" s="40">
        <v>1</v>
      </c>
      <c r="D29" s="40">
        <v>0</v>
      </c>
    </row>
    <row r="30" spans="1:4" ht="12">
      <c r="A30" s="3" t="s">
        <v>57</v>
      </c>
      <c r="B30" s="47">
        <f t="shared" si="0"/>
        <v>1</v>
      </c>
      <c r="C30" s="40">
        <v>1</v>
      </c>
      <c r="D30" s="40">
        <v>0</v>
      </c>
    </row>
    <row r="31" spans="1:4" ht="12">
      <c r="A31" s="3" t="s">
        <v>136</v>
      </c>
      <c r="B31" s="47">
        <f t="shared" si="0"/>
        <v>1</v>
      </c>
      <c r="C31" s="40">
        <v>1</v>
      </c>
      <c r="D31" s="40">
        <v>0</v>
      </c>
    </row>
    <row r="32" spans="1:4" ht="12">
      <c r="A32" s="3" t="s">
        <v>17</v>
      </c>
      <c r="B32" s="47">
        <f t="shared" si="0"/>
        <v>4</v>
      </c>
      <c r="C32" s="40">
        <v>4</v>
      </c>
      <c r="D32" s="40">
        <v>0</v>
      </c>
    </row>
    <row r="33" spans="1:4" ht="12">
      <c r="A33" s="3" t="s">
        <v>18</v>
      </c>
      <c r="B33" s="47">
        <f t="shared" si="0"/>
        <v>9</v>
      </c>
      <c r="C33" s="40">
        <v>8</v>
      </c>
      <c r="D33" s="40">
        <v>1</v>
      </c>
    </row>
    <row r="34" spans="1:4" ht="12">
      <c r="A34" s="3" t="s">
        <v>82</v>
      </c>
      <c r="B34" s="47">
        <f>SUM(C34:D34)</f>
        <v>1</v>
      </c>
      <c r="C34" s="40">
        <v>1</v>
      </c>
      <c r="D34" s="40">
        <v>0</v>
      </c>
    </row>
    <row r="35" spans="1:4" ht="12">
      <c r="A35" s="3" t="s">
        <v>19</v>
      </c>
      <c r="B35" s="47">
        <f t="shared" si="0"/>
        <v>6</v>
      </c>
      <c r="C35" s="40">
        <v>5</v>
      </c>
      <c r="D35" s="40">
        <v>1</v>
      </c>
    </row>
    <row r="36" spans="1:4" ht="12">
      <c r="A36" s="3" t="s">
        <v>126</v>
      </c>
      <c r="B36" s="47">
        <f t="shared" si="0"/>
        <v>1</v>
      </c>
      <c r="C36" s="40">
        <v>1</v>
      </c>
      <c r="D36" s="40">
        <v>0</v>
      </c>
    </row>
    <row r="37" spans="1:4" ht="12">
      <c r="A37" s="3" t="s">
        <v>84</v>
      </c>
      <c r="B37" s="47">
        <f t="shared" si="0"/>
        <v>185</v>
      </c>
      <c r="C37" s="40">
        <v>175</v>
      </c>
      <c r="D37" s="40">
        <v>10</v>
      </c>
    </row>
    <row r="38" spans="1:4" ht="12">
      <c r="A38" s="3" t="s">
        <v>20</v>
      </c>
      <c r="B38" s="47">
        <f t="shared" si="0"/>
        <v>33</v>
      </c>
      <c r="C38" s="40">
        <v>31</v>
      </c>
      <c r="D38" s="40">
        <v>2</v>
      </c>
    </row>
    <row r="39" spans="1:4" ht="12">
      <c r="A39" s="3" t="s">
        <v>21</v>
      </c>
      <c r="B39" s="47">
        <f t="shared" si="0"/>
        <v>5</v>
      </c>
      <c r="C39" s="40">
        <v>4</v>
      </c>
      <c r="D39" s="40">
        <v>1</v>
      </c>
    </row>
    <row r="40" spans="1:4" ht="12">
      <c r="A40" s="3" t="s">
        <v>149</v>
      </c>
      <c r="B40" s="47">
        <f t="shared" si="0"/>
        <v>1</v>
      </c>
      <c r="C40" s="40">
        <v>1</v>
      </c>
      <c r="D40" s="40">
        <v>0</v>
      </c>
    </row>
    <row r="41" spans="1:4" ht="12">
      <c r="A41" s="3" t="s">
        <v>22</v>
      </c>
      <c r="B41" s="47">
        <f t="shared" si="0"/>
        <v>5</v>
      </c>
      <c r="C41" s="40">
        <v>5</v>
      </c>
      <c r="D41" s="40">
        <v>0</v>
      </c>
    </row>
    <row r="42" spans="1:4" ht="12">
      <c r="A42" s="3" t="s">
        <v>45</v>
      </c>
      <c r="B42" s="47">
        <f t="shared" si="0"/>
        <v>1</v>
      </c>
      <c r="C42" s="40">
        <v>1</v>
      </c>
      <c r="D42" s="40">
        <v>0</v>
      </c>
    </row>
    <row r="43" spans="1:4" ht="12">
      <c r="A43" s="3" t="s">
        <v>46</v>
      </c>
      <c r="B43" s="47">
        <f t="shared" si="0"/>
        <v>6</v>
      </c>
      <c r="C43" s="40">
        <v>5</v>
      </c>
      <c r="D43" s="40">
        <v>1</v>
      </c>
    </row>
    <row r="44" spans="1:4" ht="12">
      <c r="A44" s="3" t="s">
        <v>23</v>
      </c>
      <c r="B44" s="47">
        <f t="shared" si="0"/>
        <v>2</v>
      </c>
      <c r="C44" s="40">
        <v>2</v>
      </c>
      <c r="D44" s="40">
        <v>0</v>
      </c>
    </row>
    <row r="45" spans="1:4" ht="12">
      <c r="A45" s="3" t="s">
        <v>47</v>
      </c>
      <c r="B45" s="47">
        <f t="shared" si="0"/>
        <v>7</v>
      </c>
      <c r="C45" s="40">
        <v>1</v>
      </c>
      <c r="D45" s="40">
        <v>6</v>
      </c>
    </row>
    <row r="46" spans="1:4" ht="12">
      <c r="A46" s="3" t="s">
        <v>38</v>
      </c>
      <c r="B46" s="47">
        <f t="shared" si="0"/>
        <v>1</v>
      </c>
      <c r="C46" s="40">
        <v>1</v>
      </c>
      <c r="D46" s="40">
        <v>0</v>
      </c>
    </row>
    <row r="47" spans="1:4" ht="12">
      <c r="A47" s="3" t="s">
        <v>24</v>
      </c>
      <c r="B47" s="47">
        <f t="shared" si="0"/>
        <v>11</v>
      </c>
      <c r="C47" s="40">
        <v>9</v>
      </c>
      <c r="D47" s="40">
        <v>2</v>
      </c>
    </row>
    <row r="48" spans="1:4" ht="12">
      <c r="A48" s="3" t="s">
        <v>79</v>
      </c>
      <c r="B48" s="47">
        <f t="shared" si="0"/>
        <v>1</v>
      </c>
      <c r="C48" s="40">
        <v>1</v>
      </c>
      <c r="D48" s="40">
        <v>0</v>
      </c>
    </row>
    <row r="49" spans="1:4" ht="12">
      <c r="A49" s="3" t="s">
        <v>25</v>
      </c>
      <c r="B49" s="47">
        <f t="shared" si="0"/>
        <v>8</v>
      </c>
      <c r="C49" s="40">
        <v>8</v>
      </c>
      <c r="D49" s="40">
        <v>0</v>
      </c>
    </row>
    <row r="50" spans="1:4" ht="12">
      <c r="A50" s="3" t="s">
        <v>52</v>
      </c>
      <c r="B50" s="47">
        <f t="shared" si="0"/>
        <v>2</v>
      </c>
      <c r="C50" s="40">
        <v>1</v>
      </c>
      <c r="D50" s="40">
        <v>1</v>
      </c>
    </row>
    <row r="51" spans="1:4" ht="12">
      <c r="A51" s="3" t="s">
        <v>26</v>
      </c>
      <c r="B51" s="47">
        <f t="shared" si="0"/>
        <v>11</v>
      </c>
      <c r="C51" s="40">
        <v>10</v>
      </c>
      <c r="D51" s="40">
        <v>1</v>
      </c>
    </row>
    <row r="52" spans="1:4" ht="12">
      <c r="A52" s="3"/>
      <c r="B52" s="35"/>
      <c r="C52" s="40"/>
      <c r="D52" s="40"/>
    </row>
    <row r="53" spans="1:4" ht="12">
      <c r="A53" s="3"/>
      <c r="B53" s="35"/>
      <c r="C53" s="40"/>
      <c r="D53" s="40"/>
    </row>
    <row r="54" spans="1:4" ht="12">
      <c r="A54" s="3"/>
      <c r="B54" s="35"/>
      <c r="C54" s="40"/>
      <c r="D54" s="40"/>
    </row>
    <row r="55" spans="1:4" ht="12">
      <c r="A55" s="3"/>
      <c r="B55" s="35"/>
      <c r="C55" s="40"/>
      <c r="D55" s="40"/>
    </row>
    <row r="56" spans="1:4" ht="12">
      <c r="A56" s="3"/>
      <c r="B56" s="35"/>
      <c r="C56" s="40"/>
      <c r="D56" s="40"/>
    </row>
    <row r="57" spans="1:4" ht="12">
      <c r="A57" s="3"/>
      <c r="B57" s="35"/>
      <c r="C57" s="40"/>
      <c r="D57" s="40"/>
    </row>
    <row r="58" spans="1:4" ht="12">
      <c r="A58" s="4" t="s">
        <v>195</v>
      </c>
      <c r="B58" s="35"/>
      <c r="C58" s="40"/>
      <c r="D58" s="40"/>
    </row>
    <row r="59" spans="1:4" ht="12.75" thickBot="1">
      <c r="A59" s="3"/>
      <c r="B59" s="8"/>
      <c r="C59" s="40"/>
      <c r="D59" s="40"/>
    </row>
    <row r="60" spans="1:4" ht="19.5" customHeight="1">
      <c r="A60" s="96" t="s">
        <v>41</v>
      </c>
      <c r="B60" s="117" t="s">
        <v>0</v>
      </c>
      <c r="C60" s="100" t="s">
        <v>40</v>
      </c>
      <c r="D60" s="101"/>
    </row>
    <row r="61" spans="1:5" ht="16.5" customHeight="1">
      <c r="A61" s="115"/>
      <c r="B61" s="118"/>
      <c r="C61" s="120" t="s">
        <v>8</v>
      </c>
      <c r="D61" s="122" t="s">
        <v>7</v>
      </c>
      <c r="E61" s="19"/>
    </row>
    <row r="62" spans="1:5" s="3" customFormat="1" ht="15" customHeight="1" thickBot="1">
      <c r="A62" s="116"/>
      <c r="B62" s="119"/>
      <c r="C62" s="121"/>
      <c r="D62" s="123"/>
      <c r="E62" s="21"/>
    </row>
    <row r="63" spans="1:4" ht="12">
      <c r="A63" s="3"/>
      <c r="B63" s="47"/>
      <c r="C63" s="40"/>
      <c r="D63" s="40"/>
    </row>
    <row r="64" spans="1:4" ht="12">
      <c r="A64" s="3" t="s">
        <v>124</v>
      </c>
      <c r="B64" s="47">
        <f>SUM(C64:D64)</f>
        <v>4</v>
      </c>
      <c r="C64" s="40">
        <v>1</v>
      </c>
      <c r="D64" s="40">
        <v>3</v>
      </c>
    </row>
    <row r="65" spans="1:4" ht="12">
      <c r="A65" s="3" t="s">
        <v>125</v>
      </c>
      <c r="B65" s="47">
        <f>SUM(C65:D65)</f>
        <v>14</v>
      </c>
      <c r="C65" s="40">
        <v>13</v>
      </c>
      <c r="D65" s="40">
        <v>1</v>
      </c>
    </row>
    <row r="66" spans="1:4" ht="12">
      <c r="A66" s="3" t="s">
        <v>137</v>
      </c>
      <c r="B66" s="47">
        <f t="shared" si="0"/>
        <v>1</v>
      </c>
      <c r="C66" s="40">
        <v>1</v>
      </c>
      <c r="D66" s="40">
        <v>0</v>
      </c>
    </row>
    <row r="67" spans="1:4" ht="12">
      <c r="A67" s="3" t="s">
        <v>80</v>
      </c>
      <c r="B67" s="47">
        <f t="shared" si="0"/>
        <v>2</v>
      </c>
      <c r="C67" s="40">
        <v>2</v>
      </c>
      <c r="D67" s="40">
        <v>0</v>
      </c>
    </row>
    <row r="68" spans="1:4" ht="12">
      <c r="A68" s="3" t="s">
        <v>85</v>
      </c>
      <c r="B68" s="47">
        <f t="shared" si="0"/>
        <v>1</v>
      </c>
      <c r="C68" s="40">
        <v>1</v>
      </c>
      <c r="D68" s="40">
        <v>0</v>
      </c>
    </row>
    <row r="69" spans="1:4" ht="12">
      <c r="A69" s="3" t="s">
        <v>86</v>
      </c>
      <c r="B69" s="47">
        <f t="shared" si="0"/>
        <v>339</v>
      </c>
      <c r="C69" s="40">
        <v>318</v>
      </c>
      <c r="D69" s="40">
        <v>21</v>
      </c>
    </row>
    <row r="70" spans="1:4" ht="12">
      <c r="A70" s="3" t="s">
        <v>28</v>
      </c>
      <c r="B70" s="47">
        <f t="shared" si="0"/>
        <v>42</v>
      </c>
      <c r="C70" s="40">
        <v>40</v>
      </c>
      <c r="D70" s="40">
        <v>2</v>
      </c>
    </row>
    <row r="71" spans="1:4" ht="12">
      <c r="A71" s="3"/>
      <c r="B71" s="47"/>
      <c r="C71" s="40"/>
      <c r="D71" s="40"/>
    </row>
    <row r="72" spans="1:4" ht="12">
      <c r="A72" s="91" t="s">
        <v>89</v>
      </c>
      <c r="B72" s="64">
        <f>+SUM(B74:B77)</f>
        <v>33</v>
      </c>
      <c r="C72" s="92">
        <f>+SUM(C74:C77)</f>
        <v>33</v>
      </c>
      <c r="D72" s="91">
        <f>+SUM(D74:D77)</f>
        <v>0</v>
      </c>
    </row>
    <row r="73" spans="1:4" ht="12">
      <c r="A73" s="3"/>
      <c r="B73" s="47"/>
      <c r="C73" s="40"/>
      <c r="D73" s="40"/>
    </row>
    <row r="74" spans="1:4" ht="12">
      <c r="A74" s="3" t="s">
        <v>100</v>
      </c>
      <c r="B74" s="47">
        <f>SUM(C74:D74)</f>
        <v>5</v>
      </c>
      <c r="C74" s="40">
        <v>5</v>
      </c>
      <c r="D74" s="40">
        <v>0</v>
      </c>
    </row>
    <row r="75" spans="1:4" ht="12">
      <c r="A75" s="3" t="s">
        <v>101</v>
      </c>
      <c r="B75" s="47">
        <f>SUM(C75:D75)</f>
        <v>3</v>
      </c>
      <c r="C75" s="40">
        <v>3</v>
      </c>
      <c r="D75" s="40">
        <v>0</v>
      </c>
    </row>
    <row r="76" spans="1:4" ht="12">
      <c r="A76" s="3" t="s">
        <v>102</v>
      </c>
      <c r="B76" s="47">
        <f>SUM(C76:D76)</f>
        <v>24</v>
      </c>
      <c r="C76" s="40">
        <v>24</v>
      </c>
      <c r="D76" s="40">
        <v>0</v>
      </c>
    </row>
    <row r="77" spans="1:4" ht="12">
      <c r="A77" s="3" t="s">
        <v>148</v>
      </c>
      <c r="B77" s="47">
        <f>SUM(C77:D77)</f>
        <v>1</v>
      </c>
      <c r="C77" s="40">
        <v>1</v>
      </c>
      <c r="D77" s="40">
        <v>0</v>
      </c>
    </row>
    <row r="78" ht="12">
      <c r="B78" s="12"/>
    </row>
    <row r="79" spans="1:4" ht="12">
      <c r="A79" s="1" t="s">
        <v>170</v>
      </c>
      <c r="B79" s="47">
        <f aca="true" t="shared" si="1" ref="B79:B95">SUM(C79:D79)</f>
        <v>2</v>
      </c>
      <c r="C79" s="5">
        <v>2</v>
      </c>
      <c r="D79" s="5">
        <v>0</v>
      </c>
    </row>
    <row r="80" spans="1:4" ht="12">
      <c r="A80" s="3" t="s">
        <v>29</v>
      </c>
      <c r="B80" s="47">
        <f t="shared" si="1"/>
        <v>1</v>
      </c>
      <c r="C80" s="40">
        <v>1</v>
      </c>
      <c r="D80" s="40">
        <v>0</v>
      </c>
    </row>
    <row r="81" spans="1:4" ht="12">
      <c r="A81" s="3" t="s">
        <v>30</v>
      </c>
      <c r="B81" s="47">
        <f t="shared" si="1"/>
        <v>12</v>
      </c>
      <c r="C81" s="40">
        <v>12</v>
      </c>
      <c r="D81" s="40">
        <v>0</v>
      </c>
    </row>
    <row r="82" spans="1:4" ht="12">
      <c r="A82" s="3" t="s">
        <v>31</v>
      </c>
      <c r="B82" s="47">
        <f t="shared" si="1"/>
        <v>11</v>
      </c>
      <c r="C82" s="40">
        <v>11</v>
      </c>
      <c r="D82" s="40">
        <v>0</v>
      </c>
    </row>
    <row r="83" spans="1:4" ht="12">
      <c r="A83" s="3" t="s">
        <v>61</v>
      </c>
      <c r="B83" s="47">
        <f t="shared" si="1"/>
        <v>1</v>
      </c>
      <c r="C83" s="40">
        <v>1</v>
      </c>
      <c r="D83" s="40">
        <v>0</v>
      </c>
    </row>
    <row r="84" spans="1:4" ht="12">
      <c r="A84" s="3" t="s">
        <v>32</v>
      </c>
      <c r="B84" s="47">
        <f t="shared" si="1"/>
        <v>35</v>
      </c>
      <c r="C84" s="40">
        <v>27</v>
      </c>
      <c r="D84" s="40">
        <v>8</v>
      </c>
    </row>
    <row r="85" spans="1:4" ht="12">
      <c r="A85" s="3" t="s">
        <v>62</v>
      </c>
      <c r="B85" s="47">
        <f t="shared" si="1"/>
        <v>4</v>
      </c>
      <c r="C85" s="40">
        <v>3</v>
      </c>
      <c r="D85" s="40">
        <v>1</v>
      </c>
    </row>
    <row r="86" spans="1:4" ht="12">
      <c r="A86" s="3" t="s">
        <v>138</v>
      </c>
      <c r="B86" s="47">
        <f t="shared" si="1"/>
        <v>3</v>
      </c>
      <c r="C86" s="40">
        <v>3</v>
      </c>
      <c r="D86" s="40">
        <v>0</v>
      </c>
    </row>
    <row r="87" spans="1:4" ht="12">
      <c r="A87" s="3" t="s">
        <v>87</v>
      </c>
      <c r="B87" s="47">
        <f t="shared" si="1"/>
        <v>1</v>
      </c>
      <c r="C87" s="40">
        <v>1</v>
      </c>
      <c r="D87" s="40">
        <v>0</v>
      </c>
    </row>
    <row r="88" spans="1:4" ht="12">
      <c r="A88" s="3" t="s">
        <v>83</v>
      </c>
      <c r="B88" s="47">
        <f>SUM(C88:D88)</f>
        <v>1</v>
      </c>
      <c r="C88" s="40">
        <v>0</v>
      </c>
      <c r="D88" s="40">
        <v>1</v>
      </c>
    </row>
    <row r="89" spans="1:4" ht="12">
      <c r="A89" s="3" t="s">
        <v>33</v>
      </c>
      <c r="B89" s="47">
        <f t="shared" si="1"/>
        <v>9</v>
      </c>
      <c r="C89" s="40">
        <v>9</v>
      </c>
      <c r="D89" s="40">
        <v>0</v>
      </c>
    </row>
    <row r="90" spans="1:4" ht="12">
      <c r="A90" s="3" t="s">
        <v>169</v>
      </c>
      <c r="B90" s="47">
        <f t="shared" si="1"/>
        <v>8</v>
      </c>
      <c r="C90" s="40">
        <v>7</v>
      </c>
      <c r="D90" s="40">
        <v>1</v>
      </c>
    </row>
    <row r="91" spans="1:4" ht="12">
      <c r="A91" s="3" t="s">
        <v>88</v>
      </c>
      <c r="B91" s="47">
        <f>SUM(C91:D91)</f>
        <v>1</v>
      </c>
      <c r="C91" s="40">
        <v>1</v>
      </c>
      <c r="D91" s="40">
        <v>0</v>
      </c>
    </row>
    <row r="92" spans="1:4" ht="12">
      <c r="A92" s="3" t="s">
        <v>36</v>
      </c>
      <c r="B92" s="47">
        <f t="shared" si="1"/>
        <v>4</v>
      </c>
      <c r="C92" s="40">
        <v>3</v>
      </c>
      <c r="D92" s="40">
        <v>1</v>
      </c>
    </row>
    <row r="93" spans="1:4" ht="12">
      <c r="A93" s="3" t="s">
        <v>81</v>
      </c>
      <c r="B93" s="47">
        <f t="shared" si="1"/>
        <v>2</v>
      </c>
      <c r="C93" s="40">
        <v>2</v>
      </c>
      <c r="D93" s="40">
        <v>0</v>
      </c>
    </row>
    <row r="94" spans="1:4" ht="12">
      <c r="A94" s="3" t="s">
        <v>49</v>
      </c>
      <c r="B94" s="47">
        <f t="shared" si="1"/>
        <v>8</v>
      </c>
      <c r="C94" s="40">
        <v>8</v>
      </c>
      <c r="D94" s="40">
        <v>0</v>
      </c>
    </row>
    <row r="95" spans="1:4" ht="12">
      <c r="A95" s="3" t="s">
        <v>50</v>
      </c>
      <c r="B95" s="47">
        <f t="shared" si="1"/>
        <v>8</v>
      </c>
      <c r="C95" s="40">
        <v>6</v>
      </c>
      <c r="D95" s="40">
        <v>2</v>
      </c>
    </row>
    <row r="96" spans="1:4" ht="12.75" thickBot="1">
      <c r="A96" s="50"/>
      <c r="B96" s="46"/>
      <c r="C96" s="51"/>
      <c r="D96" s="51"/>
    </row>
    <row r="97" spans="1:4" ht="12">
      <c r="A97" s="83" t="s">
        <v>187</v>
      </c>
      <c r="B97" s="3"/>
      <c r="C97" s="3"/>
      <c r="D97" s="3"/>
    </row>
    <row r="98" spans="1:4" ht="12">
      <c r="A98" s="3"/>
      <c r="B98" s="3"/>
      <c r="C98" s="3"/>
      <c r="D98" s="3"/>
    </row>
    <row r="99" spans="1:4" ht="12">
      <c r="A99" s="3"/>
      <c r="B99" s="3"/>
      <c r="C99" s="3"/>
      <c r="D99" s="3"/>
    </row>
    <row r="100" spans="1:4" ht="12">
      <c r="A100" s="3"/>
      <c r="B100" s="3"/>
      <c r="C100" s="3"/>
      <c r="D100" s="3"/>
    </row>
    <row r="101" spans="1:4" ht="12">
      <c r="A101" s="3"/>
      <c r="B101" s="3"/>
      <c r="C101" s="3"/>
      <c r="D101" s="3"/>
    </row>
    <row r="102" spans="1:4" ht="12">
      <c r="A102" s="3"/>
      <c r="B102" s="3"/>
      <c r="C102" s="3"/>
      <c r="D102" s="3"/>
    </row>
    <row r="103" spans="1:4" ht="12">
      <c r="A103" s="3"/>
      <c r="B103" s="3"/>
      <c r="C103" s="3"/>
      <c r="D103" s="3"/>
    </row>
    <row r="104" spans="1:4" ht="12">
      <c r="A104" s="3"/>
      <c r="B104" s="3"/>
      <c r="C104" s="3"/>
      <c r="D104" s="3"/>
    </row>
    <row r="105" spans="1:4" ht="12">
      <c r="A105" s="3"/>
      <c r="B105" s="3"/>
      <c r="C105" s="3"/>
      <c r="D105" s="3"/>
    </row>
    <row r="106" spans="1:4" ht="12">
      <c r="A106" s="3"/>
      <c r="B106" s="3"/>
      <c r="C106" s="3"/>
      <c r="D106" s="3"/>
    </row>
    <row r="107" spans="1:4" ht="12">
      <c r="A107" s="3"/>
      <c r="B107" s="3"/>
      <c r="C107" s="3"/>
      <c r="D107" s="3"/>
    </row>
    <row r="108" spans="1:4" ht="12">
      <c r="A108" s="3"/>
      <c r="B108" s="3"/>
      <c r="C108" s="3"/>
      <c r="D108" s="3"/>
    </row>
    <row r="109" spans="1:4" ht="12">
      <c r="A109" s="3"/>
      <c r="B109" s="3"/>
      <c r="C109" s="3"/>
      <c r="D109" s="3"/>
    </row>
    <row r="110" spans="1:4" ht="12">
      <c r="A110" s="3"/>
      <c r="B110" s="3"/>
      <c r="C110" s="3"/>
      <c r="D110" s="3"/>
    </row>
    <row r="111" spans="1:4" ht="12">
      <c r="A111" s="3"/>
      <c r="B111" s="3"/>
      <c r="C111" s="3"/>
      <c r="D111" s="3"/>
    </row>
    <row r="112" spans="1:4" ht="12">
      <c r="A112" s="3"/>
      <c r="B112" s="3"/>
      <c r="C112" s="3"/>
      <c r="D112" s="3"/>
    </row>
    <row r="113" spans="1:4" ht="12">
      <c r="A113" s="3"/>
      <c r="B113" s="3"/>
      <c r="C113" s="3"/>
      <c r="D113" s="3"/>
    </row>
    <row r="114" spans="1:4" ht="12">
      <c r="A114" s="3"/>
      <c r="B114" s="3"/>
      <c r="C114" s="3"/>
      <c r="D114" s="3"/>
    </row>
    <row r="115" spans="1:4" ht="12">
      <c r="A115" s="3"/>
      <c r="B115" s="3"/>
      <c r="C115" s="3"/>
      <c r="D115" s="3"/>
    </row>
    <row r="116" spans="1:4" ht="12">
      <c r="A116" s="3"/>
      <c r="B116" s="3"/>
      <c r="C116" s="3"/>
      <c r="D116" s="3"/>
    </row>
    <row r="117" spans="1:4" ht="12">
      <c r="A117" s="3"/>
      <c r="B117" s="3"/>
      <c r="C117" s="3"/>
      <c r="D117" s="3"/>
    </row>
    <row r="118" spans="1:4" ht="12">
      <c r="A118" s="3"/>
      <c r="B118" s="3"/>
      <c r="C118" s="3"/>
      <c r="D118" s="3"/>
    </row>
    <row r="119" spans="1:4" ht="12">
      <c r="A119" s="3"/>
      <c r="B119" s="3"/>
      <c r="C119" s="3"/>
      <c r="D119" s="3"/>
    </row>
    <row r="120" spans="1:4" ht="12">
      <c r="A120" s="3"/>
      <c r="B120" s="3"/>
      <c r="C120" s="3"/>
      <c r="D120" s="3"/>
    </row>
    <row r="121" spans="1:4" ht="12">
      <c r="A121" s="3"/>
      <c r="B121" s="3"/>
      <c r="C121" s="3"/>
      <c r="D121" s="3"/>
    </row>
    <row r="122" spans="1:4" ht="12">
      <c r="A122" s="3"/>
      <c r="B122" s="3"/>
      <c r="C122" s="3"/>
      <c r="D122" s="3"/>
    </row>
    <row r="123" spans="1:4" ht="12">
      <c r="A123" s="3"/>
      <c r="B123" s="3"/>
      <c r="C123" s="3"/>
      <c r="D123" s="3"/>
    </row>
    <row r="124" spans="1:4" ht="12">
      <c r="A124" s="3"/>
      <c r="B124" s="3"/>
      <c r="C124" s="3"/>
      <c r="D124" s="3"/>
    </row>
    <row r="125" spans="1:4" ht="12">
      <c r="A125" s="3"/>
      <c r="B125" s="3"/>
      <c r="C125" s="3"/>
      <c r="D125" s="3"/>
    </row>
    <row r="126" spans="1:4" ht="12">
      <c r="A126" s="3"/>
      <c r="B126" s="3"/>
      <c r="C126" s="3"/>
      <c r="D126" s="3"/>
    </row>
    <row r="127" spans="1:4" ht="12">
      <c r="A127" s="3"/>
      <c r="B127" s="3"/>
      <c r="C127" s="3"/>
      <c r="D127" s="3"/>
    </row>
    <row r="128" spans="1:4" ht="12">
      <c r="A128" s="3"/>
      <c r="B128" s="3"/>
      <c r="C128" s="3"/>
      <c r="D128" s="3"/>
    </row>
    <row r="129" spans="1:4" ht="12">
      <c r="A129" s="3"/>
      <c r="B129" s="3"/>
      <c r="C129" s="3"/>
      <c r="D129" s="3"/>
    </row>
    <row r="130" spans="1:4" ht="12">
      <c r="A130" s="3"/>
      <c r="B130" s="3"/>
      <c r="C130" s="3"/>
      <c r="D130" s="3"/>
    </row>
    <row r="131" spans="1:4" ht="12">
      <c r="A131" s="3"/>
      <c r="B131" s="3"/>
      <c r="C131" s="35"/>
      <c r="D131" s="35"/>
    </row>
    <row r="132" spans="1:4" ht="12">
      <c r="A132" s="3"/>
      <c r="B132" s="3"/>
      <c r="C132" s="35"/>
      <c r="D132" s="35"/>
    </row>
  </sheetData>
  <mergeCells count="12">
    <mergeCell ref="A60:A62"/>
    <mergeCell ref="B60:B62"/>
    <mergeCell ref="C60:D60"/>
    <mergeCell ref="C61:C62"/>
    <mergeCell ref="D61:D62"/>
    <mergeCell ref="A3:D3"/>
    <mergeCell ref="A4:D4"/>
    <mergeCell ref="C7:D7"/>
    <mergeCell ref="A7:A9"/>
    <mergeCell ref="B7:B9"/>
    <mergeCell ref="C8:C9"/>
    <mergeCell ref="D8:D9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2" sqref="A2"/>
    </sheetView>
  </sheetViews>
  <sheetFormatPr defaultColWidth="11.421875" defaultRowHeight="24.75" customHeight="1"/>
  <cols>
    <col min="1" max="1" width="16.28125" style="0" customWidth="1"/>
    <col min="3" max="3" width="14.7109375" style="0" customWidth="1"/>
    <col min="4" max="4" width="15.28125" style="0" customWidth="1"/>
    <col min="5" max="5" width="17.57421875" style="0" customWidth="1"/>
    <col min="6" max="6" width="19.140625" style="0" customWidth="1"/>
  </cols>
  <sheetData>
    <row r="1" spans="1:6" ht="24.75" customHeight="1">
      <c r="A1" s="52" t="s">
        <v>192</v>
      </c>
      <c r="B1" s="52"/>
      <c r="C1" s="52"/>
      <c r="D1" s="52"/>
      <c r="E1" s="53"/>
      <c r="F1" s="53"/>
    </row>
    <row r="2" spans="1:6" ht="24.75" customHeight="1">
      <c r="A2" s="52"/>
      <c r="B2" s="52"/>
      <c r="C2" s="52"/>
      <c r="D2" s="52"/>
      <c r="E2" s="53"/>
      <c r="F2" s="53"/>
    </row>
    <row r="3" spans="1:6" s="73" customFormat="1" ht="24.75" customHeight="1">
      <c r="A3" s="124" t="s">
        <v>177</v>
      </c>
      <c r="B3" s="124"/>
      <c r="C3" s="124"/>
      <c r="D3" s="124"/>
      <c r="E3" s="124"/>
      <c r="F3" s="124"/>
    </row>
    <row r="4" spans="1:6" s="73" customFormat="1" ht="24.75" customHeight="1">
      <c r="A4" s="124" t="s">
        <v>178</v>
      </c>
      <c r="B4" s="124"/>
      <c r="C4" s="124"/>
      <c r="D4" s="124"/>
      <c r="E4" s="124"/>
      <c r="F4" s="124"/>
    </row>
    <row r="5" spans="1:6" ht="24.75" customHeight="1" thickBot="1">
      <c r="A5" s="52"/>
      <c r="B5" s="52"/>
      <c r="C5" s="52"/>
      <c r="D5" s="52"/>
      <c r="E5" s="53"/>
      <c r="F5" s="53"/>
    </row>
    <row r="6" spans="1:6" ht="24.75" customHeight="1">
      <c r="A6" s="131" t="s">
        <v>77</v>
      </c>
      <c r="B6" s="125" t="s">
        <v>93</v>
      </c>
      <c r="C6" s="125"/>
      <c r="D6" s="125"/>
      <c r="E6" s="126" t="s">
        <v>94</v>
      </c>
      <c r="F6" s="85" t="s">
        <v>130</v>
      </c>
    </row>
    <row r="7" spans="1:6" ht="24.75" customHeight="1">
      <c r="A7" s="132"/>
      <c r="B7" s="129" t="s">
        <v>0</v>
      </c>
      <c r="C7" s="130" t="s">
        <v>95</v>
      </c>
      <c r="D7" s="130" t="s">
        <v>96</v>
      </c>
      <c r="E7" s="127"/>
      <c r="F7" s="84" t="s">
        <v>131</v>
      </c>
    </row>
    <row r="8" spans="1:6" ht="24.75" customHeight="1" thickBot="1">
      <c r="A8" s="133"/>
      <c r="B8" s="105"/>
      <c r="C8" s="110"/>
      <c r="D8" s="128"/>
      <c r="E8" s="128"/>
      <c r="F8" s="43" t="s">
        <v>92</v>
      </c>
    </row>
    <row r="9" spans="1:6" ht="24.75" customHeight="1">
      <c r="A9" s="55" t="s">
        <v>0</v>
      </c>
      <c r="B9" s="13">
        <f>SUM(B11:B12)</f>
        <v>648</v>
      </c>
      <c r="C9" s="13">
        <f>SUM(C11:C12)</f>
        <v>558</v>
      </c>
      <c r="D9" s="13">
        <f>SUM(D11:D12)</f>
        <v>90</v>
      </c>
      <c r="E9" s="56" t="s">
        <v>140</v>
      </c>
      <c r="F9" s="94" t="s">
        <v>141</v>
      </c>
    </row>
    <row r="10" spans="1:6" ht="24.75" customHeight="1">
      <c r="A10" s="52"/>
      <c r="B10" s="13"/>
      <c r="C10" s="13"/>
      <c r="D10" s="13"/>
      <c r="E10" s="56"/>
      <c r="F10" s="57"/>
    </row>
    <row r="11" spans="1:6" ht="24.75" customHeight="1">
      <c r="A11" s="3" t="s">
        <v>8</v>
      </c>
      <c r="B11" s="47">
        <v>612</v>
      </c>
      <c r="C11" s="14">
        <v>523</v>
      </c>
      <c r="D11" s="47">
        <f>B11-C11</f>
        <v>89</v>
      </c>
      <c r="E11" s="58" t="s">
        <v>142</v>
      </c>
      <c r="F11" s="71" t="s">
        <v>144</v>
      </c>
    </row>
    <row r="12" spans="1:6" ht="24.75" customHeight="1">
      <c r="A12" s="3" t="s">
        <v>7</v>
      </c>
      <c r="B12" s="47">
        <v>36</v>
      </c>
      <c r="C12" s="14">
        <v>35</v>
      </c>
      <c r="D12" s="47">
        <f>B12-C12</f>
        <v>1</v>
      </c>
      <c r="E12" s="58" t="s">
        <v>143</v>
      </c>
      <c r="F12" s="71" t="s">
        <v>145</v>
      </c>
    </row>
    <row r="13" spans="1:6" ht="24.75" customHeight="1" thickBot="1">
      <c r="A13" s="50"/>
      <c r="B13" s="46"/>
      <c r="C13" s="46"/>
      <c r="D13" s="46"/>
      <c r="E13" s="59"/>
      <c r="F13" s="60"/>
    </row>
    <row r="14" ht="24.75" customHeight="1">
      <c r="A14" s="83" t="s">
        <v>187</v>
      </c>
    </row>
  </sheetData>
  <mergeCells count="8">
    <mergeCell ref="A3:F3"/>
    <mergeCell ref="A4:F4"/>
    <mergeCell ref="B6:D6"/>
    <mergeCell ref="E6:E8"/>
    <mergeCell ref="B7:B8"/>
    <mergeCell ref="C7:C8"/>
    <mergeCell ref="D7:D8"/>
    <mergeCell ref="A6:A8"/>
  </mergeCells>
  <printOptions horizontalCentered="1" verticalCentered="1"/>
  <pageMargins left="0.7874015748031497" right="0.7874015748031497" top="0.7874015748031497" bottom="1.76" header="0" footer="0"/>
  <pageSetup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A2" sqref="A2"/>
    </sheetView>
  </sheetViews>
  <sheetFormatPr defaultColWidth="11.421875" defaultRowHeight="21.75" customHeight="1"/>
  <cols>
    <col min="1" max="1" width="36.140625" style="0" customWidth="1"/>
    <col min="2" max="2" width="23.8515625" style="0" customWidth="1"/>
    <col min="3" max="3" width="17.8515625" style="0" customWidth="1"/>
    <col min="4" max="4" width="28.00390625" style="0" customWidth="1"/>
  </cols>
  <sheetData>
    <row r="1" spans="1:4" ht="21.75" customHeight="1">
      <c r="A1" s="4" t="s">
        <v>193</v>
      </c>
      <c r="B1" s="1"/>
      <c r="C1" s="1"/>
      <c r="D1" s="61"/>
    </row>
    <row r="2" spans="1:4" ht="21.75" customHeight="1">
      <c r="A2" s="4"/>
      <c r="B2" s="1"/>
      <c r="C2" s="1"/>
      <c r="D2" s="61"/>
    </row>
    <row r="3" spans="1:4" ht="21.75" customHeight="1">
      <c r="A3" s="106" t="s">
        <v>179</v>
      </c>
      <c r="B3" s="114"/>
      <c r="C3" s="114"/>
      <c r="D3" s="114"/>
    </row>
    <row r="4" spans="1:4" ht="21.75" customHeight="1">
      <c r="A4" s="106" t="s">
        <v>180</v>
      </c>
      <c r="B4" s="114"/>
      <c r="C4" s="114"/>
      <c r="D4" s="114"/>
    </row>
    <row r="5" spans="1:4" ht="21.75" customHeight="1" thickBot="1">
      <c r="A5" s="106"/>
      <c r="B5" s="114"/>
      <c r="C5" s="114"/>
      <c r="D5" s="114"/>
    </row>
    <row r="6" spans="1:4" ht="21.75" customHeight="1">
      <c r="A6" s="96" t="s">
        <v>97</v>
      </c>
      <c r="B6" s="31" t="s">
        <v>150</v>
      </c>
      <c r="C6" s="31" t="s">
        <v>98</v>
      </c>
      <c r="D6" s="62" t="s">
        <v>99</v>
      </c>
    </row>
    <row r="7" spans="1:4" ht="21.75" customHeight="1" thickBot="1">
      <c r="A7" s="98"/>
      <c r="B7" s="32" t="s">
        <v>90</v>
      </c>
      <c r="C7" s="32" t="s">
        <v>91</v>
      </c>
      <c r="D7" s="63" t="s">
        <v>92</v>
      </c>
    </row>
    <row r="8" spans="1:4" ht="21.75" customHeight="1">
      <c r="A8" s="1"/>
      <c r="B8" s="12"/>
      <c r="C8" s="12"/>
      <c r="D8" s="61"/>
    </row>
    <row r="9" spans="1:4" ht="21.75" customHeight="1">
      <c r="A9" s="55" t="s">
        <v>0</v>
      </c>
      <c r="B9" s="64">
        <f>SUM(B11:B21)-B16</f>
        <v>558</v>
      </c>
      <c r="C9" s="56" t="s">
        <v>181</v>
      </c>
      <c r="D9" s="65" t="s">
        <v>182</v>
      </c>
    </row>
    <row r="10" spans="1:4" ht="21.75" customHeight="1">
      <c r="A10" s="1"/>
      <c r="B10" s="47"/>
      <c r="C10" s="58"/>
      <c r="D10" s="61"/>
    </row>
    <row r="11" spans="1:4" ht="21.75" customHeight="1">
      <c r="A11" s="1" t="s">
        <v>132</v>
      </c>
      <c r="B11" s="47">
        <v>14</v>
      </c>
      <c r="C11" s="58" t="s">
        <v>155</v>
      </c>
      <c r="D11" s="61" t="s">
        <v>151</v>
      </c>
    </row>
    <row r="12" spans="1:4" ht="21.75" customHeight="1">
      <c r="A12" s="1" t="s">
        <v>133</v>
      </c>
      <c r="B12" s="47">
        <v>191</v>
      </c>
      <c r="C12" s="58" t="s">
        <v>156</v>
      </c>
      <c r="D12" s="61" t="s">
        <v>152</v>
      </c>
    </row>
    <row r="13" spans="1:4" ht="21.75" customHeight="1">
      <c r="A13" s="1" t="s">
        <v>27</v>
      </c>
      <c r="B13" s="47">
        <v>285</v>
      </c>
      <c r="C13" s="58" t="s">
        <v>157</v>
      </c>
      <c r="D13" s="61" t="s">
        <v>153</v>
      </c>
    </row>
    <row r="14" spans="1:4" ht="21.75" customHeight="1">
      <c r="A14" s="1" t="s">
        <v>28</v>
      </c>
      <c r="B14" s="47">
        <v>35</v>
      </c>
      <c r="C14" s="58" t="s">
        <v>158</v>
      </c>
      <c r="D14" s="61" t="s">
        <v>154</v>
      </c>
    </row>
    <row r="15" spans="1:4" ht="21.75" customHeight="1">
      <c r="A15" s="1"/>
      <c r="B15" s="47"/>
      <c r="C15" s="58"/>
      <c r="D15" s="61"/>
    </row>
    <row r="16" spans="1:4" ht="21.75" customHeight="1">
      <c r="A16" s="66" t="s">
        <v>89</v>
      </c>
      <c r="B16" s="67">
        <f>SUM(B18:B21)</f>
        <v>33</v>
      </c>
      <c r="C16" s="68" t="s">
        <v>159</v>
      </c>
      <c r="D16" s="69"/>
    </row>
    <row r="17" spans="1:4" ht="21.75" customHeight="1">
      <c r="A17" s="66"/>
      <c r="B17" s="67"/>
      <c r="C17" s="68"/>
      <c r="D17" s="69"/>
    </row>
    <row r="18" spans="1:4" ht="21.75" customHeight="1">
      <c r="A18" s="1" t="s">
        <v>100</v>
      </c>
      <c r="B18" s="47">
        <v>5</v>
      </c>
      <c r="C18" s="58" t="s">
        <v>160</v>
      </c>
      <c r="D18" s="61" t="s">
        <v>164</v>
      </c>
    </row>
    <row r="19" spans="1:4" ht="21.75" customHeight="1">
      <c r="A19" s="1" t="s">
        <v>101</v>
      </c>
      <c r="B19" s="47">
        <v>3</v>
      </c>
      <c r="C19" s="58" t="s">
        <v>163</v>
      </c>
      <c r="D19" s="61" t="s">
        <v>167</v>
      </c>
    </row>
    <row r="20" spans="1:4" ht="21.75" customHeight="1">
      <c r="A20" s="1" t="s">
        <v>102</v>
      </c>
      <c r="B20" s="47">
        <v>24</v>
      </c>
      <c r="C20" s="58" t="s">
        <v>161</v>
      </c>
      <c r="D20" s="61" t="s">
        <v>165</v>
      </c>
    </row>
    <row r="21" spans="1:4" ht="21.75" customHeight="1">
      <c r="A21" s="1" t="s">
        <v>148</v>
      </c>
      <c r="B21" s="47">
        <v>1</v>
      </c>
      <c r="C21" s="58" t="s">
        <v>162</v>
      </c>
      <c r="D21" s="61" t="s">
        <v>166</v>
      </c>
    </row>
    <row r="22" spans="1:4" ht="21.75" customHeight="1" thickBot="1">
      <c r="A22" s="50"/>
      <c r="B22" s="46"/>
      <c r="C22" s="46"/>
      <c r="D22" s="70"/>
    </row>
    <row r="23" spans="1:4" ht="21.75" customHeight="1">
      <c r="A23" s="72" t="s">
        <v>103</v>
      </c>
      <c r="B23" s="3"/>
      <c r="C23" s="3"/>
      <c r="D23" s="71"/>
    </row>
    <row r="24" spans="1:4" ht="15" customHeight="1">
      <c r="A24" s="87" t="s">
        <v>104</v>
      </c>
      <c r="B24" s="72"/>
      <c r="C24" s="1"/>
      <c r="D24" s="61"/>
    </row>
    <row r="25" spans="1:4" ht="15" customHeight="1">
      <c r="A25" s="87" t="s">
        <v>187</v>
      </c>
      <c r="B25" s="72"/>
      <c r="C25" s="1"/>
      <c r="D25" s="61"/>
    </row>
  </sheetData>
  <mergeCells count="4">
    <mergeCell ref="A3:D3"/>
    <mergeCell ref="A4:D4"/>
    <mergeCell ref="A5:D5"/>
    <mergeCell ref="A6:A7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9"/>
  <sheetViews>
    <sheetView tabSelected="1" workbookViewId="0" topLeftCell="A1">
      <selection activeCell="A14" sqref="A14"/>
    </sheetView>
  </sheetViews>
  <sheetFormatPr defaultColWidth="11.421875" defaultRowHeight="12.75"/>
  <cols>
    <col min="1" max="1" width="32.57421875" style="1" customWidth="1"/>
    <col min="2" max="2" width="7.57421875" style="1" customWidth="1"/>
    <col min="3" max="3" width="5.7109375" style="1" bestFit="1" customWidth="1"/>
    <col min="4" max="4" width="5.57421875" style="1" bestFit="1" customWidth="1"/>
    <col min="5" max="16" width="4.8515625" style="1" customWidth="1"/>
    <col min="17" max="17" width="11.421875" style="5" customWidth="1"/>
    <col min="18" max="16384" width="11.421875" style="1" customWidth="1"/>
  </cols>
  <sheetData>
    <row r="1" ht="12">
      <c r="A1" s="52" t="s">
        <v>188</v>
      </c>
    </row>
    <row r="2" ht="12">
      <c r="A2" s="52"/>
    </row>
    <row r="3" spans="1:16" ht="18" customHeight="1">
      <c r="A3" s="124" t="s">
        <v>183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</row>
    <row r="4" spans="1:16" ht="18" customHeight="1">
      <c r="A4" s="124" t="s">
        <v>184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</row>
    <row r="5" spans="1:16" ht="30" customHeight="1" thickBot="1">
      <c r="A5" s="54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16" ht="30" customHeight="1" thickBot="1">
      <c r="A6" s="33" t="s">
        <v>105</v>
      </c>
      <c r="B6" s="117" t="s">
        <v>0</v>
      </c>
      <c r="C6" s="135" t="s">
        <v>185</v>
      </c>
      <c r="D6" s="136"/>
      <c r="E6" s="135" t="s">
        <v>9</v>
      </c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1:17" s="52" customFormat="1" ht="24.75" customHeight="1" thickBot="1">
      <c r="A7" s="34" t="s">
        <v>106</v>
      </c>
      <c r="B7" s="134"/>
      <c r="C7" s="43" t="s">
        <v>107</v>
      </c>
      <c r="D7" s="74" t="s">
        <v>108</v>
      </c>
      <c r="E7" s="43" t="s">
        <v>1</v>
      </c>
      <c r="F7" s="43" t="s">
        <v>2</v>
      </c>
      <c r="G7" s="43" t="s">
        <v>3</v>
      </c>
      <c r="H7" s="43" t="s">
        <v>4</v>
      </c>
      <c r="I7" s="43" t="s">
        <v>5</v>
      </c>
      <c r="J7" s="43" t="s">
        <v>6</v>
      </c>
      <c r="K7" s="43" t="s">
        <v>109</v>
      </c>
      <c r="L7" s="43" t="s">
        <v>110</v>
      </c>
      <c r="M7" s="43" t="s">
        <v>186</v>
      </c>
      <c r="N7" s="43" t="s">
        <v>111</v>
      </c>
      <c r="O7" s="43" t="s">
        <v>112</v>
      </c>
      <c r="P7" s="43" t="s">
        <v>113</v>
      </c>
      <c r="Q7" s="55"/>
    </row>
    <row r="8" spans="1:17" s="52" customFormat="1" ht="24.75" customHeight="1">
      <c r="A8" s="55" t="s">
        <v>0</v>
      </c>
      <c r="B8" s="75">
        <f>SUM(B10:B38)</f>
        <v>271</v>
      </c>
      <c r="C8" s="75">
        <f>SUM(C10:C38)</f>
        <v>262</v>
      </c>
      <c r="D8" s="75">
        <f>SUM(D10:D38)</f>
        <v>9</v>
      </c>
      <c r="E8" s="76">
        <f>SUM(E10:E38)</f>
        <v>12</v>
      </c>
      <c r="F8" s="76">
        <f aca="true" t="shared" si="0" ref="F8:P8">SUM(F10:F38)</f>
        <v>23</v>
      </c>
      <c r="G8" s="76">
        <f t="shared" si="0"/>
        <v>25</v>
      </c>
      <c r="H8" s="76">
        <f t="shared" si="0"/>
        <v>19</v>
      </c>
      <c r="I8" s="76">
        <f t="shared" si="0"/>
        <v>16</v>
      </c>
      <c r="J8" s="76">
        <f t="shared" si="0"/>
        <v>24</v>
      </c>
      <c r="K8" s="76">
        <f t="shared" si="0"/>
        <v>24</v>
      </c>
      <c r="L8" s="76">
        <f t="shared" si="0"/>
        <v>26</v>
      </c>
      <c r="M8" s="76">
        <f t="shared" si="0"/>
        <v>24</v>
      </c>
      <c r="N8" s="76">
        <f t="shared" si="0"/>
        <v>34</v>
      </c>
      <c r="O8" s="76">
        <f t="shared" si="0"/>
        <v>19</v>
      </c>
      <c r="P8" s="76">
        <f t="shared" si="0"/>
        <v>25</v>
      </c>
      <c r="Q8" s="55"/>
    </row>
    <row r="9" spans="2:17" s="52" customFormat="1" ht="13.5" customHeight="1">
      <c r="B9" s="47"/>
      <c r="C9" s="47"/>
      <c r="D9" s="47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5"/>
    </row>
    <row r="10" spans="1:17" ht="24.75" customHeight="1">
      <c r="A10" s="1" t="s">
        <v>114</v>
      </c>
      <c r="B10" s="16">
        <f>+SUM(E10:P10)</f>
        <v>23</v>
      </c>
      <c r="C10" s="16">
        <f>+B10-D10</f>
        <v>23</v>
      </c>
      <c r="D10" s="47">
        <v>0</v>
      </c>
      <c r="E10" s="9">
        <v>0</v>
      </c>
      <c r="F10" s="9">
        <v>2</v>
      </c>
      <c r="G10" s="9">
        <v>4</v>
      </c>
      <c r="H10" s="9">
        <v>0</v>
      </c>
      <c r="I10" s="9">
        <v>2</v>
      </c>
      <c r="J10" s="9">
        <v>2</v>
      </c>
      <c r="K10" s="9">
        <v>1</v>
      </c>
      <c r="L10" s="5">
        <v>4</v>
      </c>
      <c r="M10" s="5">
        <v>2</v>
      </c>
      <c r="N10" s="5">
        <v>2</v>
      </c>
      <c r="O10" s="5">
        <v>2</v>
      </c>
      <c r="P10" s="5">
        <v>2</v>
      </c>
      <c r="Q10" s="55"/>
    </row>
    <row r="11" spans="1:17" ht="24.75" customHeight="1">
      <c r="A11" s="1" t="s">
        <v>123</v>
      </c>
      <c r="B11" s="16">
        <f>+SUM(E11:P11)</f>
        <v>1</v>
      </c>
      <c r="C11" s="16">
        <f aca="true" t="shared" si="1" ref="C11:C38">+B11-D11</f>
        <v>1</v>
      </c>
      <c r="D11" s="47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5">
        <v>0</v>
      </c>
      <c r="M11" s="5">
        <v>0</v>
      </c>
      <c r="N11" s="5">
        <v>0</v>
      </c>
      <c r="O11" s="5">
        <v>1</v>
      </c>
      <c r="P11" s="5">
        <v>0</v>
      </c>
      <c r="Q11" s="55"/>
    </row>
    <row r="12" spans="1:17" ht="24.75" customHeight="1">
      <c r="A12" s="1" t="s">
        <v>10</v>
      </c>
      <c r="B12" s="16">
        <f aca="true" t="shared" si="2" ref="B12:B17">+SUM(E12:P12)</f>
        <v>20</v>
      </c>
      <c r="C12" s="16">
        <f t="shared" si="1"/>
        <v>19</v>
      </c>
      <c r="D12" s="47">
        <v>1</v>
      </c>
      <c r="E12" s="9">
        <v>0</v>
      </c>
      <c r="F12" s="9">
        <v>0</v>
      </c>
      <c r="G12" s="9">
        <v>2</v>
      </c>
      <c r="H12" s="9">
        <v>3</v>
      </c>
      <c r="I12" s="9">
        <v>1</v>
      </c>
      <c r="J12" s="9">
        <v>0</v>
      </c>
      <c r="K12" s="9">
        <v>2</v>
      </c>
      <c r="L12" s="5">
        <v>1</v>
      </c>
      <c r="M12" s="5">
        <v>1</v>
      </c>
      <c r="N12" s="5">
        <v>3</v>
      </c>
      <c r="O12" s="5">
        <v>0</v>
      </c>
      <c r="P12" s="5">
        <v>7</v>
      </c>
      <c r="Q12" s="55"/>
    </row>
    <row r="13" spans="1:17" ht="24.75" customHeight="1">
      <c r="A13" s="1" t="s">
        <v>11</v>
      </c>
      <c r="B13" s="16">
        <f t="shared" si="2"/>
        <v>2</v>
      </c>
      <c r="C13" s="16">
        <f t="shared" si="1"/>
        <v>2</v>
      </c>
      <c r="D13" s="47">
        <v>0</v>
      </c>
      <c r="E13" s="9">
        <v>0</v>
      </c>
      <c r="F13" s="9">
        <v>0</v>
      </c>
      <c r="G13" s="9">
        <v>0</v>
      </c>
      <c r="H13" s="9">
        <v>0</v>
      </c>
      <c r="I13" s="9">
        <v>1</v>
      </c>
      <c r="J13" s="9">
        <v>0</v>
      </c>
      <c r="K13" s="9">
        <v>0</v>
      </c>
      <c r="L13" s="5">
        <v>0</v>
      </c>
      <c r="M13" s="5">
        <v>0</v>
      </c>
      <c r="N13" s="5">
        <v>0</v>
      </c>
      <c r="O13" s="5">
        <v>1</v>
      </c>
      <c r="P13" s="5">
        <v>0</v>
      </c>
      <c r="Q13" s="55"/>
    </row>
    <row r="14" spans="1:17" ht="24.75" customHeight="1">
      <c r="A14" s="1" t="s">
        <v>134</v>
      </c>
      <c r="B14" s="16">
        <f t="shared" si="2"/>
        <v>1</v>
      </c>
      <c r="C14" s="16">
        <f t="shared" si="1"/>
        <v>1</v>
      </c>
      <c r="D14" s="47">
        <v>0</v>
      </c>
      <c r="E14" s="9">
        <v>0</v>
      </c>
      <c r="F14" s="9">
        <v>0</v>
      </c>
      <c r="G14" s="9">
        <v>1</v>
      </c>
      <c r="H14" s="9">
        <v>0</v>
      </c>
      <c r="I14" s="9">
        <v>0</v>
      </c>
      <c r="J14" s="9">
        <v>0</v>
      </c>
      <c r="K14" s="9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5"/>
    </row>
    <row r="15" spans="1:17" ht="24.75" customHeight="1">
      <c r="A15" s="1" t="s">
        <v>13</v>
      </c>
      <c r="B15" s="16">
        <f t="shared" si="2"/>
        <v>3</v>
      </c>
      <c r="C15" s="16">
        <f t="shared" si="1"/>
        <v>2</v>
      </c>
      <c r="D15" s="47">
        <v>1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5">
        <v>3</v>
      </c>
      <c r="M15" s="5">
        <v>0</v>
      </c>
      <c r="N15" s="5">
        <v>0</v>
      </c>
      <c r="O15" s="5">
        <v>0</v>
      </c>
      <c r="P15" s="5">
        <v>0</v>
      </c>
      <c r="Q15" s="55"/>
    </row>
    <row r="16" spans="1:17" ht="24.75" customHeight="1">
      <c r="A16" s="1" t="s">
        <v>15</v>
      </c>
      <c r="B16" s="16">
        <f t="shared" si="2"/>
        <v>3</v>
      </c>
      <c r="C16" s="16">
        <f t="shared" si="1"/>
        <v>3</v>
      </c>
      <c r="D16" s="47">
        <v>0</v>
      </c>
      <c r="E16" s="9">
        <v>0</v>
      </c>
      <c r="F16" s="9">
        <v>0</v>
      </c>
      <c r="G16" s="9">
        <v>0</v>
      </c>
      <c r="H16" s="9">
        <v>1</v>
      </c>
      <c r="I16" s="9">
        <v>0</v>
      </c>
      <c r="J16" s="9">
        <v>1</v>
      </c>
      <c r="K16" s="9">
        <v>0</v>
      </c>
      <c r="L16" s="5">
        <v>0</v>
      </c>
      <c r="M16" s="5">
        <v>0</v>
      </c>
      <c r="N16" s="5">
        <v>1</v>
      </c>
      <c r="O16" s="5">
        <v>0</v>
      </c>
      <c r="P16" s="5">
        <v>0</v>
      </c>
      <c r="Q16" s="55"/>
    </row>
    <row r="17" spans="1:17" ht="24.75" customHeight="1">
      <c r="A17" s="1" t="s">
        <v>37</v>
      </c>
      <c r="B17" s="16">
        <f t="shared" si="2"/>
        <v>21</v>
      </c>
      <c r="C17" s="16">
        <f t="shared" si="1"/>
        <v>21</v>
      </c>
      <c r="D17" s="47">
        <v>0</v>
      </c>
      <c r="E17" s="9">
        <v>2</v>
      </c>
      <c r="F17" s="9">
        <v>0</v>
      </c>
      <c r="G17" s="9">
        <v>2</v>
      </c>
      <c r="H17" s="9">
        <v>4</v>
      </c>
      <c r="I17" s="9">
        <v>0</v>
      </c>
      <c r="J17" s="9">
        <v>2</v>
      </c>
      <c r="K17" s="9">
        <v>2</v>
      </c>
      <c r="L17" s="5">
        <v>2</v>
      </c>
      <c r="M17" s="5">
        <v>2</v>
      </c>
      <c r="N17" s="5">
        <v>1</v>
      </c>
      <c r="O17" s="5">
        <v>1</v>
      </c>
      <c r="P17" s="5">
        <v>3</v>
      </c>
      <c r="Q17" s="55"/>
    </row>
    <row r="18" spans="1:17" ht="24.75" customHeight="1">
      <c r="A18" s="1" t="s">
        <v>35</v>
      </c>
      <c r="B18" s="16">
        <f aca="true" t="shared" si="3" ref="B18:B24">+SUM(E18:P18)</f>
        <v>6</v>
      </c>
      <c r="C18" s="16">
        <f t="shared" si="1"/>
        <v>6</v>
      </c>
      <c r="D18" s="47">
        <v>0</v>
      </c>
      <c r="E18" s="9">
        <v>0</v>
      </c>
      <c r="F18" s="9">
        <v>0</v>
      </c>
      <c r="G18" s="9">
        <v>0</v>
      </c>
      <c r="H18" s="9">
        <v>1</v>
      </c>
      <c r="I18" s="9">
        <v>0</v>
      </c>
      <c r="J18" s="9">
        <v>0</v>
      </c>
      <c r="K18" s="9">
        <v>0</v>
      </c>
      <c r="L18" s="5">
        <v>0</v>
      </c>
      <c r="M18" s="5">
        <v>2</v>
      </c>
      <c r="N18" s="5">
        <v>0</v>
      </c>
      <c r="O18" s="5">
        <v>1</v>
      </c>
      <c r="P18" s="5">
        <v>2</v>
      </c>
      <c r="Q18" s="55"/>
    </row>
    <row r="19" spans="1:17" ht="24.75" customHeight="1">
      <c r="A19" s="1" t="s">
        <v>126</v>
      </c>
      <c r="B19" s="16">
        <f t="shared" si="3"/>
        <v>2</v>
      </c>
      <c r="C19" s="16">
        <f t="shared" si="1"/>
        <v>2</v>
      </c>
      <c r="D19" s="47">
        <v>0</v>
      </c>
      <c r="E19" s="9">
        <v>0</v>
      </c>
      <c r="F19" s="9">
        <v>1</v>
      </c>
      <c r="G19" s="9">
        <v>0</v>
      </c>
      <c r="H19" s="9">
        <v>0</v>
      </c>
      <c r="I19" s="9">
        <v>0</v>
      </c>
      <c r="J19" s="9">
        <v>0</v>
      </c>
      <c r="K19" s="9">
        <v>1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5"/>
    </row>
    <row r="20" spans="1:17" ht="24.75" customHeight="1">
      <c r="A20" s="1" t="s">
        <v>84</v>
      </c>
      <c r="B20" s="16">
        <f t="shared" si="3"/>
        <v>12</v>
      </c>
      <c r="C20" s="16">
        <f t="shared" si="1"/>
        <v>12</v>
      </c>
      <c r="D20" s="47">
        <v>0</v>
      </c>
      <c r="E20" s="9">
        <v>0</v>
      </c>
      <c r="F20" s="9">
        <v>0</v>
      </c>
      <c r="G20" s="9">
        <v>4</v>
      </c>
      <c r="H20" s="9">
        <v>2</v>
      </c>
      <c r="I20" s="9">
        <v>1</v>
      </c>
      <c r="J20" s="9">
        <v>1</v>
      </c>
      <c r="K20" s="9">
        <v>0</v>
      </c>
      <c r="L20" s="5">
        <v>1</v>
      </c>
      <c r="M20" s="5">
        <v>0</v>
      </c>
      <c r="N20" s="5">
        <v>0</v>
      </c>
      <c r="O20" s="5">
        <v>2</v>
      </c>
      <c r="P20" s="5">
        <v>1</v>
      </c>
      <c r="Q20" s="55"/>
    </row>
    <row r="21" spans="1:17" ht="24.75" customHeight="1">
      <c r="A21" s="1" t="s">
        <v>168</v>
      </c>
      <c r="B21" s="16">
        <f t="shared" si="3"/>
        <v>1</v>
      </c>
      <c r="C21" s="16">
        <f t="shared" si="1"/>
        <v>1</v>
      </c>
      <c r="D21" s="47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1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5"/>
    </row>
    <row r="22" spans="1:17" ht="24.75" customHeight="1">
      <c r="A22" s="1" t="s">
        <v>22</v>
      </c>
      <c r="B22" s="16">
        <f t="shared" si="3"/>
        <v>1</v>
      </c>
      <c r="C22" s="16">
        <f t="shared" si="1"/>
        <v>1</v>
      </c>
      <c r="D22" s="47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5">
        <v>1</v>
      </c>
      <c r="M22" s="5">
        <v>0</v>
      </c>
      <c r="N22" s="5">
        <v>0</v>
      </c>
      <c r="O22" s="5">
        <v>0</v>
      </c>
      <c r="P22" s="5">
        <v>0</v>
      </c>
      <c r="Q22" s="55"/>
    </row>
    <row r="23" spans="1:17" ht="24.75" customHeight="1">
      <c r="A23" s="1" t="s">
        <v>23</v>
      </c>
      <c r="B23" s="16">
        <f t="shared" si="3"/>
        <v>2</v>
      </c>
      <c r="C23" s="16">
        <f t="shared" si="1"/>
        <v>2</v>
      </c>
      <c r="D23" s="47">
        <v>0</v>
      </c>
      <c r="E23" s="9">
        <v>0</v>
      </c>
      <c r="F23" s="9">
        <v>1</v>
      </c>
      <c r="G23" s="9">
        <v>0</v>
      </c>
      <c r="H23" s="9">
        <v>0</v>
      </c>
      <c r="I23" s="9">
        <v>0</v>
      </c>
      <c r="J23" s="9">
        <v>1</v>
      </c>
      <c r="K23" s="9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5"/>
    </row>
    <row r="24" spans="1:17" ht="24.75" customHeight="1">
      <c r="A24" s="1" t="s">
        <v>24</v>
      </c>
      <c r="B24" s="16">
        <f t="shared" si="3"/>
        <v>4</v>
      </c>
      <c r="C24" s="16">
        <f t="shared" si="1"/>
        <v>4</v>
      </c>
      <c r="D24" s="47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1</v>
      </c>
      <c r="K24" s="9">
        <v>0</v>
      </c>
      <c r="L24" s="5">
        <v>0</v>
      </c>
      <c r="M24" s="5">
        <v>0</v>
      </c>
      <c r="N24" s="5">
        <v>2</v>
      </c>
      <c r="O24" s="5">
        <v>0</v>
      </c>
      <c r="P24" s="5">
        <v>1</v>
      </c>
      <c r="Q24" s="55"/>
    </row>
    <row r="25" spans="1:17" ht="24.75" customHeight="1">
      <c r="A25" s="1" t="s">
        <v>119</v>
      </c>
      <c r="B25" s="16">
        <f aca="true" t="shared" si="4" ref="B25:B38">+SUM(E25:P25)</f>
        <v>8</v>
      </c>
      <c r="C25" s="16">
        <f t="shared" si="1"/>
        <v>8</v>
      </c>
      <c r="D25" s="47">
        <v>0</v>
      </c>
      <c r="E25" s="9">
        <v>0</v>
      </c>
      <c r="F25" s="9">
        <v>1</v>
      </c>
      <c r="G25" s="9">
        <v>0</v>
      </c>
      <c r="H25" s="9">
        <v>0</v>
      </c>
      <c r="I25" s="9">
        <v>0</v>
      </c>
      <c r="J25" s="9">
        <v>5</v>
      </c>
      <c r="K25" s="9">
        <v>0</v>
      </c>
      <c r="L25" s="5">
        <v>1</v>
      </c>
      <c r="M25" s="5">
        <v>0</v>
      </c>
      <c r="N25" s="5">
        <v>0</v>
      </c>
      <c r="O25" s="5">
        <v>1</v>
      </c>
      <c r="P25" s="5">
        <v>0</v>
      </c>
      <c r="Q25" s="55"/>
    </row>
    <row r="26" spans="1:17" ht="24.75" customHeight="1">
      <c r="A26" s="1" t="s">
        <v>120</v>
      </c>
      <c r="B26" s="16">
        <f t="shared" si="4"/>
        <v>1</v>
      </c>
      <c r="C26" s="16">
        <f t="shared" si="1"/>
        <v>1</v>
      </c>
      <c r="D26" s="47">
        <v>0</v>
      </c>
      <c r="E26" s="9">
        <v>0</v>
      </c>
      <c r="F26" s="9">
        <v>1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5"/>
    </row>
    <row r="27" spans="1:17" ht="24.75" customHeight="1">
      <c r="A27" s="1" t="s">
        <v>121</v>
      </c>
      <c r="B27" s="16">
        <f t="shared" si="4"/>
        <v>1</v>
      </c>
      <c r="C27" s="16">
        <f t="shared" si="1"/>
        <v>1</v>
      </c>
      <c r="D27" s="47">
        <v>0</v>
      </c>
      <c r="E27" s="9">
        <v>0</v>
      </c>
      <c r="F27" s="9">
        <v>1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5"/>
    </row>
    <row r="28" spans="1:17" ht="24.75" customHeight="1">
      <c r="A28" s="1" t="s">
        <v>60</v>
      </c>
      <c r="B28" s="16">
        <f t="shared" si="4"/>
        <v>3</v>
      </c>
      <c r="C28" s="16">
        <f t="shared" si="1"/>
        <v>3</v>
      </c>
      <c r="D28" s="47">
        <v>0</v>
      </c>
      <c r="E28" s="9">
        <v>0</v>
      </c>
      <c r="F28" s="9">
        <v>1</v>
      </c>
      <c r="G28" s="9">
        <v>0</v>
      </c>
      <c r="H28" s="9">
        <v>0</v>
      </c>
      <c r="I28" s="9">
        <v>0</v>
      </c>
      <c r="J28" s="9">
        <v>0</v>
      </c>
      <c r="K28" s="9">
        <v>1</v>
      </c>
      <c r="L28" s="5">
        <v>0</v>
      </c>
      <c r="M28" s="5">
        <v>0</v>
      </c>
      <c r="N28" s="5">
        <v>0</v>
      </c>
      <c r="O28" s="5">
        <v>0</v>
      </c>
      <c r="P28" s="5">
        <v>1</v>
      </c>
      <c r="Q28" s="55"/>
    </row>
    <row r="29" spans="1:17" ht="24.75" customHeight="1">
      <c r="A29" s="1" t="s">
        <v>115</v>
      </c>
      <c r="B29" s="16">
        <f t="shared" si="4"/>
        <v>100</v>
      </c>
      <c r="C29" s="16">
        <f t="shared" si="1"/>
        <v>96</v>
      </c>
      <c r="D29" s="47">
        <f>1+2+1</f>
        <v>4</v>
      </c>
      <c r="E29" s="9">
        <v>6</v>
      </c>
      <c r="F29" s="9">
        <v>7</v>
      </c>
      <c r="G29" s="9">
        <v>8</v>
      </c>
      <c r="H29" s="9">
        <v>3</v>
      </c>
      <c r="I29" s="9">
        <v>3</v>
      </c>
      <c r="J29" s="9">
        <v>9</v>
      </c>
      <c r="K29" s="9">
        <v>14</v>
      </c>
      <c r="L29" s="5">
        <v>12</v>
      </c>
      <c r="M29" s="5">
        <v>13</v>
      </c>
      <c r="N29" s="5">
        <v>16</v>
      </c>
      <c r="O29" s="5">
        <v>2</v>
      </c>
      <c r="P29" s="5">
        <v>7</v>
      </c>
      <c r="Q29" s="55"/>
    </row>
    <row r="30" spans="1:17" ht="24.75" customHeight="1">
      <c r="A30" s="1" t="s">
        <v>29</v>
      </c>
      <c r="B30" s="16">
        <f t="shared" si="4"/>
        <v>2</v>
      </c>
      <c r="C30" s="16">
        <f t="shared" si="1"/>
        <v>1</v>
      </c>
      <c r="D30" s="47">
        <v>1</v>
      </c>
      <c r="E30" s="9">
        <v>0</v>
      </c>
      <c r="F30" s="9">
        <v>0</v>
      </c>
      <c r="G30" s="9">
        <v>2</v>
      </c>
      <c r="H30" s="9">
        <v>0</v>
      </c>
      <c r="I30" s="9">
        <v>0</v>
      </c>
      <c r="J30" s="9">
        <v>0</v>
      </c>
      <c r="K30" s="9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5"/>
    </row>
    <row r="31" spans="1:17" ht="24.75" customHeight="1">
      <c r="A31" s="1" t="s">
        <v>30</v>
      </c>
      <c r="B31" s="16">
        <f t="shared" si="4"/>
        <v>4</v>
      </c>
      <c r="C31" s="16">
        <f t="shared" si="1"/>
        <v>3</v>
      </c>
      <c r="D31" s="47">
        <v>1</v>
      </c>
      <c r="E31" s="9">
        <v>1</v>
      </c>
      <c r="F31" s="9">
        <v>0</v>
      </c>
      <c r="G31" s="9">
        <v>0</v>
      </c>
      <c r="H31" s="9">
        <v>0</v>
      </c>
      <c r="I31" s="9">
        <v>3</v>
      </c>
      <c r="J31" s="9">
        <v>0</v>
      </c>
      <c r="K31" s="9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5"/>
    </row>
    <row r="32" spans="1:17" ht="24.75" customHeight="1">
      <c r="A32" s="1" t="s">
        <v>61</v>
      </c>
      <c r="B32" s="16">
        <f t="shared" si="4"/>
        <v>2</v>
      </c>
      <c r="C32" s="16">
        <f t="shared" si="1"/>
        <v>2</v>
      </c>
      <c r="D32" s="47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5">
        <v>0</v>
      </c>
      <c r="M32" s="5">
        <v>0</v>
      </c>
      <c r="N32" s="5">
        <v>2</v>
      </c>
      <c r="O32" s="5">
        <v>0</v>
      </c>
      <c r="P32" s="5">
        <v>0</v>
      </c>
      <c r="Q32" s="55"/>
    </row>
    <row r="33" spans="1:17" ht="24.75" customHeight="1">
      <c r="A33" s="1" t="s">
        <v>122</v>
      </c>
      <c r="B33" s="16">
        <f t="shared" si="4"/>
        <v>6</v>
      </c>
      <c r="C33" s="16">
        <f t="shared" si="1"/>
        <v>6</v>
      </c>
      <c r="D33" s="47">
        <v>0</v>
      </c>
      <c r="E33" s="9">
        <v>0</v>
      </c>
      <c r="F33" s="9">
        <v>0</v>
      </c>
      <c r="G33" s="9">
        <v>0</v>
      </c>
      <c r="H33" s="9">
        <v>2</v>
      </c>
      <c r="I33" s="9">
        <v>1</v>
      </c>
      <c r="J33" s="9">
        <v>0</v>
      </c>
      <c r="K33" s="9">
        <v>0</v>
      </c>
      <c r="L33" s="5">
        <v>0</v>
      </c>
      <c r="M33" s="5">
        <v>0</v>
      </c>
      <c r="N33" s="5">
        <v>3</v>
      </c>
      <c r="O33" s="5">
        <v>0</v>
      </c>
      <c r="P33" s="5">
        <v>0</v>
      </c>
      <c r="Q33" s="55"/>
    </row>
    <row r="34" spans="1:17" ht="24.75" customHeight="1">
      <c r="A34" s="1" t="s">
        <v>62</v>
      </c>
      <c r="B34" s="16">
        <f t="shared" si="4"/>
        <v>2</v>
      </c>
      <c r="C34" s="16">
        <f t="shared" si="1"/>
        <v>2</v>
      </c>
      <c r="D34" s="47">
        <v>0</v>
      </c>
      <c r="E34" s="9">
        <v>0</v>
      </c>
      <c r="F34" s="9">
        <v>1</v>
      </c>
      <c r="G34" s="9">
        <v>1</v>
      </c>
      <c r="H34" s="9">
        <v>0</v>
      </c>
      <c r="I34" s="9">
        <v>0</v>
      </c>
      <c r="J34" s="9">
        <v>0</v>
      </c>
      <c r="K34" s="9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5"/>
    </row>
    <row r="35" spans="1:17" s="10" customFormat="1" ht="24.75" customHeight="1">
      <c r="A35" s="10" t="s">
        <v>36</v>
      </c>
      <c r="B35" s="16">
        <f t="shared" si="4"/>
        <v>5</v>
      </c>
      <c r="C35" s="16">
        <f t="shared" si="1"/>
        <v>5</v>
      </c>
      <c r="D35" s="47">
        <v>0</v>
      </c>
      <c r="E35" s="9">
        <v>0</v>
      </c>
      <c r="F35" s="9">
        <v>1</v>
      </c>
      <c r="G35" s="9">
        <v>1</v>
      </c>
      <c r="H35" s="9">
        <v>0</v>
      </c>
      <c r="I35" s="9">
        <v>0</v>
      </c>
      <c r="J35" s="9">
        <v>0</v>
      </c>
      <c r="K35" s="9">
        <v>1</v>
      </c>
      <c r="L35" s="5">
        <v>0</v>
      </c>
      <c r="M35" s="5">
        <v>0</v>
      </c>
      <c r="N35" s="5">
        <v>0</v>
      </c>
      <c r="O35" s="5">
        <v>2</v>
      </c>
      <c r="P35" s="5">
        <v>0</v>
      </c>
      <c r="Q35" s="55"/>
    </row>
    <row r="36" spans="1:17" ht="24.75" customHeight="1">
      <c r="A36" s="1" t="s">
        <v>116</v>
      </c>
      <c r="B36" s="16">
        <f t="shared" si="4"/>
        <v>27</v>
      </c>
      <c r="C36" s="16">
        <f t="shared" si="1"/>
        <v>27</v>
      </c>
      <c r="D36" s="47">
        <v>0</v>
      </c>
      <c r="E36" s="9">
        <v>3</v>
      </c>
      <c r="F36" s="9">
        <v>5</v>
      </c>
      <c r="G36" s="9">
        <v>0</v>
      </c>
      <c r="H36" s="9">
        <v>3</v>
      </c>
      <c r="I36" s="9">
        <v>3</v>
      </c>
      <c r="J36" s="9">
        <v>1</v>
      </c>
      <c r="K36" s="9">
        <v>1</v>
      </c>
      <c r="L36" s="5">
        <v>1</v>
      </c>
      <c r="M36" s="5">
        <v>2</v>
      </c>
      <c r="N36" s="5">
        <v>2</v>
      </c>
      <c r="O36" s="5">
        <v>5</v>
      </c>
      <c r="P36" s="5">
        <v>1</v>
      </c>
      <c r="Q36" s="55"/>
    </row>
    <row r="37" spans="1:17" ht="24.75" customHeight="1">
      <c r="A37" s="1" t="s">
        <v>117</v>
      </c>
      <c r="B37" s="16">
        <f t="shared" si="4"/>
        <v>7</v>
      </c>
      <c r="C37" s="16">
        <f t="shared" si="1"/>
        <v>6</v>
      </c>
      <c r="D37" s="47">
        <v>1</v>
      </c>
      <c r="E37" s="9">
        <v>0</v>
      </c>
      <c r="F37" s="9">
        <v>1</v>
      </c>
      <c r="G37" s="9">
        <v>0</v>
      </c>
      <c r="H37" s="9">
        <v>0</v>
      </c>
      <c r="I37" s="9">
        <v>0</v>
      </c>
      <c r="J37" s="9">
        <v>1</v>
      </c>
      <c r="K37" s="9">
        <v>0</v>
      </c>
      <c r="L37" s="5">
        <v>0</v>
      </c>
      <c r="M37" s="5">
        <v>2</v>
      </c>
      <c r="N37" s="5">
        <v>2</v>
      </c>
      <c r="O37" s="5">
        <v>1</v>
      </c>
      <c r="P37" s="5">
        <v>0</v>
      </c>
      <c r="Q37" s="55"/>
    </row>
    <row r="38" spans="1:17" ht="24.75" customHeight="1" thickBot="1">
      <c r="A38" s="50" t="s">
        <v>118</v>
      </c>
      <c r="B38" s="77">
        <f t="shared" si="4"/>
        <v>1</v>
      </c>
      <c r="C38" s="77">
        <f t="shared" si="1"/>
        <v>1</v>
      </c>
      <c r="D38" s="15">
        <v>0</v>
      </c>
      <c r="E38" s="39">
        <v>0</v>
      </c>
      <c r="F38" s="39">
        <v>0</v>
      </c>
      <c r="G38" s="39">
        <v>0</v>
      </c>
      <c r="H38" s="39">
        <v>0</v>
      </c>
      <c r="I38" s="39">
        <v>1</v>
      </c>
      <c r="J38" s="39">
        <v>0</v>
      </c>
      <c r="K38" s="39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55"/>
    </row>
    <row r="39" spans="1:17" s="3" customFormat="1" ht="18.75" customHeight="1">
      <c r="A39" s="83" t="s">
        <v>187</v>
      </c>
      <c r="Q39" s="35"/>
    </row>
  </sheetData>
  <mergeCells count="5">
    <mergeCell ref="A3:P3"/>
    <mergeCell ref="A4:P4"/>
    <mergeCell ref="B6:B7"/>
    <mergeCell ref="C6:D6"/>
    <mergeCell ref="E6:P6"/>
  </mergeCells>
  <printOptions horizontalCentered="1" verticalCentered="1"/>
  <pageMargins left="0.7874015748031497" right="0.8267716535433072" top="0.7874015748031497" bottom="0.7874015748031497" header="0" footer="0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pcampos</dc:creator>
  <cp:keywords/>
  <dc:description/>
  <cp:lastModifiedBy>xbarrientos</cp:lastModifiedBy>
  <cp:lastPrinted>2004-08-04T15:50:17Z</cp:lastPrinted>
  <dcterms:created xsi:type="dcterms:W3CDTF">2003-08-21T16:28:44Z</dcterms:created>
  <dcterms:modified xsi:type="dcterms:W3CDTF">2004-08-04T15:51:50Z</dcterms:modified>
  <cp:category/>
  <cp:version/>
  <cp:contentType/>
  <cp:contentStatus/>
</cp:coreProperties>
</file>