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0"/>
  </bookViews>
  <sheets>
    <sheet name="148" sheetId="1" r:id="rId1"/>
    <sheet name="149" sheetId="2" r:id="rId2"/>
    <sheet name="150" sheetId="3" r:id="rId3"/>
    <sheet name="151" sheetId="4" r:id="rId4"/>
  </sheets>
  <definedNames/>
  <calcPr fullCalcOnLoad="1"/>
</workbook>
</file>

<file path=xl/sharedStrings.xml><?xml version="1.0" encoding="utf-8"?>
<sst xmlns="http://schemas.openxmlformats.org/spreadsheetml/2006/main" count="197" uniqueCount="166">
  <si>
    <t>Mes</t>
  </si>
  <si>
    <t>Cantón</t>
  </si>
  <si>
    <t>Siquirres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</si>
  <si>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</si>
  <si>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</si>
  <si>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</si>
  <si>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</si>
  <si>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</si>
  <si>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</si>
  <si>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</si>
  <si>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</si>
  <si>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</si>
  <si>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</si>
  <si>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</si>
  <si>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</si>
  <si>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Setiembre</t>
  </si>
  <si>
    <t>Tipo de Caso</t>
  </si>
  <si>
    <t>Entrados</t>
  </si>
  <si>
    <t>Terminados</t>
  </si>
  <si>
    <t>De años</t>
  </si>
  <si>
    <t>anteriores</t>
  </si>
  <si>
    <t>Abuso de autoridad</t>
  </si>
  <si>
    <t>Abuso sexual a menor</t>
  </si>
  <si>
    <t>Agresión</t>
  </si>
  <si>
    <t>Amenazas</t>
  </si>
  <si>
    <t>Apropiación y/o retención indebida</t>
  </si>
  <si>
    <t>Coacción</t>
  </si>
  <si>
    <t>Corrupción de menores</t>
  </si>
  <si>
    <t>Daños</t>
  </si>
  <si>
    <t>Desaparición de persona</t>
  </si>
  <si>
    <t>Estafa</t>
  </si>
  <si>
    <t>Estafa mediante cheque</t>
  </si>
  <si>
    <t>Falsificación de documento</t>
  </si>
  <si>
    <t>Falsificación de moneda</t>
  </si>
  <si>
    <t>Falsificación de señas y marcas</t>
  </si>
  <si>
    <t>Homicidio culposo</t>
  </si>
  <si>
    <t>Hurto</t>
  </si>
  <si>
    <t>Hurto de ganado</t>
  </si>
  <si>
    <t>Infracción Ley de Armas</t>
  </si>
  <si>
    <t>Infracción Ley de Minería</t>
  </si>
  <si>
    <t>Infracción Ley Forestal</t>
  </si>
  <si>
    <t>Lesiones</t>
  </si>
  <si>
    <t>Lesiones con arma blanca</t>
  </si>
  <si>
    <t>Lesiones con arma de fuego</t>
  </si>
  <si>
    <t>Lesiones culposas</t>
  </si>
  <si>
    <t>Muerte accidental</t>
  </si>
  <si>
    <t>Muerte natural</t>
  </si>
  <si>
    <t>Peculado</t>
  </si>
  <si>
    <t>Privación de libertad</t>
  </si>
  <si>
    <t>Receptación</t>
  </si>
  <si>
    <t>Robo con fuerza sobre las cosas</t>
  </si>
  <si>
    <t>Robo con violencia sobre las personas</t>
  </si>
  <si>
    <t>Robo de medio de transporte</t>
  </si>
  <si>
    <t>Suicidio</t>
  </si>
  <si>
    <t>Sustracción de menor</t>
  </si>
  <si>
    <t>Tentativa de suicidio</t>
  </si>
  <si>
    <t>Tentativa de violación</t>
  </si>
  <si>
    <t>Uso de documento falso</t>
  </si>
  <si>
    <t>Usurpación de dominio público</t>
  </si>
  <si>
    <t>Uso de moneda falsa</t>
  </si>
  <si>
    <t>Usurpación</t>
  </si>
  <si>
    <t>Violación a mayor</t>
  </si>
  <si>
    <t>Violación de domicilio</t>
  </si>
  <si>
    <t>Violación a menor</t>
  </si>
  <si>
    <t>Contravención</t>
  </si>
  <si>
    <t>Concusión</t>
  </si>
  <si>
    <t>Relación sexual con menor</t>
  </si>
  <si>
    <t>Infracción Ley Orgánica del Ambiente</t>
  </si>
  <si>
    <t>Infracción Ley Derechos de Autor</t>
  </si>
  <si>
    <t>Supresión ocult/dest.documento público</t>
  </si>
  <si>
    <t>Venta de droga</t>
  </si>
  <si>
    <t>Evasión</t>
  </si>
  <si>
    <t xml:space="preserve">Rapto </t>
  </si>
  <si>
    <t>Tentativa de homicidio doloso</t>
  </si>
  <si>
    <t>Tenencia de droga</t>
  </si>
  <si>
    <t>Ejercicio ilegal de profesión</t>
  </si>
  <si>
    <t>Consumo de marihuana</t>
  </si>
  <si>
    <t>Abuso sexual a mayor</t>
  </si>
  <si>
    <t>Desobediencia a la autoridad</t>
  </si>
  <si>
    <t>Falsedad ideológica</t>
  </si>
  <si>
    <t>Homicidio doloso</t>
  </si>
  <si>
    <t>Incumplimiento de deberes</t>
  </si>
  <si>
    <t>Tenencia de marihuana</t>
  </si>
  <si>
    <t>delitos de estafa, hurto y robo, durante el 2003</t>
  </si>
  <si>
    <t>Tipo de Delito</t>
  </si>
  <si>
    <t>Denuncias con Monto</t>
  </si>
  <si>
    <t>Valor de lo</t>
  </si>
  <si>
    <t>Promedio por</t>
  </si>
  <si>
    <t>Conocido</t>
  </si>
  <si>
    <t>Sustraído</t>
  </si>
  <si>
    <t>Acción</t>
  </si>
  <si>
    <t>¢ 88,654.563</t>
  </si>
  <si>
    <t>¢ 37,824.460</t>
  </si>
  <si>
    <t>¢ 32,745.000</t>
  </si>
  <si>
    <t>¢ 1,141.000</t>
  </si>
  <si>
    <t>¢ 10,700.000</t>
  </si>
  <si>
    <t>¢ 234,763.264</t>
  </si>
  <si>
    <t>¢ 44,586.000</t>
  </si>
  <si>
    <t>¢ 403,373</t>
  </si>
  <si>
    <t>¢ 168.581</t>
  </si>
  <si>
    <t>¢ 414.252</t>
  </si>
  <si>
    <t>¢ 321.212</t>
  </si>
  <si>
    <t>¢ 411.135</t>
  </si>
  <si>
    <t>¢ 2,183.000</t>
  </si>
  <si>
    <t>Delito o Causa</t>
  </si>
  <si>
    <t>M e s</t>
  </si>
  <si>
    <t>de Detención</t>
  </si>
  <si>
    <t xml:space="preserve">Mas </t>
  </si>
  <si>
    <t>Fem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</si>
  <si>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</si>
  <si>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</si>
  <si>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</si>
  <si>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</si>
  <si>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</si>
  <si>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</si>
  <si>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</si>
  <si>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</si>
  <si>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</si>
  <si>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</si>
  <si>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</si>
  <si>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</si>
  <si>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Abuso sexual</t>
  </si>
  <si>
    <t>Corrupcion de menores</t>
  </si>
  <si>
    <t>Extorsiòn</t>
  </si>
  <si>
    <t>Infracción Ley Sicotrópicos</t>
  </si>
  <si>
    <t>Lesiones arma blanca</t>
  </si>
  <si>
    <t>Robo</t>
  </si>
  <si>
    <t>Tentativa de robo</t>
  </si>
  <si>
    <t>Violación</t>
  </si>
  <si>
    <t>Por existir orden de captura</t>
  </si>
  <si>
    <t>(1) Incluye estafa mediante cheque.</t>
  </si>
  <si>
    <t>(2) Incluye hurto de ganado.</t>
  </si>
  <si>
    <t>Fuga del hogar</t>
  </si>
  <si>
    <t>Infracción Ley Conservación Vida Silvestre</t>
  </si>
  <si>
    <t>Profanación Cadáveres y cementerios</t>
  </si>
  <si>
    <t xml:space="preserve">   Automóvil</t>
  </si>
  <si>
    <t xml:space="preserve">   Bicicleta</t>
  </si>
  <si>
    <t xml:space="preserve">   Motocicleta</t>
  </si>
  <si>
    <t>Tent. robo medio de transporte</t>
  </si>
  <si>
    <t>Del</t>
  </si>
  <si>
    <t xml:space="preserve">Del </t>
  </si>
  <si>
    <t>¢    4,045.956</t>
  </si>
  <si>
    <t>¢  59,652.285</t>
  </si>
  <si>
    <t>¢     76.067</t>
  </si>
  <si>
    <t>¢   668.750</t>
  </si>
  <si>
    <r>
      <t xml:space="preserve">Estafa </t>
    </r>
    <r>
      <rPr>
        <sz val="8"/>
        <rFont val="Batang"/>
        <family val="1"/>
      </rPr>
      <t>(1)</t>
    </r>
  </si>
  <si>
    <r>
      <t xml:space="preserve">Hurto </t>
    </r>
    <r>
      <rPr>
        <sz val="8"/>
        <rFont val="Batang"/>
        <family val="1"/>
      </rPr>
      <t>(2)</t>
    </r>
  </si>
  <si>
    <t>Abandono dañino de animal</t>
  </si>
  <si>
    <t>Tent. robo con fuerza sobre las cosas</t>
  </si>
  <si>
    <t>Tent. robo con violencia sobre las personas</t>
  </si>
  <si>
    <t>Otros</t>
  </si>
  <si>
    <t>mes de ocurrencia, durante el 2003</t>
  </si>
  <si>
    <t>Fuente: Sección de Estadística, Departamento de Planificación.</t>
  </si>
  <si>
    <t>Casos entrados y terminados por la Subdelegación de</t>
  </si>
  <si>
    <t>Denuncias entradas con valor conocido en la Subdelegación de Siquirres, según</t>
  </si>
  <si>
    <t>valor de lo sustraído y valor promedio por acción delictiva, para los</t>
  </si>
  <si>
    <t xml:space="preserve">Personas detenidas por la Subdelegación Regional de Siquirres, según delito o </t>
  </si>
  <si>
    <t>causa de detención, sexo y mes, durante el 2003</t>
  </si>
  <si>
    <t>Sexo</t>
  </si>
  <si>
    <t xml:space="preserve">Casos entrados en la Subdelegación de Siquirres, según </t>
  </si>
  <si>
    <t>Siquirres, según, tipo de caso, durante el 2003</t>
  </si>
  <si>
    <t>Cuadro No.148</t>
  </si>
  <si>
    <t>Cuadro No.149</t>
  </si>
  <si>
    <t>Continuación cuadro No.149</t>
  </si>
  <si>
    <t>Cuadro No.150</t>
  </si>
  <si>
    <t>Cuadro No.151</t>
  </si>
</sst>
</file>

<file path=xl/styles.xml><?xml version="1.0" encoding="utf-8"?>
<styleSheet xmlns="http://schemas.openxmlformats.org/spreadsheetml/2006/main">
  <numFmts count="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\¢#,##0"/>
  </numFmts>
  <fonts count="10">
    <font>
      <sz val="10"/>
      <name val="Arial"/>
      <family val="0"/>
    </font>
    <font>
      <sz val="10"/>
      <name val="@Batang"/>
      <family val="1"/>
    </font>
    <font>
      <b/>
      <sz val="10"/>
      <name val="@Batang"/>
      <family val="1"/>
    </font>
    <font>
      <b/>
      <u val="single"/>
      <sz val="10"/>
      <name val="@Batang"/>
      <family val="1"/>
    </font>
    <font>
      <sz val="8"/>
      <name val="@Batang"/>
      <family val="1"/>
    </font>
    <font>
      <sz val="10"/>
      <name val="Batang"/>
      <family val="1"/>
    </font>
    <font>
      <b/>
      <u val="single"/>
      <sz val="10"/>
      <name val="Batang"/>
      <family val="1"/>
    </font>
    <font>
      <sz val="10"/>
      <color indexed="8"/>
      <name val="@Batang"/>
      <family val="1"/>
    </font>
    <font>
      <b/>
      <sz val="10"/>
      <name val="Batang"/>
      <family val="1"/>
    </font>
    <font>
      <sz val="8"/>
      <name val="Batang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/>
    </xf>
    <xf numFmtId="3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 topLeftCell="A1">
      <selection activeCell="A2" sqref="A2"/>
    </sheetView>
  </sheetViews>
  <sheetFormatPr defaultColWidth="11.421875" defaultRowHeight="21.75" customHeight="1"/>
  <cols>
    <col min="1" max="1" width="33.8515625" style="1" customWidth="1"/>
    <col min="2" max="2" width="30.421875" style="1" customWidth="1"/>
    <col min="3" max="16384" width="11.421875" style="1" customWidth="1"/>
  </cols>
  <sheetData>
    <row r="1" ht="21.75" customHeight="1">
      <c r="A1" s="2" t="s">
        <v>161</v>
      </c>
    </row>
    <row r="3" spans="1:2" ht="21.75" customHeight="1">
      <c r="A3" s="75" t="s">
        <v>159</v>
      </c>
      <c r="B3" s="76"/>
    </row>
    <row r="4" spans="1:2" ht="21.75" customHeight="1">
      <c r="A4" s="75" t="s">
        <v>151</v>
      </c>
      <c r="B4" s="76"/>
    </row>
    <row r="6" ht="21.75" customHeight="1" thickBot="1"/>
    <row r="7" spans="1:2" ht="21.75" customHeight="1" thickBot="1">
      <c r="A7" s="77" t="s">
        <v>0</v>
      </c>
      <c r="B7" s="8" t="s">
        <v>1</v>
      </c>
    </row>
    <row r="8" spans="1:2" ht="21.75" customHeight="1" thickBot="1">
      <c r="A8" s="78"/>
      <c r="B8" s="4" t="s">
        <v>2</v>
      </c>
    </row>
    <row r="9" ht="21.75" customHeight="1">
      <c r="A9" s="6"/>
    </row>
    <row r="10" spans="1:2" ht="21.75" customHeight="1">
      <c r="A10" s="5" t="s">
        <v>3</v>
      </c>
      <c r="B10" s="12">
        <f>SUM(B12:B23)</f>
        <v>1018</v>
      </c>
    </row>
    <row r="11" spans="1:2" ht="21.75" customHeight="1">
      <c r="A11" s="6"/>
      <c r="B11" s="9"/>
    </row>
    <row r="12" spans="1:2" ht="21.75" customHeight="1">
      <c r="A12" s="69" t="s">
        <v>4</v>
      </c>
      <c r="B12" s="28">
        <v>76</v>
      </c>
    </row>
    <row r="13" spans="1:2" ht="21.75" customHeight="1">
      <c r="A13" s="69" t="s">
        <v>5</v>
      </c>
      <c r="B13" s="28">
        <v>58</v>
      </c>
    </row>
    <row r="14" spans="1:2" ht="21.75" customHeight="1">
      <c r="A14" s="69" t="s">
        <v>6</v>
      </c>
      <c r="B14" s="28">
        <v>54</v>
      </c>
    </row>
    <row r="15" spans="1:2" ht="21.75" customHeight="1">
      <c r="A15" s="69" t="s">
        <v>7</v>
      </c>
      <c r="B15" s="28">
        <v>83</v>
      </c>
    </row>
    <row r="16" spans="1:2" ht="21.75" customHeight="1">
      <c r="A16" s="69" t="s">
        <v>8</v>
      </c>
      <c r="B16" s="28">
        <v>48</v>
      </c>
    </row>
    <row r="17" spans="1:2" ht="21.75" customHeight="1">
      <c r="A17" s="69" t="s">
        <v>9</v>
      </c>
      <c r="B17" s="28">
        <v>61</v>
      </c>
    </row>
    <row r="18" spans="1:2" ht="21.75" customHeight="1">
      <c r="A18" s="69" t="s">
        <v>10</v>
      </c>
      <c r="B18" s="28">
        <v>125</v>
      </c>
    </row>
    <row r="19" spans="1:2" ht="21.75" customHeight="1">
      <c r="A19" s="69" t="s">
        <v>11</v>
      </c>
      <c r="B19" s="28">
        <v>111</v>
      </c>
    </row>
    <row r="20" spans="1:2" ht="21.75" customHeight="1">
      <c r="A20" s="69" t="s">
        <v>15</v>
      </c>
      <c r="B20" s="28">
        <v>85</v>
      </c>
    </row>
    <row r="21" spans="1:2" ht="21.75" customHeight="1">
      <c r="A21" s="69" t="s">
        <v>12</v>
      </c>
      <c r="B21" s="28">
        <v>120</v>
      </c>
    </row>
    <row r="22" spans="1:2" ht="21.75" customHeight="1">
      <c r="A22" s="69" t="s">
        <v>13</v>
      </c>
      <c r="B22" s="28">
        <v>94</v>
      </c>
    </row>
    <row r="23" spans="1:2" ht="21.75" customHeight="1">
      <c r="A23" s="69" t="s">
        <v>14</v>
      </c>
      <c r="B23" s="28">
        <v>103</v>
      </c>
    </row>
    <row r="24" spans="1:2" ht="21.75" customHeight="1" thickBot="1">
      <c r="A24" s="7"/>
      <c r="B24" s="11"/>
    </row>
    <row r="25" ht="21.75" customHeight="1">
      <c r="A25" s="13" t="s">
        <v>152</v>
      </c>
    </row>
  </sheetData>
  <mergeCells count="3">
    <mergeCell ref="A3:B3"/>
    <mergeCell ref="A4:B4"/>
    <mergeCell ref="A7:A8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">
      <selection activeCell="A54" sqref="A54"/>
    </sheetView>
  </sheetViews>
  <sheetFormatPr defaultColWidth="11.421875" defaultRowHeight="12.75"/>
  <cols>
    <col min="1" max="1" width="40.140625" style="16" customWidth="1"/>
    <col min="2" max="2" width="12.28125" style="18" customWidth="1"/>
    <col min="3" max="4" width="11.421875" style="18" customWidth="1"/>
    <col min="5" max="5" width="13.140625" style="18" customWidth="1"/>
    <col min="6" max="6" width="30.57421875" style="18" customWidth="1"/>
    <col min="7" max="16384" width="11.421875" style="9" customWidth="1"/>
  </cols>
  <sheetData>
    <row r="1" spans="1:2" ht="12" customHeight="1">
      <c r="A1" s="16" t="s">
        <v>162</v>
      </c>
      <c r="B1" s="17"/>
    </row>
    <row r="2" ht="12" customHeight="1">
      <c r="B2" s="17"/>
    </row>
    <row r="3" spans="1:5" ht="21.75" customHeight="1">
      <c r="A3" s="86" t="s">
        <v>153</v>
      </c>
      <c r="B3" s="86"/>
      <c r="C3" s="86"/>
      <c r="D3" s="86"/>
      <c r="E3" s="86"/>
    </row>
    <row r="4" spans="1:5" ht="21.75" customHeight="1">
      <c r="A4" s="86" t="s">
        <v>160</v>
      </c>
      <c r="B4" s="86"/>
      <c r="C4" s="86"/>
      <c r="D4" s="86"/>
      <c r="E4" s="86"/>
    </row>
    <row r="5" spans="1:5" ht="30" customHeight="1" thickBot="1">
      <c r="A5" s="17"/>
      <c r="B5" s="17"/>
      <c r="C5" s="17"/>
      <c r="D5" s="17"/>
      <c r="E5" s="17"/>
    </row>
    <row r="6" spans="1:5" ht="24" customHeight="1">
      <c r="A6" s="79" t="s">
        <v>16</v>
      </c>
      <c r="B6" s="82" t="s">
        <v>17</v>
      </c>
      <c r="C6" s="20"/>
      <c r="D6" s="19" t="s">
        <v>18</v>
      </c>
      <c r="E6" s="20"/>
    </row>
    <row r="7" spans="1:5" ht="12" customHeight="1">
      <c r="A7" s="80"/>
      <c r="B7" s="83"/>
      <c r="C7" s="87" t="s">
        <v>3</v>
      </c>
      <c r="D7" s="22" t="s">
        <v>139</v>
      </c>
      <c r="E7" s="22" t="s">
        <v>19</v>
      </c>
    </row>
    <row r="8" spans="1:5" ht="12" customHeight="1" thickBot="1">
      <c r="A8" s="81"/>
      <c r="B8" s="84"/>
      <c r="C8" s="88"/>
      <c r="D8" s="4">
        <v>2003</v>
      </c>
      <c r="E8" s="4" t="s">
        <v>20</v>
      </c>
    </row>
    <row r="9" spans="1:5" ht="12" customHeight="1">
      <c r="A9" s="17"/>
      <c r="B9" s="70"/>
      <c r="C9" s="17"/>
      <c r="D9" s="17"/>
      <c r="E9" s="17"/>
    </row>
    <row r="10" spans="1:6" ht="12" customHeight="1">
      <c r="A10" s="17" t="s">
        <v>3</v>
      </c>
      <c r="B10" s="24">
        <f>SUM(B12:B93)-B67</f>
        <v>1018</v>
      </c>
      <c r="C10" s="25">
        <f>SUM(D10:E10)</f>
        <v>383</v>
      </c>
      <c r="D10" s="25">
        <f>SUM(D12:D81,D82:D93)-D67-D8</f>
        <v>342</v>
      </c>
      <c r="E10" s="25">
        <f>SUM(E12:E81,E82:E93)-E67</f>
        <v>41</v>
      </c>
      <c r="F10" s="9"/>
    </row>
    <row r="11" spans="1:6" ht="15.75" customHeight="1">
      <c r="A11" s="9"/>
      <c r="B11" s="24"/>
      <c r="F11" s="9"/>
    </row>
    <row r="12" spans="1:6" ht="15.75" customHeight="1">
      <c r="A12" s="9" t="s">
        <v>147</v>
      </c>
      <c r="B12" s="23">
        <v>0</v>
      </c>
      <c r="C12" s="18">
        <f>D12+E12</f>
        <v>1</v>
      </c>
      <c r="D12" s="18">
        <v>0</v>
      </c>
      <c r="E12" s="18">
        <v>1</v>
      </c>
      <c r="F12" s="9"/>
    </row>
    <row r="13" spans="1:6" ht="15" customHeight="1">
      <c r="A13" s="9" t="s">
        <v>21</v>
      </c>
      <c r="B13" s="23">
        <v>6</v>
      </c>
      <c r="C13" s="18">
        <f aca="true" t="shared" si="0" ref="C13:C65">D13+E13</f>
        <v>3</v>
      </c>
      <c r="D13" s="18">
        <v>3</v>
      </c>
      <c r="E13" s="18">
        <v>0</v>
      </c>
      <c r="F13" s="9"/>
    </row>
    <row r="14" spans="1:6" ht="15" customHeight="1">
      <c r="A14" s="9" t="s">
        <v>77</v>
      </c>
      <c r="B14" s="23">
        <v>1</v>
      </c>
      <c r="C14" s="18">
        <f t="shared" si="0"/>
        <v>1</v>
      </c>
      <c r="D14" s="18">
        <v>1</v>
      </c>
      <c r="E14" s="18">
        <v>0</v>
      </c>
      <c r="F14" s="9"/>
    </row>
    <row r="15" spans="1:5" ht="12" customHeight="1">
      <c r="A15" s="9" t="s">
        <v>22</v>
      </c>
      <c r="B15" s="23">
        <v>7</v>
      </c>
      <c r="C15" s="18">
        <f t="shared" si="0"/>
        <v>5</v>
      </c>
      <c r="D15" s="18">
        <f>1+3</f>
        <v>4</v>
      </c>
      <c r="E15" s="26">
        <v>1</v>
      </c>
    </row>
    <row r="16" spans="1:5" ht="12" customHeight="1">
      <c r="A16" s="9" t="s">
        <v>23</v>
      </c>
      <c r="B16" s="23">
        <v>58</v>
      </c>
      <c r="C16" s="18">
        <f t="shared" si="0"/>
        <v>41</v>
      </c>
      <c r="D16" s="18">
        <f>15+21</f>
        <v>36</v>
      </c>
      <c r="E16" s="26">
        <v>5</v>
      </c>
    </row>
    <row r="17" spans="1:5" ht="12" customHeight="1">
      <c r="A17" s="9" t="s">
        <v>24</v>
      </c>
      <c r="B17" s="23">
        <v>17</v>
      </c>
      <c r="C17" s="18">
        <f t="shared" si="0"/>
        <v>11</v>
      </c>
      <c r="D17" s="18">
        <f>3+6</f>
        <v>9</v>
      </c>
      <c r="E17" s="26">
        <v>2</v>
      </c>
    </row>
    <row r="18" spans="1:5" ht="12" customHeight="1">
      <c r="A18" s="9" t="s">
        <v>25</v>
      </c>
      <c r="B18" s="23">
        <v>4</v>
      </c>
      <c r="C18" s="18">
        <f t="shared" si="0"/>
        <v>2</v>
      </c>
      <c r="D18" s="18">
        <f>1+1</f>
        <v>2</v>
      </c>
      <c r="E18" s="26">
        <v>0</v>
      </c>
    </row>
    <row r="19" spans="1:5" ht="12" customHeight="1">
      <c r="A19" s="9" t="s">
        <v>26</v>
      </c>
      <c r="B19" s="23">
        <v>1</v>
      </c>
      <c r="C19" s="18">
        <f t="shared" si="0"/>
        <v>1</v>
      </c>
      <c r="D19" s="18">
        <v>1</v>
      </c>
      <c r="E19" s="26">
        <v>0</v>
      </c>
    </row>
    <row r="20" spans="1:5" ht="12" customHeight="1">
      <c r="A20" s="27" t="s">
        <v>65</v>
      </c>
      <c r="B20" s="23">
        <v>2</v>
      </c>
      <c r="C20" s="18">
        <f t="shared" si="0"/>
        <v>2</v>
      </c>
      <c r="D20" s="18">
        <v>2</v>
      </c>
      <c r="E20" s="26">
        <v>0</v>
      </c>
    </row>
    <row r="21" spans="1:5" ht="12" customHeight="1">
      <c r="A21" s="27" t="s">
        <v>76</v>
      </c>
      <c r="B21" s="23">
        <v>1</v>
      </c>
      <c r="C21" s="18">
        <f t="shared" si="0"/>
        <v>1</v>
      </c>
      <c r="D21" s="18">
        <v>1</v>
      </c>
      <c r="E21" s="26">
        <v>0</v>
      </c>
    </row>
    <row r="22" spans="1:5" ht="12" customHeight="1">
      <c r="A22" s="9" t="s">
        <v>27</v>
      </c>
      <c r="B22" s="23">
        <v>2</v>
      </c>
      <c r="C22" s="18">
        <f t="shared" si="0"/>
        <v>2</v>
      </c>
      <c r="D22" s="18">
        <v>1</v>
      </c>
      <c r="E22" s="26">
        <v>1</v>
      </c>
    </row>
    <row r="23" spans="1:5" ht="12" customHeight="1">
      <c r="A23" s="9" t="s">
        <v>28</v>
      </c>
      <c r="B23" s="23">
        <v>25</v>
      </c>
      <c r="C23" s="18">
        <f t="shared" si="0"/>
        <v>12</v>
      </c>
      <c r="D23" s="18">
        <f>5+7</f>
        <v>12</v>
      </c>
      <c r="E23" s="26">
        <v>0</v>
      </c>
    </row>
    <row r="24" spans="1:5" ht="12" customHeight="1">
      <c r="A24" s="9" t="s">
        <v>29</v>
      </c>
      <c r="B24" s="23">
        <v>23</v>
      </c>
      <c r="C24" s="18">
        <f t="shared" si="0"/>
        <v>21</v>
      </c>
      <c r="D24" s="18">
        <v>21</v>
      </c>
      <c r="E24" s="26">
        <v>0</v>
      </c>
    </row>
    <row r="25" spans="1:5" ht="12" customHeight="1">
      <c r="A25" s="9" t="s">
        <v>78</v>
      </c>
      <c r="B25" s="23">
        <v>1</v>
      </c>
      <c r="C25" s="18">
        <f t="shared" si="0"/>
        <v>0</v>
      </c>
      <c r="D25" s="18">
        <v>0</v>
      </c>
      <c r="E25" s="26">
        <v>0</v>
      </c>
    </row>
    <row r="26" spans="1:5" ht="12" customHeight="1">
      <c r="A26" s="27" t="s">
        <v>75</v>
      </c>
      <c r="B26" s="23">
        <v>1</v>
      </c>
      <c r="C26" s="18">
        <f t="shared" si="0"/>
        <v>1</v>
      </c>
      <c r="D26" s="18">
        <v>1</v>
      </c>
      <c r="E26" s="26">
        <v>0</v>
      </c>
    </row>
    <row r="27" spans="1:5" ht="12" customHeight="1">
      <c r="A27" s="9" t="s">
        <v>30</v>
      </c>
      <c r="B27" s="23">
        <v>18</v>
      </c>
      <c r="C27" s="18">
        <f t="shared" si="0"/>
        <v>5</v>
      </c>
      <c r="D27" s="18">
        <f>1+3</f>
        <v>4</v>
      </c>
      <c r="E27" s="26">
        <v>1</v>
      </c>
    </row>
    <row r="28" spans="1:5" ht="12" customHeight="1">
      <c r="A28" s="9" t="s">
        <v>31</v>
      </c>
      <c r="B28" s="23">
        <v>6</v>
      </c>
      <c r="C28" s="18">
        <f t="shared" si="0"/>
        <v>1</v>
      </c>
      <c r="D28" s="18">
        <v>1</v>
      </c>
      <c r="E28" s="26">
        <v>0</v>
      </c>
    </row>
    <row r="29" spans="1:5" ht="12" customHeight="1">
      <c r="A29" s="27" t="s">
        <v>71</v>
      </c>
      <c r="B29" s="23">
        <v>1</v>
      </c>
      <c r="C29" s="18">
        <f t="shared" si="0"/>
        <v>1</v>
      </c>
      <c r="D29" s="18">
        <v>1</v>
      </c>
      <c r="E29" s="26">
        <v>0</v>
      </c>
    </row>
    <row r="30" spans="1:5" ht="12" customHeight="1">
      <c r="A30" s="27" t="s">
        <v>79</v>
      </c>
      <c r="B30" s="23">
        <v>2</v>
      </c>
      <c r="C30" s="18">
        <f t="shared" si="0"/>
        <v>0</v>
      </c>
      <c r="D30" s="18">
        <v>0</v>
      </c>
      <c r="E30" s="26">
        <v>0</v>
      </c>
    </row>
    <row r="31" spans="1:5" ht="12" customHeight="1">
      <c r="A31" s="9" t="s">
        <v>32</v>
      </c>
      <c r="B31" s="23">
        <v>4</v>
      </c>
      <c r="C31" s="18">
        <f t="shared" si="0"/>
        <v>2</v>
      </c>
      <c r="D31" s="18">
        <v>2</v>
      </c>
      <c r="E31" s="26">
        <v>0</v>
      </c>
    </row>
    <row r="32" spans="1:5" ht="12" customHeight="1">
      <c r="A32" s="9" t="s">
        <v>33</v>
      </c>
      <c r="B32" s="23">
        <v>1</v>
      </c>
      <c r="C32" s="18">
        <f t="shared" si="0"/>
        <v>0</v>
      </c>
      <c r="D32" s="18">
        <v>0</v>
      </c>
      <c r="E32" s="26">
        <v>0</v>
      </c>
    </row>
    <row r="33" spans="1:5" ht="12" customHeight="1">
      <c r="A33" s="9" t="s">
        <v>34</v>
      </c>
      <c r="B33" s="23">
        <v>1</v>
      </c>
      <c r="C33" s="18">
        <f t="shared" si="0"/>
        <v>1</v>
      </c>
      <c r="D33" s="18">
        <v>1</v>
      </c>
      <c r="E33" s="26">
        <v>0</v>
      </c>
    </row>
    <row r="34" spans="1:5" ht="12" customHeight="1">
      <c r="A34" s="9" t="s">
        <v>132</v>
      </c>
      <c r="B34" s="23">
        <v>6</v>
      </c>
      <c r="C34" s="18">
        <f t="shared" si="0"/>
        <v>2</v>
      </c>
      <c r="D34" s="18">
        <v>2</v>
      </c>
      <c r="E34" s="26">
        <v>0</v>
      </c>
    </row>
    <row r="35" spans="1:5" ht="12" customHeight="1">
      <c r="A35" s="9" t="s">
        <v>35</v>
      </c>
      <c r="B35" s="23">
        <v>5</v>
      </c>
      <c r="C35" s="18">
        <f t="shared" si="0"/>
        <v>4</v>
      </c>
      <c r="D35" s="18">
        <v>3</v>
      </c>
      <c r="E35" s="26">
        <v>1</v>
      </c>
    </row>
    <row r="36" spans="1:5" ht="12" customHeight="1">
      <c r="A36" s="9" t="s">
        <v>80</v>
      </c>
      <c r="B36" s="23">
        <v>2</v>
      </c>
      <c r="C36" s="18">
        <f t="shared" si="0"/>
        <v>1</v>
      </c>
      <c r="D36" s="18">
        <v>1</v>
      </c>
      <c r="E36" s="26">
        <v>0</v>
      </c>
    </row>
    <row r="37" spans="1:5" ht="12" customHeight="1">
      <c r="A37" s="9" t="s">
        <v>36</v>
      </c>
      <c r="B37" s="23">
        <v>137</v>
      </c>
      <c r="C37" s="18">
        <f t="shared" si="0"/>
        <v>30</v>
      </c>
      <c r="D37" s="18">
        <f>11+17</f>
        <v>28</v>
      </c>
      <c r="E37" s="26">
        <v>2</v>
      </c>
    </row>
    <row r="38" spans="1:5" ht="12" customHeight="1">
      <c r="A38" s="9" t="s">
        <v>37</v>
      </c>
      <c r="B38" s="23">
        <v>24</v>
      </c>
      <c r="C38" s="18">
        <f t="shared" si="0"/>
        <v>3</v>
      </c>
      <c r="D38" s="18">
        <f>1+2</f>
        <v>3</v>
      </c>
      <c r="E38" s="26">
        <v>0</v>
      </c>
    </row>
    <row r="39" spans="1:5" ht="12" customHeight="1">
      <c r="A39" s="9" t="s">
        <v>81</v>
      </c>
      <c r="B39" s="23">
        <v>1</v>
      </c>
      <c r="C39" s="18">
        <f t="shared" si="0"/>
        <v>0</v>
      </c>
      <c r="D39" s="18">
        <v>0</v>
      </c>
      <c r="E39" s="26">
        <v>0</v>
      </c>
    </row>
    <row r="40" spans="1:5" ht="12" customHeight="1">
      <c r="A40" s="9" t="s">
        <v>133</v>
      </c>
      <c r="B40" s="23">
        <v>1</v>
      </c>
      <c r="C40" s="18">
        <f t="shared" si="0"/>
        <v>0</v>
      </c>
      <c r="D40" s="18">
        <v>0</v>
      </c>
      <c r="E40" s="26">
        <v>0</v>
      </c>
    </row>
    <row r="41" spans="1:5" ht="12" customHeight="1">
      <c r="A41" s="9" t="s">
        <v>38</v>
      </c>
      <c r="B41" s="23">
        <v>5</v>
      </c>
      <c r="C41" s="18">
        <f t="shared" si="0"/>
        <v>6</v>
      </c>
      <c r="D41" s="18">
        <f>1+4</f>
        <v>5</v>
      </c>
      <c r="E41" s="26">
        <v>1</v>
      </c>
    </row>
    <row r="42" spans="1:5" ht="12" customHeight="1">
      <c r="A42" s="9" t="s">
        <v>39</v>
      </c>
      <c r="B42" s="23">
        <v>1</v>
      </c>
      <c r="C42" s="18">
        <f t="shared" si="0"/>
        <v>1</v>
      </c>
      <c r="D42" s="18">
        <v>1</v>
      </c>
      <c r="E42" s="26">
        <v>0</v>
      </c>
    </row>
    <row r="43" spans="1:5" ht="12" customHeight="1">
      <c r="A43" s="27" t="s">
        <v>68</v>
      </c>
      <c r="B43" s="23">
        <v>2</v>
      </c>
      <c r="C43" s="18">
        <f t="shared" si="0"/>
        <v>2</v>
      </c>
      <c r="D43" s="18">
        <v>2</v>
      </c>
      <c r="E43" s="26">
        <v>0</v>
      </c>
    </row>
    <row r="44" spans="1:5" ht="12" customHeight="1">
      <c r="A44" s="9" t="s">
        <v>40</v>
      </c>
      <c r="B44" s="23">
        <v>7</v>
      </c>
      <c r="C44" s="18">
        <f t="shared" si="0"/>
        <v>5</v>
      </c>
      <c r="D44" s="26">
        <f>2+1+2</f>
        <v>5</v>
      </c>
      <c r="E44" s="26">
        <v>0</v>
      </c>
    </row>
    <row r="45" spans="1:5" ht="12" customHeight="1">
      <c r="A45" s="27" t="s">
        <v>67</v>
      </c>
      <c r="B45" s="23">
        <v>3</v>
      </c>
      <c r="C45" s="18">
        <f t="shared" si="0"/>
        <v>3</v>
      </c>
      <c r="D45" s="26">
        <v>3</v>
      </c>
      <c r="E45" s="26">
        <v>0</v>
      </c>
    </row>
    <row r="46" spans="1:5" ht="12" customHeight="1">
      <c r="A46" s="9" t="s">
        <v>41</v>
      </c>
      <c r="B46" s="23">
        <v>7</v>
      </c>
      <c r="C46" s="18">
        <f t="shared" si="0"/>
        <v>5</v>
      </c>
      <c r="D46" s="18">
        <f>3+2</f>
        <v>5</v>
      </c>
      <c r="E46" s="26">
        <v>0</v>
      </c>
    </row>
    <row r="47" spans="1:5" ht="12" customHeight="1">
      <c r="A47" s="9" t="s">
        <v>42</v>
      </c>
      <c r="B47" s="23">
        <v>25</v>
      </c>
      <c r="C47" s="18">
        <f t="shared" si="0"/>
        <v>18</v>
      </c>
      <c r="D47" s="18">
        <f>3+12</f>
        <v>15</v>
      </c>
      <c r="E47" s="26">
        <v>3</v>
      </c>
    </row>
    <row r="48" spans="1:5" ht="12" customHeight="1">
      <c r="A48" s="9" t="s">
        <v>43</v>
      </c>
      <c r="B48" s="23">
        <v>9</v>
      </c>
      <c r="C48" s="18">
        <f t="shared" si="0"/>
        <v>3</v>
      </c>
      <c r="D48" s="18">
        <f>1+2</f>
        <v>3</v>
      </c>
      <c r="E48" s="26">
        <v>0</v>
      </c>
    </row>
    <row r="49" spans="1:5" ht="12" customHeight="1">
      <c r="A49" s="9" t="s">
        <v>44</v>
      </c>
      <c r="B49" s="23">
        <v>6</v>
      </c>
      <c r="C49" s="18">
        <f t="shared" si="0"/>
        <v>2</v>
      </c>
      <c r="D49" s="18">
        <f>1+1</f>
        <v>2</v>
      </c>
      <c r="E49" s="26">
        <v>0</v>
      </c>
    </row>
    <row r="50" spans="1:5" ht="12" customHeight="1">
      <c r="A50" s="9" t="s">
        <v>45</v>
      </c>
      <c r="B50" s="23">
        <v>8</v>
      </c>
      <c r="C50" s="18">
        <f t="shared" si="0"/>
        <v>8</v>
      </c>
      <c r="D50" s="18">
        <v>8</v>
      </c>
      <c r="E50" s="26">
        <v>0</v>
      </c>
    </row>
    <row r="51" spans="1:5" ht="12" customHeight="1">
      <c r="A51" s="9" t="s">
        <v>46</v>
      </c>
      <c r="B51" s="23">
        <v>11</v>
      </c>
      <c r="C51" s="18">
        <f t="shared" si="0"/>
        <v>11</v>
      </c>
      <c r="D51" s="18">
        <v>11</v>
      </c>
      <c r="E51" s="26">
        <v>0</v>
      </c>
    </row>
    <row r="52" spans="1:5" ht="12" customHeight="1">
      <c r="A52" s="27" t="s">
        <v>47</v>
      </c>
      <c r="B52" s="71">
        <v>0</v>
      </c>
      <c r="C52" s="18">
        <f t="shared" si="0"/>
        <v>1</v>
      </c>
      <c r="D52" s="18">
        <v>0</v>
      </c>
      <c r="E52" s="26">
        <v>1</v>
      </c>
    </row>
    <row r="53" ht="12" customHeight="1">
      <c r="A53" s="16" t="s">
        <v>163</v>
      </c>
    </row>
    <row r="54" spans="1:2" ht="12" customHeight="1" thickBot="1">
      <c r="A54" s="9"/>
      <c r="B54" s="31"/>
    </row>
    <row r="55" spans="1:5" ht="24" customHeight="1">
      <c r="A55" s="79" t="s">
        <v>16</v>
      </c>
      <c r="B55" s="82" t="s">
        <v>17</v>
      </c>
      <c r="C55" s="85" t="s">
        <v>18</v>
      </c>
      <c r="D55" s="85"/>
      <c r="E55" s="85"/>
    </row>
    <row r="56" spans="1:5" ht="12" customHeight="1">
      <c r="A56" s="80"/>
      <c r="B56" s="83"/>
      <c r="C56" s="74" t="s">
        <v>3</v>
      </c>
      <c r="D56" s="22" t="s">
        <v>140</v>
      </c>
      <c r="E56" s="22" t="s">
        <v>19</v>
      </c>
    </row>
    <row r="57" spans="1:5" ht="12" customHeight="1" thickBot="1">
      <c r="A57" s="81"/>
      <c r="B57" s="84"/>
      <c r="C57" s="89"/>
      <c r="D57" s="4">
        <v>2003</v>
      </c>
      <c r="E57" s="4" t="s">
        <v>20</v>
      </c>
    </row>
    <row r="58" spans="1:5" ht="12" customHeight="1">
      <c r="A58" s="21"/>
      <c r="B58" s="67"/>
      <c r="C58" s="17"/>
      <c r="D58" s="17"/>
      <c r="E58" s="17"/>
    </row>
    <row r="59" spans="1:5" ht="12" customHeight="1">
      <c r="A59" s="9" t="s">
        <v>48</v>
      </c>
      <c r="B59" s="23">
        <v>3</v>
      </c>
      <c r="C59" s="18">
        <f>D59+E59</f>
        <v>1</v>
      </c>
      <c r="D59" s="18">
        <v>1</v>
      </c>
      <c r="E59" s="26">
        <v>0</v>
      </c>
    </row>
    <row r="60" spans="1:5" ht="12" customHeight="1">
      <c r="A60" s="27" t="s">
        <v>134</v>
      </c>
      <c r="B60" s="71">
        <v>0</v>
      </c>
      <c r="C60" s="18">
        <f>D60+E60</f>
        <v>1</v>
      </c>
      <c r="D60" s="18">
        <v>0</v>
      </c>
      <c r="E60" s="26">
        <v>1</v>
      </c>
    </row>
    <row r="61" spans="1:5" ht="12" customHeight="1">
      <c r="A61" s="9" t="s">
        <v>72</v>
      </c>
      <c r="B61" s="23">
        <v>3</v>
      </c>
      <c r="C61" s="18">
        <f t="shared" si="0"/>
        <v>1</v>
      </c>
      <c r="D61" s="18">
        <v>1</v>
      </c>
      <c r="E61" s="26">
        <v>0</v>
      </c>
    </row>
    <row r="62" spans="1:5" ht="12" customHeight="1">
      <c r="A62" s="9" t="s">
        <v>49</v>
      </c>
      <c r="B62" s="23">
        <v>1</v>
      </c>
      <c r="C62" s="18">
        <f t="shared" si="0"/>
        <v>1</v>
      </c>
      <c r="D62" s="18">
        <v>1</v>
      </c>
      <c r="E62" s="26">
        <v>0</v>
      </c>
    </row>
    <row r="63" spans="1:5" ht="12" customHeight="1">
      <c r="A63" s="27" t="s">
        <v>66</v>
      </c>
      <c r="B63" s="23">
        <v>3</v>
      </c>
      <c r="C63" s="18">
        <f t="shared" si="0"/>
        <v>2</v>
      </c>
      <c r="D63" s="18">
        <v>2</v>
      </c>
      <c r="E63" s="26">
        <v>0</v>
      </c>
    </row>
    <row r="64" spans="1:5" ht="12" customHeight="1">
      <c r="A64" s="9" t="s">
        <v>50</v>
      </c>
      <c r="B64" s="23">
        <v>335</v>
      </c>
      <c r="C64" s="18">
        <f t="shared" si="0"/>
        <v>63</v>
      </c>
      <c r="D64" s="18">
        <f>18+35</f>
        <v>53</v>
      </c>
      <c r="E64" s="26">
        <v>10</v>
      </c>
    </row>
    <row r="65" spans="1:5" ht="12" customHeight="1">
      <c r="A65" s="9" t="s">
        <v>51</v>
      </c>
      <c r="B65" s="23">
        <v>107</v>
      </c>
      <c r="C65" s="18">
        <f t="shared" si="0"/>
        <v>42</v>
      </c>
      <c r="D65" s="18">
        <f>11+26</f>
        <v>37</v>
      </c>
      <c r="E65" s="26">
        <v>5</v>
      </c>
    </row>
    <row r="66" spans="1:5" ht="12" customHeight="1">
      <c r="A66" s="9"/>
      <c r="B66" s="71"/>
      <c r="E66" s="26"/>
    </row>
    <row r="67" spans="1:5" ht="12" customHeight="1">
      <c r="A67" s="25" t="s">
        <v>52</v>
      </c>
      <c r="B67" s="72">
        <f>SUM(B69:B71)</f>
        <v>50</v>
      </c>
      <c r="C67" s="29">
        <f>D67+E67</f>
        <v>11</v>
      </c>
      <c r="D67" s="29">
        <f>SUM(D69:D71)</f>
        <v>10</v>
      </c>
      <c r="E67" s="29">
        <f>SUM(E69:E71)</f>
        <v>1</v>
      </c>
    </row>
    <row r="68" spans="1:5" ht="12" customHeight="1">
      <c r="A68" s="9"/>
      <c r="B68" s="71"/>
      <c r="C68" s="30"/>
      <c r="E68" s="26"/>
    </row>
    <row r="69" spans="1:5" ht="12" customHeight="1">
      <c r="A69" s="9" t="s">
        <v>135</v>
      </c>
      <c r="B69" s="23">
        <v>17</v>
      </c>
      <c r="C69" s="18">
        <f>D69+E69</f>
        <v>2</v>
      </c>
      <c r="D69" s="18">
        <v>2</v>
      </c>
      <c r="E69" s="26">
        <v>0</v>
      </c>
    </row>
    <row r="70" spans="1:5" ht="12" customHeight="1">
      <c r="A70" s="9" t="s">
        <v>137</v>
      </c>
      <c r="B70" s="23">
        <v>16</v>
      </c>
      <c r="C70" s="18">
        <f>D70+E70</f>
        <v>2</v>
      </c>
      <c r="D70" s="18">
        <v>2</v>
      </c>
      <c r="E70" s="26">
        <v>0</v>
      </c>
    </row>
    <row r="71" spans="1:5" ht="12" customHeight="1">
      <c r="A71" s="9" t="s">
        <v>136</v>
      </c>
      <c r="B71" s="23">
        <v>17</v>
      </c>
      <c r="C71" s="18">
        <f>D71+E71</f>
        <v>7</v>
      </c>
      <c r="D71" s="18">
        <f>4+2</f>
        <v>6</v>
      </c>
      <c r="E71" s="26">
        <v>1</v>
      </c>
    </row>
    <row r="72" spans="1:5" ht="12" customHeight="1">
      <c r="A72" s="9"/>
      <c r="B72" s="71"/>
      <c r="C72" s="30"/>
      <c r="E72" s="26"/>
    </row>
    <row r="73" spans="1:5" ht="12" customHeight="1">
      <c r="A73" s="9" t="s">
        <v>53</v>
      </c>
      <c r="B73" s="23">
        <v>3</v>
      </c>
      <c r="C73" s="18">
        <f>+D73+E73</f>
        <v>3</v>
      </c>
      <c r="D73" s="18">
        <v>3</v>
      </c>
      <c r="E73" s="26">
        <v>0</v>
      </c>
    </row>
    <row r="74" spans="1:5" ht="12" customHeight="1">
      <c r="A74" s="27" t="s">
        <v>69</v>
      </c>
      <c r="B74" s="71">
        <v>0</v>
      </c>
      <c r="C74" s="18">
        <f aca="true" t="shared" si="1" ref="C74:C81">+D74+E74</f>
        <v>1</v>
      </c>
      <c r="D74" s="18">
        <v>0</v>
      </c>
      <c r="E74" s="26">
        <v>1</v>
      </c>
    </row>
    <row r="75" spans="1:5" ht="12" customHeight="1">
      <c r="A75" s="9" t="s">
        <v>54</v>
      </c>
      <c r="B75" s="23">
        <v>5</v>
      </c>
      <c r="C75" s="18">
        <f t="shared" si="1"/>
        <v>3</v>
      </c>
      <c r="D75" s="18">
        <f>1+2</f>
        <v>3</v>
      </c>
      <c r="E75" s="26">
        <v>0</v>
      </c>
    </row>
    <row r="76" spans="1:5" ht="12" customHeight="1">
      <c r="A76" s="27" t="s">
        <v>74</v>
      </c>
      <c r="B76" s="23">
        <v>6</v>
      </c>
      <c r="C76" s="18">
        <f t="shared" si="1"/>
        <v>4</v>
      </c>
      <c r="D76" s="18">
        <v>4</v>
      </c>
      <c r="E76" s="26">
        <v>0</v>
      </c>
    </row>
    <row r="77" spans="1:5" ht="12" customHeight="1">
      <c r="A77" s="27" t="s">
        <v>82</v>
      </c>
      <c r="B77" s="23">
        <v>1</v>
      </c>
      <c r="C77" s="18">
        <f t="shared" si="1"/>
        <v>0</v>
      </c>
      <c r="D77" s="18">
        <v>0</v>
      </c>
      <c r="E77" s="26">
        <v>0</v>
      </c>
    </row>
    <row r="78" spans="1:5" ht="12" customHeight="1">
      <c r="A78" s="27" t="s">
        <v>73</v>
      </c>
      <c r="B78" s="23">
        <v>1</v>
      </c>
      <c r="C78" s="18">
        <f t="shared" si="1"/>
        <v>1</v>
      </c>
      <c r="D78" s="18">
        <v>1</v>
      </c>
      <c r="E78" s="26">
        <v>0</v>
      </c>
    </row>
    <row r="79" spans="1:5" ht="12" customHeight="1">
      <c r="A79" s="9" t="s">
        <v>55</v>
      </c>
      <c r="B79" s="23">
        <v>4</v>
      </c>
      <c r="C79" s="18">
        <f t="shared" si="1"/>
        <v>2</v>
      </c>
      <c r="D79" s="18">
        <v>2</v>
      </c>
      <c r="E79" s="26">
        <v>0</v>
      </c>
    </row>
    <row r="80" spans="1:5" ht="12" customHeight="1">
      <c r="A80" s="27" t="s">
        <v>56</v>
      </c>
      <c r="B80" s="23">
        <v>2</v>
      </c>
      <c r="C80" s="18">
        <f t="shared" si="1"/>
        <v>1</v>
      </c>
      <c r="D80" s="18">
        <v>0</v>
      </c>
      <c r="E80" s="26">
        <v>1</v>
      </c>
    </row>
    <row r="81" spans="1:5" ht="12" customHeight="1">
      <c r="A81" s="9" t="s">
        <v>148</v>
      </c>
      <c r="B81" s="23">
        <v>6</v>
      </c>
      <c r="C81" s="18">
        <f t="shared" si="1"/>
        <v>1</v>
      </c>
      <c r="D81" s="18">
        <v>1</v>
      </c>
      <c r="E81" s="26">
        <v>0</v>
      </c>
    </row>
    <row r="82" spans="1:5" ht="12" customHeight="1">
      <c r="A82" s="9" t="s">
        <v>149</v>
      </c>
      <c r="B82" s="23">
        <v>5</v>
      </c>
      <c r="C82" s="18">
        <f>+D82+E82</f>
        <v>2</v>
      </c>
      <c r="D82" s="18">
        <f>1+1</f>
        <v>2</v>
      </c>
      <c r="E82" s="26">
        <v>0</v>
      </c>
    </row>
    <row r="83" spans="1:5" ht="12" customHeight="1">
      <c r="A83" s="9" t="s">
        <v>138</v>
      </c>
      <c r="B83" s="23">
        <v>1</v>
      </c>
      <c r="C83" s="18">
        <f aca="true" t="shared" si="2" ref="C83:C93">+D83+E83</f>
        <v>0</v>
      </c>
      <c r="D83" s="18">
        <v>0</v>
      </c>
      <c r="E83" s="26">
        <v>0</v>
      </c>
    </row>
    <row r="84" spans="1:5" ht="12" customHeight="1">
      <c r="A84" s="9" t="s">
        <v>57</v>
      </c>
      <c r="B84" s="23">
        <v>6</v>
      </c>
      <c r="C84" s="18">
        <f t="shared" si="2"/>
        <v>1</v>
      </c>
      <c r="D84" s="18">
        <v>1</v>
      </c>
      <c r="E84" s="18">
        <v>0</v>
      </c>
    </row>
    <row r="85" spans="1:5" ht="12" customHeight="1">
      <c r="A85" s="9" t="s">
        <v>59</v>
      </c>
      <c r="B85" s="23">
        <v>2</v>
      </c>
      <c r="C85" s="18">
        <f t="shared" si="2"/>
        <v>1</v>
      </c>
      <c r="D85" s="18">
        <v>1</v>
      </c>
      <c r="E85" s="18">
        <v>0</v>
      </c>
    </row>
    <row r="86" spans="1:5" ht="12" customHeight="1">
      <c r="A86" s="9" t="s">
        <v>60</v>
      </c>
      <c r="B86" s="23">
        <v>6</v>
      </c>
      <c r="C86" s="18">
        <f t="shared" si="2"/>
        <v>6</v>
      </c>
      <c r="D86" s="18">
        <v>5</v>
      </c>
      <c r="E86" s="18">
        <v>1</v>
      </c>
    </row>
    <row r="87" spans="1:5" ht="12" customHeight="1">
      <c r="A87" s="9" t="s">
        <v>58</v>
      </c>
      <c r="B87" s="23">
        <v>0</v>
      </c>
      <c r="C87" s="18">
        <f t="shared" si="2"/>
        <v>1</v>
      </c>
      <c r="D87" s="18">
        <v>0</v>
      </c>
      <c r="E87" s="18">
        <v>1</v>
      </c>
    </row>
    <row r="88" spans="1:5" ht="12" customHeight="1">
      <c r="A88" s="27" t="s">
        <v>70</v>
      </c>
      <c r="B88" s="23">
        <v>4</v>
      </c>
      <c r="C88" s="18">
        <f t="shared" si="2"/>
        <v>4</v>
      </c>
      <c r="D88" s="18">
        <v>4</v>
      </c>
      <c r="E88" s="18">
        <v>0</v>
      </c>
    </row>
    <row r="89" spans="1:5" ht="13.5" customHeight="1">
      <c r="A89" s="9" t="s">
        <v>61</v>
      </c>
      <c r="B89" s="23">
        <v>7</v>
      </c>
      <c r="C89" s="18">
        <f t="shared" si="2"/>
        <v>2</v>
      </c>
      <c r="D89" s="18">
        <f>1+1</f>
        <v>2</v>
      </c>
      <c r="E89" s="26">
        <v>0</v>
      </c>
    </row>
    <row r="90" spans="1:5" ht="13.5" customHeight="1">
      <c r="A90" s="9" t="s">
        <v>63</v>
      </c>
      <c r="B90" s="23">
        <v>3</v>
      </c>
      <c r="C90" s="18">
        <f t="shared" si="2"/>
        <v>2</v>
      </c>
      <c r="D90" s="18">
        <f>1+1</f>
        <v>2</v>
      </c>
      <c r="E90" s="26">
        <v>0</v>
      </c>
    </row>
    <row r="91" spans="1:5" ht="13.5" customHeight="1">
      <c r="A91" s="27" t="s">
        <v>62</v>
      </c>
      <c r="B91" s="23">
        <v>2</v>
      </c>
      <c r="C91" s="18">
        <f t="shared" si="2"/>
        <v>1</v>
      </c>
      <c r="D91" s="18">
        <v>0</v>
      </c>
      <c r="E91" s="26">
        <v>1</v>
      </c>
    </row>
    <row r="92" spans="1:5" ht="13.5" customHeight="1">
      <c r="A92" s="27" t="s">
        <v>150</v>
      </c>
      <c r="B92" s="23">
        <v>7</v>
      </c>
      <c r="C92" s="18">
        <f>+D92+E92</f>
        <v>4</v>
      </c>
      <c r="D92" s="18">
        <v>4</v>
      </c>
      <c r="E92" s="26">
        <v>0</v>
      </c>
    </row>
    <row r="93" spans="1:5" ht="13.5" customHeight="1">
      <c r="A93" s="9" t="s">
        <v>64</v>
      </c>
      <c r="B93" s="23">
        <v>3</v>
      </c>
      <c r="C93" s="18">
        <f t="shared" si="2"/>
        <v>2</v>
      </c>
      <c r="D93" s="18">
        <v>2</v>
      </c>
      <c r="E93" s="26">
        <v>0</v>
      </c>
    </row>
    <row r="94" spans="1:5" ht="12" customHeight="1" thickBot="1">
      <c r="A94" s="10"/>
      <c r="B94" s="73"/>
      <c r="C94" s="31"/>
      <c r="D94" s="31"/>
      <c r="E94" s="31"/>
    </row>
    <row r="95" ht="12">
      <c r="A95" s="13" t="s">
        <v>152</v>
      </c>
    </row>
  </sheetData>
  <mergeCells count="9">
    <mergeCell ref="A55:A57"/>
    <mergeCell ref="B55:B57"/>
    <mergeCell ref="C55:E55"/>
    <mergeCell ref="A3:E3"/>
    <mergeCell ref="A4:E4"/>
    <mergeCell ref="A6:A8"/>
    <mergeCell ref="B6:B8"/>
    <mergeCell ref="C7:C8"/>
    <mergeCell ref="C56:C5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E30" sqref="E30"/>
    </sheetView>
  </sheetViews>
  <sheetFormatPr defaultColWidth="11.421875" defaultRowHeight="21.75" customHeight="1"/>
  <cols>
    <col min="1" max="1" width="36.421875" style="33" customWidth="1"/>
    <col min="2" max="2" width="23.421875" style="33" customWidth="1"/>
    <col min="3" max="3" width="18.28125" style="33" customWidth="1"/>
    <col min="4" max="4" width="23.57421875" style="33" customWidth="1"/>
    <col min="5" max="16384" width="11.421875" style="33" customWidth="1"/>
  </cols>
  <sheetData>
    <row r="1" spans="1:4" ht="21.75" customHeight="1">
      <c r="A1" s="32" t="s">
        <v>164</v>
      </c>
      <c r="D1" s="34"/>
    </row>
    <row r="2" spans="1:4" ht="21.75" customHeight="1">
      <c r="A2" s="32"/>
      <c r="D2" s="34"/>
    </row>
    <row r="3" spans="1:4" ht="21.75" customHeight="1">
      <c r="A3" s="90" t="s">
        <v>154</v>
      </c>
      <c r="B3" s="90"/>
      <c r="C3" s="90"/>
      <c r="D3" s="90"/>
    </row>
    <row r="4" spans="1:4" ht="21.75" customHeight="1">
      <c r="A4" s="90" t="s">
        <v>155</v>
      </c>
      <c r="B4" s="90"/>
      <c r="C4" s="90"/>
      <c r="D4" s="90"/>
    </row>
    <row r="5" spans="1:4" ht="21.75" customHeight="1">
      <c r="A5" s="90" t="s">
        <v>83</v>
      </c>
      <c r="B5" s="90"/>
      <c r="C5" s="90"/>
      <c r="D5" s="90"/>
    </row>
    <row r="6" ht="21.75" customHeight="1" thickBot="1">
      <c r="D6" s="34"/>
    </row>
    <row r="7" spans="1:4" ht="21.75" customHeight="1">
      <c r="A7" s="91" t="s">
        <v>84</v>
      </c>
      <c r="B7" s="35" t="s">
        <v>85</v>
      </c>
      <c r="C7" s="35" t="s">
        <v>86</v>
      </c>
      <c r="D7" s="36" t="s">
        <v>87</v>
      </c>
    </row>
    <row r="8" spans="1:4" ht="21.75" customHeight="1" thickBot="1">
      <c r="A8" s="92"/>
      <c r="B8" s="37" t="s">
        <v>88</v>
      </c>
      <c r="C8" s="37" t="s">
        <v>89</v>
      </c>
      <c r="D8" s="38" t="s">
        <v>90</v>
      </c>
    </row>
    <row r="9" spans="2:3" ht="21.75" customHeight="1">
      <c r="B9" s="42"/>
      <c r="C9" s="42"/>
    </row>
    <row r="10" spans="1:4" ht="21.75" customHeight="1">
      <c r="A10" s="39" t="s">
        <v>3</v>
      </c>
      <c r="B10" s="43">
        <f>SUM(B12:B17)</f>
        <v>582</v>
      </c>
      <c r="C10" s="44" t="s">
        <v>96</v>
      </c>
      <c r="D10" s="40" t="s">
        <v>98</v>
      </c>
    </row>
    <row r="11" spans="2:4" ht="21.75" customHeight="1">
      <c r="B11" s="45"/>
      <c r="C11" s="46"/>
      <c r="D11" s="41"/>
    </row>
    <row r="12" spans="1:4" ht="21.75" customHeight="1">
      <c r="A12" s="14" t="s">
        <v>145</v>
      </c>
      <c r="B12" s="47">
        <v>24</v>
      </c>
      <c r="C12" s="46" t="s">
        <v>141</v>
      </c>
      <c r="D12" s="41" t="s">
        <v>99</v>
      </c>
    </row>
    <row r="13" spans="1:4" ht="21.75" customHeight="1">
      <c r="A13" s="14" t="s">
        <v>146</v>
      </c>
      <c r="B13" s="47">
        <v>144</v>
      </c>
      <c r="C13" s="46" t="s">
        <v>142</v>
      </c>
      <c r="D13" s="41" t="s">
        <v>100</v>
      </c>
    </row>
    <row r="14" spans="1:4" ht="21.75" customHeight="1">
      <c r="A14" s="14" t="s">
        <v>50</v>
      </c>
      <c r="B14" s="47">
        <v>276</v>
      </c>
      <c r="C14" s="46" t="s">
        <v>91</v>
      </c>
      <c r="D14" s="41" t="s">
        <v>101</v>
      </c>
    </row>
    <row r="15" spans="1:4" ht="21.75" customHeight="1">
      <c r="A15" s="14" t="s">
        <v>51</v>
      </c>
      <c r="B15" s="47">
        <v>92</v>
      </c>
      <c r="C15" s="46" t="s">
        <v>92</v>
      </c>
      <c r="D15" s="41" t="s">
        <v>102</v>
      </c>
    </row>
    <row r="16" spans="1:4" ht="21.75" customHeight="1">
      <c r="A16" s="14"/>
      <c r="B16" s="47"/>
      <c r="C16" s="46"/>
      <c r="D16" s="41"/>
    </row>
    <row r="17" spans="1:4" ht="21.75" customHeight="1">
      <c r="A17" s="15" t="s">
        <v>52</v>
      </c>
      <c r="B17" s="43">
        <f>SUM(B19:B21)</f>
        <v>46</v>
      </c>
      <c r="C17" s="44" t="s">
        <v>97</v>
      </c>
      <c r="D17" s="41"/>
    </row>
    <row r="18" spans="1:4" ht="21.75" customHeight="1">
      <c r="A18" s="15"/>
      <c r="B18" s="47"/>
      <c r="C18" s="46"/>
      <c r="D18" s="41"/>
    </row>
    <row r="19" spans="1:4" ht="21.75" customHeight="1">
      <c r="A19" s="14" t="s">
        <v>135</v>
      </c>
      <c r="B19" s="47">
        <v>15</v>
      </c>
      <c r="C19" s="46" t="s">
        <v>93</v>
      </c>
      <c r="D19" s="41" t="s">
        <v>103</v>
      </c>
    </row>
    <row r="20" spans="1:4" ht="21.75" customHeight="1">
      <c r="A20" s="14" t="s">
        <v>137</v>
      </c>
      <c r="B20" s="47">
        <v>16</v>
      </c>
      <c r="C20" s="46" t="s">
        <v>95</v>
      </c>
      <c r="D20" s="41" t="s">
        <v>144</v>
      </c>
    </row>
    <row r="21" spans="1:4" ht="21.75" customHeight="1">
      <c r="A21" s="14" t="s">
        <v>136</v>
      </c>
      <c r="B21" s="47">
        <v>15</v>
      </c>
      <c r="C21" s="46" t="s">
        <v>94</v>
      </c>
      <c r="D21" s="41" t="s">
        <v>143</v>
      </c>
    </row>
    <row r="22" spans="1:4" ht="21.75" customHeight="1" thickBot="1">
      <c r="A22" s="48"/>
      <c r="B22" s="49"/>
      <c r="C22" s="49"/>
      <c r="D22" s="48"/>
    </row>
    <row r="23" spans="1:2" ht="21.75" customHeight="1">
      <c r="A23" s="68" t="s">
        <v>130</v>
      </c>
      <c r="B23" s="14"/>
    </row>
    <row r="24" spans="1:2" ht="15" customHeight="1">
      <c r="A24" s="68" t="s">
        <v>131</v>
      </c>
      <c r="B24" s="14"/>
    </row>
    <row r="25" spans="1:2" ht="15" customHeight="1">
      <c r="A25" s="13" t="s">
        <v>152</v>
      </c>
      <c r="B25" s="14"/>
    </row>
    <row r="26" ht="21.75" customHeight="1">
      <c r="B26" s="14"/>
    </row>
    <row r="27" spans="1:2" ht="21.75" customHeight="1">
      <c r="A27" s="14"/>
      <c r="B27" s="14"/>
    </row>
    <row r="28" spans="1:2" ht="21.75" customHeight="1">
      <c r="A28" s="14"/>
      <c r="B28" s="14"/>
    </row>
    <row r="29" spans="1:2" ht="21.75" customHeight="1">
      <c r="A29" s="14"/>
      <c r="B29" s="14"/>
    </row>
    <row r="30" spans="1:2" ht="21.75" customHeight="1">
      <c r="A30" s="14"/>
      <c r="B30" s="14"/>
    </row>
  </sheetData>
  <mergeCells count="4">
    <mergeCell ref="A3:D3"/>
    <mergeCell ref="A4:D4"/>
    <mergeCell ref="A5:D5"/>
    <mergeCell ref="A7:A8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A10" sqref="A10"/>
    </sheetView>
  </sheetViews>
  <sheetFormatPr defaultColWidth="11.421875" defaultRowHeight="21.75" customHeight="1"/>
  <cols>
    <col min="1" max="1" width="28.28125" style="1" customWidth="1"/>
    <col min="2" max="16" width="5.7109375" style="1" customWidth="1"/>
    <col min="17" max="17" width="11.421875" style="1" customWidth="1"/>
    <col min="18" max="18" width="0" style="1" hidden="1" customWidth="1"/>
    <col min="19" max="19" width="11.421875" style="1" customWidth="1"/>
    <col min="20" max="20" width="0" style="1" hidden="1" customWidth="1"/>
    <col min="21" max="16384" width="11.421875" style="1" customWidth="1"/>
  </cols>
  <sheetData>
    <row r="1" ht="21.75" customHeight="1">
      <c r="A1" s="2" t="s">
        <v>165</v>
      </c>
    </row>
    <row r="2" ht="21.75" customHeight="1">
      <c r="A2" s="2"/>
    </row>
    <row r="3" spans="1:16" ht="24" customHeight="1">
      <c r="A3" s="93" t="s">
        <v>156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24" customHeight="1">
      <c r="A4" s="93" t="s">
        <v>157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21.75" customHeight="1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ht="21.75" customHeight="1" thickBo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ht="21.75" customHeight="1">
      <c r="A7" s="52" t="s">
        <v>104</v>
      </c>
      <c r="B7" s="95" t="s">
        <v>3</v>
      </c>
      <c r="C7" s="97" t="s">
        <v>158</v>
      </c>
      <c r="D7" s="98"/>
      <c r="E7" s="97" t="s">
        <v>105</v>
      </c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</row>
    <row r="8" spans="1:16" s="2" customFormat="1" ht="21.75" customHeight="1" thickBot="1">
      <c r="A8" s="53" t="s">
        <v>106</v>
      </c>
      <c r="B8" s="96"/>
      <c r="C8" s="54" t="s">
        <v>107</v>
      </c>
      <c r="D8" s="55" t="s">
        <v>108</v>
      </c>
      <c r="E8" s="54" t="s">
        <v>109</v>
      </c>
      <c r="F8" s="54" t="s">
        <v>110</v>
      </c>
      <c r="G8" s="54" t="s">
        <v>111</v>
      </c>
      <c r="H8" s="54" t="s">
        <v>112</v>
      </c>
      <c r="I8" s="54" t="s">
        <v>113</v>
      </c>
      <c r="J8" s="54" t="s">
        <v>114</v>
      </c>
      <c r="K8" s="54" t="s">
        <v>115</v>
      </c>
      <c r="L8" s="54" t="s">
        <v>116</v>
      </c>
      <c r="M8" s="54" t="s">
        <v>117</v>
      </c>
      <c r="N8" s="54" t="s">
        <v>118</v>
      </c>
      <c r="O8" s="54" t="s">
        <v>119</v>
      </c>
      <c r="P8" s="54" t="s">
        <v>120</v>
      </c>
    </row>
    <row r="9" spans="1:16" s="2" customFormat="1" ht="21.75" customHeight="1">
      <c r="A9" s="56"/>
      <c r="B9" s="57"/>
      <c r="C9" s="58"/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16" s="2" customFormat="1" ht="21.75" customHeight="1">
      <c r="A10" s="3" t="s">
        <v>3</v>
      </c>
      <c r="B10" s="24">
        <f>C10+D10</f>
        <v>135</v>
      </c>
      <c r="C10" s="24">
        <f>SUM(C12:C31)</f>
        <v>128</v>
      </c>
      <c r="D10" s="24">
        <f>SUM(D12:D31)</f>
        <v>7</v>
      </c>
      <c r="E10" s="12">
        <f>SUM(E12:E31)</f>
        <v>6</v>
      </c>
      <c r="F10" s="12">
        <f aca="true" t="shared" si="0" ref="F10:P10">SUM(F12:F31)</f>
        <v>2</v>
      </c>
      <c r="G10" s="12">
        <f t="shared" si="0"/>
        <v>8</v>
      </c>
      <c r="H10" s="12">
        <f t="shared" si="0"/>
        <v>14</v>
      </c>
      <c r="I10" s="12">
        <f t="shared" si="0"/>
        <v>10</v>
      </c>
      <c r="J10" s="12">
        <f t="shared" si="0"/>
        <v>10</v>
      </c>
      <c r="K10" s="12">
        <f t="shared" si="0"/>
        <v>17</v>
      </c>
      <c r="L10" s="12">
        <f t="shared" si="0"/>
        <v>15</v>
      </c>
      <c r="M10" s="12">
        <f t="shared" si="0"/>
        <v>9</v>
      </c>
      <c r="N10" s="12">
        <f t="shared" si="0"/>
        <v>24</v>
      </c>
      <c r="O10" s="12">
        <f t="shared" si="0"/>
        <v>9</v>
      </c>
      <c r="P10" s="12">
        <f t="shared" si="0"/>
        <v>11</v>
      </c>
    </row>
    <row r="11" spans="2:16" s="2" customFormat="1" ht="21.75" customHeight="1">
      <c r="B11" s="23"/>
      <c r="C11" s="23"/>
      <c r="D11" s="23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7" ht="21.75" customHeight="1">
      <c r="A12" s="1" t="s">
        <v>121</v>
      </c>
      <c r="B12" s="60">
        <f>C12+D12</f>
        <v>2</v>
      </c>
      <c r="C12" s="60">
        <f>1+1</f>
        <v>2</v>
      </c>
      <c r="D12" s="23">
        <v>0</v>
      </c>
      <c r="E12" s="61">
        <v>0</v>
      </c>
      <c r="F12" s="61">
        <v>0</v>
      </c>
      <c r="G12" s="30">
        <v>0</v>
      </c>
      <c r="H12" s="61">
        <v>1</v>
      </c>
      <c r="I12" s="30">
        <v>0</v>
      </c>
      <c r="J12" s="61">
        <v>0</v>
      </c>
      <c r="K12" s="30">
        <v>0</v>
      </c>
      <c r="L12" s="30">
        <v>0</v>
      </c>
      <c r="M12" s="30">
        <v>1</v>
      </c>
      <c r="N12" s="30">
        <v>0</v>
      </c>
      <c r="O12" s="30">
        <v>0</v>
      </c>
      <c r="P12" s="30">
        <v>0</v>
      </c>
      <c r="Q12" s="2"/>
    </row>
    <row r="13" spans="1:17" ht="21.75" customHeight="1">
      <c r="A13" s="1" t="s">
        <v>23</v>
      </c>
      <c r="B13" s="60">
        <f aca="true" t="shared" si="1" ref="B13:B30">C13+D13</f>
        <v>3</v>
      </c>
      <c r="C13" s="60">
        <f>1+2</f>
        <v>3</v>
      </c>
      <c r="D13" s="23">
        <v>0</v>
      </c>
      <c r="E13" s="61">
        <v>0</v>
      </c>
      <c r="F13" s="61">
        <v>0</v>
      </c>
      <c r="G13" s="30">
        <v>0</v>
      </c>
      <c r="H13" s="61">
        <v>0</v>
      </c>
      <c r="I13" s="30">
        <v>0</v>
      </c>
      <c r="J13" s="61">
        <v>0</v>
      </c>
      <c r="K13" s="30">
        <v>0</v>
      </c>
      <c r="L13" s="30">
        <v>1</v>
      </c>
      <c r="M13" s="30">
        <v>0</v>
      </c>
      <c r="N13" s="30">
        <v>0</v>
      </c>
      <c r="O13" s="30">
        <v>2</v>
      </c>
      <c r="P13" s="30">
        <v>0</v>
      </c>
      <c r="Q13" s="2"/>
    </row>
    <row r="14" spans="1:17" ht="21.75" customHeight="1">
      <c r="A14" s="1" t="s">
        <v>24</v>
      </c>
      <c r="B14" s="60">
        <f t="shared" si="1"/>
        <v>1</v>
      </c>
      <c r="C14" s="60">
        <f>1</f>
        <v>1</v>
      </c>
      <c r="D14" s="23">
        <v>0</v>
      </c>
      <c r="E14" s="61">
        <v>1</v>
      </c>
      <c r="F14" s="61">
        <v>0</v>
      </c>
      <c r="G14" s="30">
        <v>0</v>
      </c>
      <c r="H14" s="61">
        <v>0</v>
      </c>
      <c r="I14" s="30">
        <v>0</v>
      </c>
      <c r="J14" s="61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2"/>
    </row>
    <row r="15" spans="1:17" ht="21.75" customHeight="1">
      <c r="A15" s="1" t="s">
        <v>122</v>
      </c>
      <c r="B15" s="60">
        <f t="shared" si="1"/>
        <v>2</v>
      </c>
      <c r="C15" s="60">
        <f>1</f>
        <v>1</v>
      </c>
      <c r="D15" s="23">
        <f>1</f>
        <v>1</v>
      </c>
      <c r="E15" s="61">
        <v>0</v>
      </c>
      <c r="F15" s="61">
        <v>0</v>
      </c>
      <c r="G15" s="30">
        <v>0</v>
      </c>
      <c r="H15" s="61">
        <v>0</v>
      </c>
      <c r="I15" s="30">
        <v>0</v>
      </c>
      <c r="J15" s="61">
        <v>0</v>
      </c>
      <c r="K15" s="30">
        <v>2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2"/>
    </row>
    <row r="16" spans="1:17" ht="21.75" customHeight="1">
      <c r="A16" s="1" t="s">
        <v>28</v>
      </c>
      <c r="B16" s="60">
        <f t="shared" si="1"/>
        <v>1</v>
      </c>
      <c r="C16" s="60">
        <f>1</f>
        <v>1</v>
      </c>
      <c r="D16" s="23">
        <v>0</v>
      </c>
      <c r="E16" s="61">
        <v>0</v>
      </c>
      <c r="F16" s="61">
        <v>0</v>
      </c>
      <c r="G16" s="30">
        <v>0</v>
      </c>
      <c r="H16" s="61">
        <v>0</v>
      </c>
      <c r="I16" s="30">
        <v>0</v>
      </c>
      <c r="J16" s="61">
        <v>0</v>
      </c>
      <c r="K16" s="30">
        <v>0</v>
      </c>
      <c r="L16" s="30">
        <v>0</v>
      </c>
      <c r="M16" s="30">
        <v>1</v>
      </c>
      <c r="N16" s="30">
        <v>0</v>
      </c>
      <c r="O16" s="30">
        <v>0</v>
      </c>
      <c r="P16" s="30">
        <v>0</v>
      </c>
      <c r="Q16" s="2"/>
    </row>
    <row r="17" spans="1:17" ht="21.75" customHeight="1">
      <c r="A17" s="1" t="s">
        <v>78</v>
      </c>
      <c r="B17" s="60">
        <f t="shared" si="1"/>
        <v>1</v>
      </c>
      <c r="C17" s="60">
        <f>1</f>
        <v>1</v>
      </c>
      <c r="D17" s="23">
        <v>0</v>
      </c>
      <c r="E17" s="61">
        <v>1</v>
      </c>
      <c r="F17" s="61">
        <v>0</v>
      </c>
      <c r="G17" s="30">
        <v>0</v>
      </c>
      <c r="H17" s="61">
        <v>0</v>
      </c>
      <c r="I17" s="30">
        <v>0</v>
      </c>
      <c r="J17" s="61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2"/>
    </row>
    <row r="18" spans="1:17" ht="21.75" customHeight="1">
      <c r="A18" s="1" t="s">
        <v>30</v>
      </c>
      <c r="B18" s="60">
        <f t="shared" si="1"/>
        <v>2</v>
      </c>
      <c r="C18" s="60">
        <f>1+1</f>
        <v>2</v>
      </c>
      <c r="D18" s="23">
        <v>0</v>
      </c>
      <c r="E18" s="61">
        <v>0</v>
      </c>
      <c r="F18" s="61">
        <v>0</v>
      </c>
      <c r="G18" s="30">
        <v>0</v>
      </c>
      <c r="H18" s="61">
        <v>0</v>
      </c>
      <c r="I18" s="30">
        <v>0</v>
      </c>
      <c r="J18" s="61">
        <v>0</v>
      </c>
      <c r="K18" s="30">
        <v>1</v>
      </c>
      <c r="L18" s="30">
        <v>0</v>
      </c>
      <c r="M18" s="30">
        <v>1</v>
      </c>
      <c r="N18" s="30">
        <v>0</v>
      </c>
      <c r="O18" s="30">
        <v>0</v>
      </c>
      <c r="P18" s="30">
        <v>0</v>
      </c>
      <c r="Q18" s="2"/>
    </row>
    <row r="19" spans="1:17" ht="21.75" customHeight="1">
      <c r="A19" s="1" t="s">
        <v>123</v>
      </c>
      <c r="B19" s="60">
        <f t="shared" si="1"/>
        <v>1</v>
      </c>
      <c r="C19" s="60">
        <f>1</f>
        <v>1</v>
      </c>
      <c r="D19" s="23">
        <v>0</v>
      </c>
      <c r="E19" s="61">
        <v>0</v>
      </c>
      <c r="F19" s="61">
        <v>0</v>
      </c>
      <c r="G19" s="30">
        <v>0</v>
      </c>
      <c r="H19" s="61">
        <v>0</v>
      </c>
      <c r="I19" s="30">
        <v>0</v>
      </c>
      <c r="J19" s="61">
        <v>1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2"/>
    </row>
    <row r="20" spans="1:17" ht="21.75" customHeight="1">
      <c r="A20" s="1" t="s">
        <v>36</v>
      </c>
      <c r="B20" s="60">
        <f>C20+D20</f>
        <v>7</v>
      </c>
      <c r="C20" s="60">
        <f>3+1+2+1</f>
        <v>7</v>
      </c>
      <c r="D20" s="23">
        <v>0</v>
      </c>
      <c r="E20" s="61">
        <v>3</v>
      </c>
      <c r="F20" s="61">
        <v>0</v>
      </c>
      <c r="G20" s="30">
        <v>0</v>
      </c>
      <c r="H20" s="61">
        <v>1</v>
      </c>
      <c r="I20" s="61">
        <v>2</v>
      </c>
      <c r="J20" s="61">
        <v>0</v>
      </c>
      <c r="K20" s="30">
        <v>0</v>
      </c>
      <c r="L20" s="30">
        <v>0</v>
      </c>
      <c r="M20" s="30">
        <v>0</v>
      </c>
      <c r="N20" s="30">
        <v>1</v>
      </c>
      <c r="O20" s="30">
        <v>0</v>
      </c>
      <c r="P20" s="30">
        <v>0</v>
      </c>
      <c r="Q20" s="2"/>
    </row>
    <row r="21" spans="1:17" ht="21.75" customHeight="1">
      <c r="A21" s="1" t="s">
        <v>124</v>
      </c>
      <c r="B21" s="60">
        <f>C21+D21</f>
        <v>1</v>
      </c>
      <c r="C21" s="60">
        <f>1</f>
        <v>1</v>
      </c>
      <c r="D21" s="23">
        <v>0</v>
      </c>
      <c r="E21" s="61">
        <v>0</v>
      </c>
      <c r="F21" s="61">
        <v>0</v>
      </c>
      <c r="G21" s="30">
        <v>0</v>
      </c>
      <c r="H21" s="61">
        <v>0</v>
      </c>
      <c r="I21" s="30">
        <v>0</v>
      </c>
      <c r="J21" s="61">
        <v>0</v>
      </c>
      <c r="K21" s="30">
        <v>1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2"/>
    </row>
    <row r="22" spans="1:17" ht="21.75" customHeight="1">
      <c r="A22" s="1" t="s">
        <v>41</v>
      </c>
      <c r="B22" s="60">
        <f t="shared" si="1"/>
        <v>6</v>
      </c>
      <c r="C22" s="60">
        <f>1+3+1+1</f>
        <v>6</v>
      </c>
      <c r="D22" s="23">
        <v>0</v>
      </c>
      <c r="E22" s="61">
        <v>0</v>
      </c>
      <c r="F22" s="61">
        <v>0</v>
      </c>
      <c r="G22" s="30">
        <v>1</v>
      </c>
      <c r="H22" s="61">
        <v>3</v>
      </c>
      <c r="I22" s="61">
        <v>0</v>
      </c>
      <c r="J22" s="61">
        <v>0</v>
      </c>
      <c r="K22" s="30">
        <v>0</v>
      </c>
      <c r="L22" s="30">
        <v>1</v>
      </c>
      <c r="M22" s="30">
        <v>0</v>
      </c>
      <c r="N22" s="30">
        <v>1</v>
      </c>
      <c r="O22" s="30">
        <v>0</v>
      </c>
      <c r="P22" s="30">
        <v>0</v>
      </c>
      <c r="Q22" s="2"/>
    </row>
    <row r="23" spans="1:17" ht="21.75" customHeight="1">
      <c r="A23" s="1" t="s">
        <v>125</v>
      </c>
      <c r="B23" s="60">
        <f t="shared" si="1"/>
        <v>1</v>
      </c>
      <c r="C23" s="60">
        <f>1</f>
        <v>1</v>
      </c>
      <c r="D23" s="23">
        <v>0</v>
      </c>
      <c r="E23" s="61">
        <v>0</v>
      </c>
      <c r="F23" s="61">
        <v>0</v>
      </c>
      <c r="G23" s="30">
        <v>0</v>
      </c>
      <c r="H23" s="61">
        <v>0</v>
      </c>
      <c r="I23" s="61">
        <v>0</v>
      </c>
      <c r="J23" s="61">
        <v>0</v>
      </c>
      <c r="K23" s="30">
        <v>1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2"/>
    </row>
    <row r="24" spans="1:17" ht="21.75" customHeight="1">
      <c r="A24" s="1" t="s">
        <v>126</v>
      </c>
      <c r="B24" s="60">
        <f t="shared" si="1"/>
        <v>75</v>
      </c>
      <c r="C24" s="60">
        <f>2+2+8+4+6+10+7+6+17+2+7</f>
        <v>71</v>
      </c>
      <c r="D24" s="60">
        <f>3+1</f>
        <v>4</v>
      </c>
      <c r="E24" s="61">
        <v>0</v>
      </c>
      <c r="F24" s="61">
        <v>2</v>
      </c>
      <c r="G24" s="30">
        <v>5</v>
      </c>
      <c r="H24" s="61">
        <v>8</v>
      </c>
      <c r="I24" s="30">
        <v>4</v>
      </c>
      <c r="J24" s="61">
        <v>6</v>
      </c>
      <c r="K24" s="30">
        <v>11</v>
      </c>
      <c r="L24" s="30">
        <v>7</v>
      </c>
      <c r="M24" s="30">
        <v>6</v>
      </c>
      <c r="N24" s="30">
        <v>17</v>
      </c>
      <c r="O24" s="30">
        <v>2</v>
      </c>
      <c r="P24" s="30">
        <v>7</v>
      </c>
      <c r="Q24" s="2"/>
    </row>
    <row r="25" spans="1:17" ht="21.75" customHeight="1">
      <c r="A25" s="1" t="s">
        <v>54</v>
      </c>
      <c r="B25" s="60">
        <f t="shared" si="1"/>
        <v>1</v>
      </c>
      <c r="C25" s="60">
        <f>1</f>
        <v>1</v>
      </c>
      <c r="D25" s="60">
        <v>0</v>
      </c>
      <c r="E25" s="61">
        <v>0</v>
      </c>
      <c r="F25" s="61">
        <v>0</v>
      </c>
      <c r="G25" s="61">
        <v>0</v>
      </c>
      <c r="H25" s="61">
        <v>0</v>
      </c>
      <c r="I25" s="30">
        <v>0</v>
      </c>
      <c r="J25" s="61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1</v>
      </c>
      <c r="Q25" s="2"/>
    </row>
    <row r="26" spans="1:17" ht="21.75" customHeight="1">
      <c r="A26" s="1" t="s">
        <v>74</v>
      </c>
      <c r="B26" s="60">
        <f t="shared" si="1"/>
        <v>2</v>
      </c>
      <c r="C26" s="60">
        <f>1</f>
        <v>1</v>
      </c>
      <c r="D26" s="60">
        <f>1</f>
        <v>1</v>
      </c>
      <c r="E26" s="61">
        <v>0</v>
      </c>
      <c r="F26" s="61">
        <v>0</v>
      </c>
      <c r="G26" s="61">
        <v>0</v>
      </c>
      <c r="H26" s="61">
        <v>0</v>
      </c>
      <c r="I26" s="30">
        <v>0</v>
      </c>
      <c r="J26" s="61">
        <v>0</v>
      </c>
      <c r="K26" s="30">
        <v>0</v>
      </c>
      <c r="L26" s="30">
        <v>2</v>
      </c>
      <c r="M26" s="30">
        <v>0</v>
      </c>
      <c r="N26" s="30">
        <v>0</v>
      </c>
      <c r="O26" s="30">
        <v>0</v>
      </c>
      <c r="P26" s="30">
        <v>0</v>
      </c>
      <c r="Q26" s="2"/>
    </row>
    <row r="27" spans="1:17" ht="21.75" customHeight="1">
      <c r="A27" s="66" t="s">
        <v>73</v>
      </c>
      <c r="B27" s="60">
        <f t="shared" si="1"/>
        <v>1</v>
      </c>
      <c r="C27" s="60">
        <f>1</f>
        <v>1</v>
      </c>
      <c r="D27" s="60">
        <v>0</v>
      </c>
      <c r="E27" s="61">
        <v>1</v>
      </c>
      <c r="F27" s="61">
        <v>0</v>
      </c>
      <c r="G27" s="61">
        <v>0</v>
      </c>
      <c r="H27" s="61">
        <v>0</v>
      </c>
      <c r="I27" s="30">
        <v>0</v>
      </c>
      <c r="J27" s="61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2"/>
    </row>
    <row r="28" spans="1:17" ht="21.75" customHeight="1">
      <c r="A28" s="66" t="s">
        <v>127</v>
      </c>
      <c r="B28" s="60">
        <f t="shared" si="1"/>
        <v>6</v>
      </c>
      <c r="C28" s="60">
        <f>1+1+3</f>
        <v>5</v>
      </c>
      <c r="D28" s="60">
        <f>1</f>
        <v>1</v>
      </c>
      <c r="E28" s="61">
        <v>0</v>
      </c>
      <c r="F28" s="61">
        <v>0</v>
      </c>
      <c r="G28" s="30">
        <v>2</v>
      </c>
      <c r="H28" s="61">
        <v>0</v>
      </c>
      <c r="I28" s="30">
        <v>0</v>
      </c>
      <c r="J28" s="61">
        <v>1</v>
      </c>
      <c r="K28" s="30">
        <v>0</v>
      </c>
      <c r="L28" s="30">
        <v>3</v>
      </c>
      <c r="M28" s="30">
        <v>0</v>
      </c>
      <c r="N28" s="30">
        <v>0</v>
      </c>
      <c r="O28" s="30">
        <v>0</v>
      </c>
      <c r="P28" s="30">
        <v>0</v>
      </c>
      <c r="Q28" s="2"/>
    </row>
    <row r="29" spans="1:17" ht="21.75" customHeight="1">
      <c r="A29" s="66" t="s">
        <v>128</v>
      </c>
      <c r="B29" s="60">
        <f t="shared" si="1"/>
        <v>7</v>
      </c>
      <c r="C29" s="60">
        <f>3+1+1+1+1</f>
        <v>7</v>
      </c>
      <c r="D29" s="60">
        <v>0</v>
      </c>
      <c r="E29" s="61">
        <v>0</v>
      </c>
      <c r="F29" s="61">
        <v>0</v>
      </c>
      <c r="G29" s="30">
        <v>0</v>
      </c>
      <c r="H29" s="61">
        <v>0</v>
      </c>
      <c r="I29" s="30">
        <v>3</v>
      </c>
      <c r="J29" s="61">
        <v>1</v>
      </c>
      <c r="K29" s="30">
        <v>1</v>
      </c>
      <c r="L29" s="30">
        <v>1</v>
      </c>
      <c r="M29" s="30">
        <v>0</v>
      </c>
      <c r="N29" s="30">
        <v>0</v>
      </c>
      <c r="O29" s="30">
        <v>0</v>
      </c>
      <c r="P29" s="30">
        <v>1</v>
      </c>
      <c r="Q29" s="2"/>
    </row>
    <row r="30" spans="1:17" s="9" customFormat="1" ht="21.75" customHeight="1">
      <c r="A30" s="66" t="s">
        <v>62</v>
      </c>
      <c r="B30" s="60">
        <f t="shared" si="1"/>
        <v>2</v>
      </c>
      <c r="C30" s="60">
        <f>2</f>
        <v>2</v>
      </c>
      <c r="D30" s="60">
        <v>0</v>
      </c>
      <c r="E30" s="62">
        <v>0</v>
      </c>
      <c r="F30" s="63">
        <v>0</v>
      </c>
      <c r="G30" s="18">
        <v>0</v>
      </c>
      <c r="H30" s="63">
        <v>0</v>
      </c>
      <c r="I30" s="18">
        <v>0</v>
      </c>
      <c r="J30" s="63">
        <v>0</v>
      </c>
      <c r="K30" s="18">
        <v>0</v>
      </c>
      <c r="L30" s="18">
        <v>0</v>
      </c>
      <c r="M30" s="18">
        <v>0</v>
      </c>
      <c r="N30" s="18">
        <v>0</v>
      </c>
      <c r="O30" s="18">
        <v>2</v>
      </c>
      <c r="P30" s="18">
        <v>0</v>
      </c>
      <c r="Q30" s="2"/>
    </row>
    <row r="31" spans="1:17" ht="21.75" customHeight="1">
      <c r="A31" s="66" t="s">
        <v>129</v>
      </c>
      <c r="B31" s="60">
        <f>C31+D31</f>
        <v>13</v>
      </c>
      <c r="C31" s="60">
        <f>1+1+1+5+3+2</f>
        <v>13</v>
      </c>
      <c r="D31" s="60">
        <v>0</v>
      </c>
      <c r="E31" s="63">
        <v>0</v>
      </c>
      <c r="F31" s="63">
        <v>0</v>
      </c>
      <c r="G31" s="18">
        <v>0</v>
      </c>
      <c r="H31" s="63">
        <v>1</v>
      </c>
      <c r="I31" s="18">
        <v>1</v>
      </c>
      <c r="J31" s="63">
        <v>1</v>
      </c>
      <c r="K31" s="18">
        <v>0</v>
      </c>
      <c r="L31" s="18">
        <v>0</v>
      </c>
      <c r="M31" s="18">
        <v>0</v>
      </c>
      <c r="N31" s="18">
        <v>5</v>
      </c>
      <c r="O31" s="18">
        <v>3</v>
      </c>
      <c r="P31" s="18">
        <v>2</v>
      </c>
      <c r="Q31" s="2"/>
    </row>
    <row r="32" spans="1:16" ht="21.75" customHeight="1" thickBot="1">
      <c r="A32" s="10"/>
      <c r="B32" s="64"/>
      <c r="C32" s="64"/>
      <c r="D32" s="64"/>
      <c r="E32" s="65"/>
      <c r="F32" s="65"/>
      <c r="G32" s="31"/>
      <c r="H32" s="65"/>
      <c r="I32" s="31"/>
      <c r="J32" s="65"/>
      <c r="K32" s="31"/>
      <c r="L32" s="31"/>
      <c r="M32" s="31"/>
      <c r="N32" s="31"/>
      <c r="O32" s="31"/>
      <c r="P32" s="31"/>
    </row>
    <row r="33" ht="21.75" customHeight="1">
      <c r="A33" s="13" t="s">
        <v>152</v>
      </c>
    </row>
    <row r="34" spans="1:16" ht="21.75" customHeight="1">
      <c r="A34" s="9"/>
      <c r="B34" s="63"/>
      <c r="C34" s="63"/>
      <c r="D34" s="18"/>
      <c r="E34" s="63"/>
      <c r="F34" s="63"/>
      <c r="G34" s="63"/>
      <c r="H34" s="63"/>
      <c r="I34" s="63"/>
      <c r="J34" s="63"/>
      <c r="K34" s="63"/>
      <c r="L34" s="18"/>
      <c r="M34" s="18"/>
      <c r="N34" s="18"/>
      <c r="O34" s="18"/>
      <c r="P34" s="18"/>
    </row>
    <row r="35" s="9" customFormat="1" ht="21.75" customHeight="1"/>
  </sheetData>
  <mergeCells count="5">
    <mergeCell ref="A3:P3"/>
    <mergeCell ref="A4:P4"/>
    <mergeCell ref="B7:B8"/>
    <mergeCell ref="C7:D7"/>
    <mergeCell ref="E7:P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mhernandezch</dc:creator>
  <cp:keywords/>
  <dc:description/>
  <cp:lastModifiedBy>xbarrientos</cp:lastModifiedBy>
  <cp:lastPrinted>2004-08-04T16:21:38Z</cp:lastPrinted>
  <dcterms:created xsi:type="dcterms:W3CDTF">2004-05-18T16:53:23Z</dcterms:created>
  <dcterms:modified xsi:type="dcterms:W3CDTF">2004-08-04T16:36:31Z</dcterms:modified>
  <cp:category/>
  <cp:version/>
  <cp:contentType/>
  <cp:contentStatus/>
</cp:coreProperties>
</file>