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9720" windowHeight="6345" activeTab="0"/>
  </bookViews>
  <sheets>
    <sheet name="38" sheetId="1" r:id="rId1"/>
    <sheet name="39" sheetId="2" r:id="rId2"/>
    <sheet name="40" sheetId="3" r:id="rId3"/>
    <sheet name="41" sheetId="4" r:id="rId4"/>
    <sheet name="42" sheetId="5" r:id="rId5"/>
  </sheets>
  <definedNames/>
  <calcPr fullCalcOnLoad="1"/>
</workbook>
</file>

<file path=xl/sharedStrings.xml><?xml version="1.0" encoding="utf-8"?>
<sst xmlns="http://schemas.openxmlformats.org/spreadsheetml/2006/main" count="161" uniqueCount="90">
  <si>
    <t>Balance General</t>
  </si>
  <si>
    <t>Total</t>
  </si>
  <si>
    <t>Mes</t>
  </si>
  <si>
    <t>Enero</t>
  </si>
  <si>
    <t>Febrero</t>
  </si>
  <si>
    <t>Marzo</t>
  </si>
  <si>
    <t>Abril</t>
  </si>
  <si>
    <t>Mayo</t>
  </si>
  <si>
    <t>Junio</t>
  </si>
  <si>
    <t>Existencia inicial</t>
  </si>
  <si>
    <t>Casos entrados</t>
  </si>
  <si>
    <t>Casos Salidos</t>
  </si>
  <si>
    <t xml:space="preserve">   Con estudio completo</t>
  </si>
  <si>
    <t xml:space="preserve">   Ampliaciones</t>
  </si>
  <si>
    <t xml:space="preserve">   Otros</t>
  </si>
  <si>
    <t>M e s</t>
  </si>
  <si>
    <t xml:space="preserve">Promedio de Casos </t>
  </si>
  <si>
    <t>Salidos por Auditor</t>
  </si>
  <si>
    <t>Con estudio</t>
  </si>
  <si>
    <t>Completo</t>
  </si>
  <si>
    <t>Tipo de Delito</t>
  </si>
  <si>
    <t>D u r a c i ó n    (en meses)</t>
  </si>
  <si>
    <t>Duración Promedio</t>
  </si>
  <si>
    <t>Administración fraudulenta</t>
  </si>
  <si>
    <t>Apropiación y/o retención indebida</t>
  </si>
  <si>
    <t>Estafa</t>
  </si>
  <si>
    <t>Estelionato</t>
  </si>
  <si>
    <t>Falsedad ideológica</t>
  </si>
  <si>
    <t>Falsificación de documento</t>
  </si>
  <si>
    <t>Fraude de simulación</t>
  </si>
  <si>
    <t>Infracción Código Fiscal</t>
  </si>
  <si>
    <t>Libramiento de cheque sin fondos</t>
  </si>
  <si>
    <t>Peculado</t>
  </si>
  <si>
    <t>Otros</t>
  </si>
  <si>
    <t>Abuso de autoridad</t>
  </si>
  <si>
    <t xml:space="preserve">Estafa </t>
  </si>
  <si>
    <t>Fraude informático</t>
  </si>
  <si>
    <t>Quiebra</t>
  </si>
  <si>
    <t>Robo o hurto</t>
  </si>
  <si>
    <t>Tipo de Caso</t>
  </si>
  <si>
    <t>M  e   s</t>
  </si>
  <si>
    <t>Concusión</t>
  </si>
  <si>
    <t xml:space="preserve">Estafa  </t>
  </si>
  <si>
    <t>Malversación de fondos</t>
  </si>
  <si>
    <t>Quiebra fraudulenta</t>
  </si>
  <si>
    <t>Usura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</si>
  <si>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</si>
  <si>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</si>
  <si>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</si>
  <si>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</si>
  <si>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</si>
  <si>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</si>
  <si>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</si>
  <si>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</si>
  <si>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</si>
  <si>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</si>
  <si>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</si>
  <si>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Tráfico de personas</t>
  </si>
  <si>
    <t>Cohecho</t>
  </si>
  <si>
    <t>Uso de documento falso</t>
  </si>
  <si>
    <t>Legitimación de capitales</t>
  </si>
  <si>
    <t>Julio</t>
  </si>
  <si>
    <t>Agosto</t>
  </si>
  <si>
    <t>Octubre</t>
  </si>
  <si>
    <t>Noviembre</t>
  </si>
  <si>
    <t>Diciembre</t>
  </si>
  <si>
    <t>Setiembre</t>
  </si>
  <si>
    <t>según tipo de delito y duración promedio, durante el 2004</t>
  </si>
  <si>
    <t xml:space="preserve">   Primera vez</t>
  </si>
  <si>
    <t xml:space="preserve">   Reentrados</t>
  </si>
  <si>
    <t>Set</t>
  </si>
  <si>
    <t>Enriquecimiento ilícito</t>
  </si>
  <si>
    <t xml:space="preserve">Movimiento ocurrido en la Sección de Delitos Económicos y </t>
  </si>
  <si>
    <t>Financieros, durante el 2004</t>
  </si>
  <si>
    <t>tipo de caso y mes de ocurrencia, durante el 2004</t>
  </si>
  <si>
    <t xml:space="preserve">Casos salidos en la Sección de Delitos Económicos y Financieros, según </t>
  </si>
  <si>
    <t>tipo de delito y mes de ocurrencia, durante el 2004</t>
  </si>
  <si>
    <t>Casos terminados con estudio completo en la Sección de Delitos Económicos y Financieros,</t>
  </si>
  <si>
    <t>promedio mensual por auditor, durante el 2004</t>
  </si>
  <si>
    <t xml:space="preserve">Casos salidos mensualmente en la Sección de Delitos Económicos y Financieros y </t>
  </si>
  <si>
    <t>Casos salidos</t>
  </si>
  <si>
    <t>Existencia final</t>
  </si>
  <si>
    <t xml:space="preserve">Casos entrados en la Sección de Delitos Económicos, según </t>
  </si>
  <si>
    <t>Número de auditores</t>
  </si>
  <si>
    <t>Cuadro N°38</t>
  </si>
  <si>
    <t>Cuadro N°39</t>
  </si>
  <si>
    <t>Cuadro N°40</t>
  </si>
  <si>
    <t>Cuadro N°41</t>
  </si>
  <si>
    <t>Cuadro N°42</t>
  </si>
  <si>
    <t>Fuente: Sección de Estadística, Departamente de Planificación.</t>
  </si>
</sst>
</file>

<file path=xl/styles.xml><?xml version="1.0" encoding="utf-8"?>
<styleSheet xmlns="http://schemas.openxmlformats.org/spreadsheetml/2006/main">
  <numFmts count="1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H7" sqref="H7"/>
    </sheetView>
  </sheetViews>
  <sheetFormatPr defaultColWidth="11.421875" defaultRowHeight="12.75"/>
  <cols>
    <col min="1" max="1" width="26.421875" style="2" customWidth="1"/>
    <col min="2" max="2" width="9.140625" style="11" customWidth="1"/>
    <col min="3" max="14" width="5.7109375" style="2" customWidth="1"/>
    <col min="15" max="16384" width="11.421875" style="2" customWidth="1"/>
  </cols>
  <sheetData>
    <row r="1" ht="18" customHeight="1">
      <c r="A1" s="1" t="s">
        <v>84</v>
      </c>
    </row>
    <row r="2" ht="18" customHeight="1"/>
    <row r="3" spans="1:14" ht="18" customHeight="1">
      <c r="A3" s="56" t="s">
        <v>72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8" customHeight="1">
      <c r="A4" s="56" t="s">
        <v>73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ht="30" customHeight="1" thickBot="1"/>
    <row r="6" spans="1:14" ht="24.75" customHeight="1" thickBot="1">
      <c r="A6" s="51" t="s">
        <v>0</v>
      </c>
      <c r="B6" s="53" t="s">
        <v>1</v>
      </c>
      <c r="C6" s="55" t="s">
        <v>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24.75" customHeight="1" thickBot="1">
      <c r="A7" s="52"/>
      <c r="B7" s="54"/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70</v>
      </c>
      <c r="L7" s="4" t="s">
        <v>54</v>
      </c>
      <c r="M7" s="4" t="s">
        <v>55</v>
      </c>
      <c r="N7" s="4" t="s">
        <v>56</v>
      </c>
    </row>
    <row r="8" ht="18" customHeight="1">
      <c r="B8" s="13"/>
    </row>
    <row r="9" spans="1:14" ht="24.75" customHeight="1">
      <c r="A9" s="18" t="s">
        <v>9</v>
      </c>
      <c r="B9" s="19">
        <f>+C9</f>
        <v>527</v>
      </c>
      <c r="C9" s="12">
        <v>527</v>
      </c>
      <c r="D9" s="12">
        <f>+C19</f>
        <v>536</v>
      </c>
      <c r="E9" s="12">
        <f>+D19</f>
        <v>546</v>
      </c>
      <c r="F9" s="12">
        <f>+E19</f>
        <v>539</v>
      </c>
      <c r="G9" s="12">
        <f>+F19</f>
        <v>542</v>
      </c>
      <c r="H9" s="12">
        <f>+G19</f>
        <v>540</v>
      </c>
      <c r="I9" s="12">
        <f aca="true" t="shared" si="0" ref="I9:N9">+H19</f>
        <v>541</v>
      </c>
      <c r="J9" s="12">
        <f t="shared" si="0"/>
        <v>543</v>
      </c>
      <c r="K9" s="12">
        <f t="shared" si="0"/>
        <v>545</v>
      </c>
      <c r="L9" s="12">
        <f t="shared" si="0"/>
        <v>538</v>
      </c>
      <c r="M9" s="12">
        <f t="shared" si="0"/>
        <v>548</v>
      </c>
      <c r="N9" s="12">
        <f t="shared" si="0"/>
        <v>529</v>
      </c>
    </row>
    <row r="10" spans="1:14" ht="12.75" customHeight="1">
      <c r="A10" s="18"/>
      <c r="B10" s="19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24.75" customHeight="1">
      <c r="A11" s="18" t="s">
        <v>10</v>
      </c>
      <c r="B11" s="19">
        <f aca="true" t="shared" si="1" ref="B11:B17">SUM(C11:N11)</f>
        <v>594</v>
      </c>
      <c r="C11" s="12">
        <f>+C12+C13</f>
        <v>33</v>
      </c>
      <c r="D11" s="12">
        <f>+D12+D13</f>
        <v>56</v>
      </c>
      <c r="E11" s="12">
        <f aca="true" t="shared" si="2" ref="E11:N11">+E12+E13</f>
        <v>54</v>
      </c>
      <c r="F11" s="12">
        <f t="shared" si="2"/>
        <v>42</v>
      </c>
      <c r="G11" s="12">
        <f t="shared" si="2"/>
        <v>53</v>
      </c>
      <c r="H11" s="12">
        <f t="shared" si="2"/>
        <v>49</v>
      </c>
      <c r="I11" s="12">
        <f t="shared" si="2"/>
        <v>54</v>
      </c>
      <c r="J11" s="12">
        <f t="shared" si="2"/>
        <v>59</v>
      </c>
      <c r="K11" s="12">
        <f t="shared" si="2"/>
        <v>57</v>
      </c>
      <c r="L11" s="12">
        <f t="shared" si="2"/>
        <v>50</v>
      </c>
      <c r="M11" s="12">
        <f t="shared" si="2"/>
        <v>41</v>
      </c>
      <c r="N11" s="12">
        <f t="shared" si="2"/>
        <v>46</v>
      </c>
    </row>
    <row r="12" spans="1:14" ht="24.75" customHeight="1">
      <c r="A12" s="18" t="s">
        <v>68</v>
      </c>
      <c r="B12" s="19">
        <f t="shared" si="1"/>
        <v>492</v>
      </c>
      <c r="C12" s="12">
        <v>27</v>
      </c>
      <c r="D12" s="12">
        <v>48</v>
      </c>
      <c r="E12" s="12">
        <v>43</v>
      </c>
      <c r="F12" s="12">
        <v>33</v>
      </c>
      <c r="G12" s="12">
        <v>43</v>
      </c>
      <c r="H12" s="12">
        <v>40</v>
      </c>
      <c r="I12" s="12">
        <v>49</v>
      </c>
      <c r="J12" s="12">
        <v>51</v>
      </c>
      <c r="K12" s="12">
        <v>48</v>
      </c>
      <c r="L12" s="12">
        <v>40</v>
      </c>
      <c r="M12" s="12">
        <v>34</v>
      </c>
      <c r="N12" s="12">
        <v>36</v>
      </c>
    </row>
    <row r="13" spans="1:14" ht="24.75" customHeight="1">
      <c r="A13" s="18" t="s">
        <v>69</v>
      </c>
      <c r="B13" s="19">
        <f t="shared" si="1"/>
        <v>102</v>
      </c>
      <c r="C13" s="12">
        <v>6</v>
      </c>
      <c r="D13" s="12">
        <v>8</v>
      </c>
      <c r="E13" s="12">
        <v>11</v>
      </c>
      <c r="F13" s="12">
        <v>9</v>
      </c>
      <c r="G13" s="12">
        <v>10</v>
      </c>
      <c r="H13" s="12">
        <v>9</v>
      </c>
      <c r="I13" s="12">
        <v>5</v>
      </c>
      <c r="J13" s="12">
        <v>8</v>
      </c>
      <c r="K13" s="12">
        <v>9</v>
      </c>
      <c r="L13" s="12">
        <v>10</v>
      </c>
      <c r="M13" s="12">
        <v>7</v>
      </c>
      <c r="N13" s="12">
        <v>10</v>
      </c>
    </row>
    <row r="14" spans="1:14" ht="31.5" customHeight="1">
      <c r="A14" s="50" t="s">
        <v>80</v>
      </c>
      <c r="B14" s="19">
        <f t="shared" si="1"/>
        <v>585</v>
      </c>
      <c r="C14" s="12">
        <f aca="true" t="shared" si="3" ref="C14:N14">SUM(C15:C17)</f>
        <v>24</v>
      </c>
      <c r="D14" s="12">
        <f t="shared" si="3"/>
        <v>46</v>
      </c>
      <c r="E14" s="12">
        <f t="shared" si="3"/>
        <v>61</v>
      </c>
      <c r="F14" s="12">
        <f t="shared" si="3"/>
        <v>39</v>
      </c>
      <c r="G14" s="12">
        <f t="shared" si="3"/>
        <v>55</v>
      </c>
      <c r="H14" s="12">
        <f t="shared" si="3"/>
        <v>48</v>
      </c>
      <c r="I14" s="12">
        <f t="shared" si="3"/>
        <v>52</v>
      </c>
      <c r="J14" s="12">
        <f t="shared" si="3"/>
        <v>57</v>
      </c>
      <c r="K14" s="12">
        <f t="shared" si="3"/>
        <v>64</v>
      </c>
      <c r="L14" s="12">
        <f t="shared" si="3"/>
        <v>40</v>
      </c>
      <c r="M14" s="12">
        <f t="shared" si="3"/>
        <v>60</v>
      </c>
      <c r="N14" s="12">
        <f t="shared" si="3"/>
        <v>39</v>
      </c>
    </row>
    <row r="15" spans="1:14" ht="20.25" customHeight="1">
      <c r="A15" s="18" t="s">
        <v>12</v>
      </c>
      <c r="B15" s="19">
        <f t="shared" si="1"/>
        <v>340</v>
      </c>
      <c r="C15" s="12">
        <v>16</v>
      </c>
      <c r="D15" s="12">
        <v>29</v>
      </c>
      <c r="E15" s="12">
        <v>34</v>
      </c>
      <c r="F15" s="12">
        <v>20</v>
      </c>
      <c r="G15" s="12">
        <v>28</v>
      </c>
      <c r="H15" s="12">
        <v>32</v>
      </c>
      <c r="I15" s="12">
        <v>27</v>
      </c>
      <c r="J15" s="12">
        <v>36</v>
      </c>
      <c r="K15" s="12">
        <v>43</v>
      </c>
      <c r="L15" s="12">
        <v>18</v>
      </c>
      <c r="M15" s="12">
        <v>38</v>
      </c>
      <c r="N15" s="12">
        <v>19</v>
      </c>
    </row>
    <row r="16" spans="1:14" ht="19.5" customHeight="1">
      <c r="A16" s="18" t="s">
        <v>13</v>
      </c>
      <c r="B16" s="19">
        <f t="shared" si="1"/>
        <v>97</v>
      </c>
      <c r="C16" s="12">
        <v>5</v>
      </c>
      <c r="D16" s="12">
        <v>6</v>
      </c>
      <c r="E16" s="12">
        <v>11</v>
      </c>
      <c r="F16" s="12">
        <v>7</v>
      </c>
      <c r="G16" s="12">
        <v>10</v>
      </c>
      <c r="H16" s="12">
        <v>4</v>
      </c>
      <c r="I16" s="12">
        <v>8</v>
      </c>
      <c r="J16" s="12">
        <v>11</v>
      </c>
      <c r="K16" s="12">
        <v>10</v>
      </c>
      <c r="L16" s="12">
        <v>7</v>
      </c>
      <c r="M16" s="12">
        <v>7</v>
      </c>
      <c r="N16" s="12">
        <v>11</v>
      </c>
    </row>
    <row r="17" spans="1:14" ht="22.5" customHeight="1">
      <c r="A17" s="18" t="s">
        <v>14</v>
      </c>
      <c r="B17" s="19">
        <f t="shared" si="1"/>
        <v>148</v>
      </c>
      <c r="C17" s="12">
        <v>3</v>
      </c>
      <c r="D17" s="12">
        <v>11</v>
      </c>
      <c r="E17" s="12">
        <v>16</v>
      </c>
      <c r="F17" s="12">
        <v>12</v>
      </c>
      <c r="G17" s="12">
        <v>17</v>
      </c>
      <c r="H17" s="12">
        <v>12</v>
      </c>
      <c r="I17" s="12">
        <v>17</v>
      </c>
      <c r="J17" s="12">
        <v>10</v>
      </c>
      <c r="K17" s="12">
        <v>11</v>
      </c>
      <c r="L17" s="12">
        <v>15</v>
      </c>
      <c r="M17" s="12">
        <v>15</v>
      </c>
      <c r="N17" s="12">
        <v>9</v>
      </c>
    </row>
    <row r="18" spans="1:8" ht="13.5" customHeight="1">
      <c r="A18" s="18"/>
      <c r="B18" s="19"/>
      <c r="C18" s="12"/>
      <c r="D18" s="12"/>
      <c r="E18" s="12"/>
      <c r="F18" s="12"/>
      <c r="G18" s="12"/>
      <c r="H18" s="12"/>
    </row>
    <row r="19" spans="1:14" ht="39.75" customHeight="1" thickBot="1">
      <c r="A19" s="20" t="s">
        <v>81</v>
      </c>
      <c r="B19" s="48">
        <f>+N19</f>
        <v>536</v>
      </c>
      <c r="C19" s="21">
        <f>C9+C11-C14</f>
        <v>536</v>
      </c>
      <c r="D19" s="21">
        <f>D9+D11-D14</f>
        <v>546</v>
      </c>
      <c r="E19" s="21">
        <f aca="true" t="shared" si="4" ref="E19:N19">E9+E11-E14</f>
        <v>539</v>
      </c>
      <c r="F19" s="21">
        <f t="shared" si="4"/>
        <v>542</v>
      </c>
      <c r="G19" s="21">
        <f t="shared" si="4"/>
        <v>540</v>
      </c>
      <c r="H19" s="21">
        <f t="shared" si="4"/>
        <v>541</v>
      </c>
      <c r="I19" s="21">
        <f t="shared" si="4"/>
        <v>543</v>
      </c>
      <c r="J19" s="21">
        <f t="shared" si="4"/>
        <v>545</v>
      </c>
      <c r="K19" s="21">
        <f t="shared" si="4"/>
        <v>538</v>
      </c>
      <c r="L19" s="21">
        <f t="shared" si="4"/>
        <v>548</v>
      </c>
      <c r="M19" s="21">
        <f t="shared" si="4"/>
        <v>529</v>
      </c>
      <c r="N19" s="21">
        <f t="shared" si="4"/>
        <v>536</v>
      </c>
    </row>
    <row r="20" ht="15">
      <c r="A20" s="40" t="s">
        <v>89</v>
      </c>
    </row>
  </sheetData>
  <mergeCells count="5">
    <mergeCell ref="A6:A7"/>
    <mergeCell ref="B6:B7"/>
    <mergeCell ref="C6:N6"/>
    <mergeCell ref="A3:N3"/>
    <mergeCell ref="A4:N4"/>
  </mergeCells>
  <printOptions horizontalCentered="1" verticalCentered="1"/>
  <pageMargins left="0.28" right="0.75" top="1" bottom="1" header="0" footer="0"/>
  <pageSetup horizontalDpi="600" verticalDpi="600" orientation="portrait" paperSize="126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C9" sqref="C9"/>
    </sheetView>
  </sheetViews>
  <sheetFormatPr defaultColWidth="11.421875" defaultRowHeight="12.75"/>
  <cols>
    <col min="1" max="1" width="31.00390625" style="16" customWidth="1"/>
    <col min="2" max="2" width="9.7109375" style="16" customWidth="1"/>
    <col min="3" max="14" width="5.140625" style="16" customWidth="1"/>
    <col min="15" max="16384" width="11.421875" style="16" customWidth="1"/>
  </cols>
  <sheetData>
    <row r="1" spans="1:8" ht="15">
      <c r="A1" s="1" t="s">
        <v>85</v>
      </c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14" ht="15.75">
      <c r="A3" s="56" t="s">
        <v>82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5.75">
      <c r="A4" s="56" t="s">
        <v>74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8" ht="15.75" thickBot="1">
      <c r="A5" s="2"/>
      <c r="B5" s="2"/>
      <c r="C5" s="2"/>
      <c r="D5" s="2"/>
      <c r="E5" s="2"/>
      <c r="F5" s="2"/>
      <c r="G5" s="2"/>
      <c r="H5" s="2"/>
    </row>
    <row r="6" spans="1:14" ht="15.75" thickBot="1">
      <c r="A6" s="51" t="s">
        <v>39</v>
      </c>
      <c r="B6" s="53" t="s">
        <v>1</v>
      </c>
      <c r="C6" s="55" t="s">
        <v>40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5.75" thickBot="1">
      <c r="A7" s="52"/>
      <c r="B7" s="54"/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70</v>
      </c>
      <c r="L7" s="4" t="s">
        <v>54</v>
      </c>
      <c r="M7" s="4" t="s">
        <v>55</v>
      </c>
      <c r="N7" s="4" t="s">
        <v>56</v>
      </c>
    </row>
    <row r="8" spans="1:8" ht="15">
      <c r="A8" s="2"/>
      <c r="B8" s="22"/>
      <c r="C8" s="2"/>
      <c r="D8" s="2"/>
      <c r="E8" s="2"/>
      <c r="F8" s="2"/>
      <c r="G8" s="2"/>
      <c r="H8" s="2"/>
    </row>
    <row r="9" spans="1:15" ht="15">
      <c r="A9" s="23" t="s">
        <v>1</v>
      </c>
      <c r="B9" s="47">
        <f>SUM(C9:N9)</f>
        <v>594</v>
      </c>
      <c r="C9" s="24">
        <f aca="true" t="shared" si="0" ref="C9:N9">SUM(C11:C32)</f>
        <v>33</v>
      </c>
      <c r="D9" s="24">
        <f t="shared" si="0"/>
        <v>56</v>
      </c>
      <c r="E9" s="24">
        <f t="shared" si="0"/>
        <v>54</v>
      </c>
      <c r="F9" s="24">
        <f t="shared" si="0"/>
        <v>42</v>
      </c>
      <c r="G9" s="24">
        <f t="shared" si="0"/>
        <v>53</v>
      </c>
      <c r="H9" s="24">
        <f t="shared" si="0"/>
        <v>49</v>
      </c>
      <c r="I9" s="24">
        <f t="shared" si="0"/>
        <v>54</v>
      </c>
      <c r="J9" s="24">
        <f t="shared" si="0"/>
        <v>59</v>
      </c>
      <c r="K9" s="24">
        <f t="shared" si="0"/>
        <v>57</v>
      </c>
      <c r="L9" s="24">
        <f t="shared" si="0"/>
        <v>50</v>
      </c>
      <c r="M9" s="24">
        <f t="shared" si="0"/>
        <v>41</v>
      </c>
      <c r="N9" s="24">
        <f t="shared" si="0"/>
        <v>46</v>
      </c>
      <c r="O9" s="24"/>
    </row>
    <row r="10" spans="1:8" ht="15">
      <c r="A10" s="2"/>
      <c r="B10" s="22"/>
      <c r="C10" s="2"/>
      <c r="D10" s="2"/>
      <c r="E10" s="2"/>
      <c r="F10" s="2"/>
      <c r="G10" s="2"/>
      <c r="H10" s="2"/>
    </row>
    <row r="11" spans="1:14" ht="15">
      <c r="A11" s="18" t="s">
        <v>23</v>
      </c>
      <c r="B11" s="19">
        <f aca="true" t="shared" si="1" ref="B11:B32">SUM(C11:N11)</f>
        <v>303</v>
      </c>
      <c r="C11" s="12">
        <v>23</v>
      </c>
      <c r="D11" s="12">
        <v>33</v>
      </c>
      <c r="E11" s="12">
        <v>26</v>
      </c>
      <c r="F11" s="12">
        <v>19</v>
      </c>
      <c r="G11" s="12">
        <v>25</v>
      </c>
      <c r="H11" s="12">
        <v>13</v>
      </c>
      <c r="I11" s="12">
        <v>27</v>
      </c>
      <c r="J11" s="12">
        <v>25</v>
      </c>
      <c r="K11" s="12">
        <v>37</v>
      </c>
      <c r="L11" s="12">
        <v>26</v>
      </c>
      <c r="M11" s="12">
        <v>24</v>
      </c>
      <c r="N11" s="12">
        <v>25</v>
      </c>
    </row>
    <row r="12" spans="1:14" ht="15">
      <c r="A12" s="18" t="s">
        <v>24</v>
      </c>
      <c r="B12" s="19">
        <f t="shared" si="1"/>
        <v>14</v>
      </c>
      <c r="C12" s="12">
        <v>0</v>
      </c>
      <c r="D12" s="12">
        <v>1</v>
      </c>
      <c r="E12" s="12">
        <v>0</v>
      </c>
      <c r="F12" s="12">
        <v>3</v>
      </c>
      <c r="G12" s="12">
        <v>5</v>
      </c>
      <c r="H12" s="12">
        <v>2</v>
      </c>
      <c r="I12" s="12">
        <v>1</v>
      </c>
      <c r="J12" s="12">
        <v>1</v>
      </c>
      <c r="K12" s="12">
        <v>1</v>
      </c>
      <c r="L12" s="12">
        <v>0</v>
      </c>
      <c r="M12" s="12">
        <v>0</v>
      </c>
      <c r="N12" s="12">
        <v>0</v>
      </c>
    </row>
    <row r="13" spans="1:14" ht="15">
      <c r="A13" s="2" t="s">
        <v>58</v>
      </c>
      <c r="B13" s="19">
        <f>SUM(C13:N13)</f>
        <v>1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1</v>
      </c>
      <c r="M13" s="12">
        <v>0</v>
      </c>
      <c r="N13" s="12">
        <v>0</v>
      </c>
    </row>
    <row r="14" spans="1:14" ht="15">
      <c r="A14" s="18" t="s">
        <v>41</v>
      </c>
      <c r="B14" s="19">
        <f t="shared" si="1"/>
        <v>1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1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ht="15">
      <c r="A15" s="18" t="s">
        <v>71</v>
      </c>
      <c r="B15" s="19">
        <f>SUM(C15:N15)</f>
        <v>2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1</v>
      </c>
      <c r="L15" s="12">
        <v>0</v>
      </c>
      <c r="M15" s="12">
        <v>1</v>
      </c>
      <c r="N15" s="12">
        <v>0</v>
      </c>
    </row>
    <row r="16" spans="1:14" ht="15">
      <c r="A16" s="18" t="s">
        <v>42</v>
      </c>
      <c r="B16" s="19">
        <f t="shared" si="1"/>
        <v>69</v>
      </c>
      <c r="C16" s="12">
        <v>4</v>
      </c>
      <c r="D16" s="12">
        <v>5</v>
      </c>
      <c r="E16" s="12">
        <v>10</v>
      </c>
      <c r="F16" s="12">
        <v>5</v>
      </c>
      <c r="G16" s="12">
        <v>9</v>
      </c>
      <c r="H16" s="12">
        <v>5</v>
      </c>
      <c r="I16" s="12">
        <v>7</v>
      </c>
      <c r="J16" s="12">
        <v>7</v>
      </c>
      <c r="K16" s="12">
        <v>4</v>
      </c>
      <c r="L16" s="12">
        <v>5</v>
      </c>
      <c r="M16" s="12">
        <v>5</v>
      </c>
      <c r="N16" s="12">
        <v>3</v>
      </c>
    </row>
    <row r="17" spans="1:14" ht="15">
      <c r="A17" s="18" t="s">
        <v>26</v>
      </c>
      <c r="B17" s="19">
        <f>SUM(C17:N17)</f>
        <v>1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1</v>
      </c>
      <c r="K17" s="12">
        <v>0</v>
      </c>
      <c r="L17" s="12">
        <v>0</v>
      </c>
      <c r="M17" s="12">
        <v>0</v>
      </c>
      <c r="N17" s="12">
        <v>0</v>
      </c>
    </row>
    <row r="18" spans="1:14" ht="15">
      <c r="A18" s="18" t="s">
        <v>27</v>
      </c>
      <c r="B18" s="19">
        <f t="shared" si="1"/>
        <v>6</v>
      </c>
      <c r="C18" s="12">
        <v>0</v>
      </c>
      <c r="D18" s="12">
        <v>0</v>
      </c>
      <c r="E18" s="12">
        <v>1</v>
      </c>
      <c r="F18" s="12">
        <v>1</v>
      </c>
      <c r="G18" s="12"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3</v>
      </c>
    </row>
    <row r="19" spans="1:14" ht="15">
      <c r="A19" s="18" t="s">
        <v>28</v>
      </c>
      <c r="B19" s="19">
        <f t="shared" si="1"/>
        <v>11</v>
      </c>
      <c r="C19" s="12">
        <v>0</v>
      </c>
      <c r="D19" s="12">
        <v>0</v>
      </c>
      <c r="E19" s="12">
        <v>3</v>
      </c>
      <c r="F19" s="12">
        <v>0</v>
      </c>
      <c r="G19" s="12">
        <v>0</v>
      </c>
      <c r="H19" s="12">
        <v>1</v>
      </c>
      <c r="I19" s="12">
        <v>1</v>
      </c>
      <c r="J19" s="12">
        <v>4</v>
      </c>
      <c r="K19" s="12">
        <v>1</v>
      </c>
      <c r="L19" s="12">
        <v>1</v>
      </c>
      <c r="M19" s="12">
        <v>0</v>
      </c>
      <c r="N19" s="12">
        <v>0</v>
      </c>
    </row>
    <row r="20" spans="1:14" ht="15">
      <c r="A20" s="18" t="s">
        <v>29</v>
      </c>
      <c r="B20" s="19">
        <f t="shared" si="1"/>
        <v>1</v>
      </c>
      <c r="C20" s="12">
        <v>0</v>
      </c>
      <c r="D20" s="12">
        <v>1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ht="15">
      <c r="A21" s="18" t="s">
        <v>36</v>
      </c>
      <c r="B21" s="19">
        <f t="shared" si="1"/>
        <v>3</v>
      </c>
      <c r="C21" s="12">
        <v>1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1</v>
      </c>
      <c r="M21" s="12">
        <v>1</v>
      </c>
      <c r="N21" s="12">
        <v>0</v>
      </c>
    </row>
    <row r="22" spans="1:14" ht="15">
      <c r="A22" s="18" t="s">
        <v>30</v>
      </c>
      <c r="B22" s="19">
        <f t="shared" si="1"/>
        <v>38</v>
      </c>
      <c r="C22" s="12">
        <v>0</v>
      </c>
      <c r="D22" s="12">
        <v>1</v>
      </c>
      <c r="E22" s="12">
        <v>5</v>
      </c>
      <c r="F22" s="12">
        <v>5</v>
      </c>
      <c r="G22" s="12">
        <v>2</v>
      </c>
      <c r="H22" s="12">
        <v>4</v>
      </c>
      <c r="I22" s="12">
        <v>5</v>
      </c>
      <c r="J22" s="12">
        <v>3</v>
      </c>
      <c r="K22" s="12">
        <v>2</v>
      </c>
      <c r="L22" s="12">
        <v>1</v>
      </c>
      <c r="M22" s="12">
        <v>1</v>
      </c>
      <c r="N22" s="12">
        <v>9</v>
      </c>
    </row>
    <row r="23" spans="1:14" ht="15">
      <c r="A23" s="18" t="s">
        <v>60</v>
      </c>
      <c r="B23" s="19">
        <f t="shared" si="1"/>
        <v>42</v>
      </c>
      <c r="C23" s="12">
        <v>3</v>
      </c>
      <c r="D23" s="12">
        <v>4</v>
      </c>
      <c r="E23" s="12">
        <v>4</v>
      </c>
      <c r="F23" s="12">
        <v>1</v>
      </c>
      <c r="G23" s="12">
        <v>3</v>
      </c>
      <c r="H23" s="12">
        <v>8</v>
      </c>
      <c r="I23" s="12">
        <f>2+3</f>
        <v>5</v>
      </c>
      <c r="J23" s="12">
        <v>2</v>
      </c>
      <c r="K23" s="12">
        <f>1+1+1</f>
        <v>3</v>
      </c>
      <c r="L23" s="12">
        <v>5</v>
      </c>
      <c r="M23" s="12">
        <v>4</v>
      </c>
      <c r="N23" s="12">
        <v>0</v>
      </c>
    </row>
    <row r="24" spans="1:14" ht="15">
      <c r="A24" s="18" t="s">
        <v>31</v>
      </c>
      <c r="B24" s="19">
        <f t="shared" si="1"/>
        <v>4</v>
      </c>
      <c r="C24" s="12">
        <v>1</v>
      </c>
      <c r="D24" s="12">
        <v>0</v>
      </c>
      <c r="E24" s="12">
        <v>0</v>
      </c>
      <c r="F24" s="12">
        <v>1</v>
      </c>
      <c r="G24" s="12">
        <v>0</v>
      </c>
      <c r="H24" s="12">
        <v>1</v>
      </c>
      <c r="I24" s="12">
        <v>0</v>
      </c>
      <c r="J24" s="12">
        <v>1</v>
      </c>
      <c r="K24" s="12">
        <v>0</v>
      </c>
      <c r="L24" s="12">
        <v>0</v>
      </c>
      <c r="M24" s="12">
        <v>0</v>
      </c>
      <c r="N24" s="12">
        <v>0</v>
      </c>
    </row>
    <row r="25" spans="1:14" ht="15">
      <c r="A25" s="18" t="s">
        <v>43</v>
      </c>
      <c r="B25" s="19">
        <f t="shared" si="1"/>
        <v>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4</v>
      </c>
      <c r="I25" s="12">
        <v>0</v>
      </c>
      <c r="J25" s="12">
        <v>0</v>
      </c>
      <c r="K25" s="12">
        <v>0</v>
      </c>
      <c r="L25" s="12">
        <v>1</v>
      </c>
      <c r="M25" s="12">
        <v>0</v>
      </c>
      <c r="N25" s="12">
        <v>0</v>
      </c>
    </row>
    <row r="26" spans="1:14" ht="15">
      <c r="A26" s="18" t="s">
        <v>32</v>
      </c>
      <c r="B26" s="19">
        <f t="shared" si="1"/>
        <v>66</v>
      </c>
      <c r="C26" s="12">
        <v>0</v>
      </c>
      <c r="D26" s="12">
        <v>8</v>
      </c>
      <c r="E26" s="12">
        <v>3</v>
      </c>
      <c r="F26" s="12">
        <v>6</v>
      </c>
      <c r="G26" s="12">
        <v>5</v>
      </c>
      <c r="H26" s="12">
        <v>9</v>
      </c>
      <c r="I26" s="12">
        <v>6</v>
      </c>
      <c r="J26" s="12">
        <v>12</v>
      </c>
      <c r="K26" s="12">
        <v>7</v>
      </c>
      <c r="L26" s="12">
        <v>3</v>
      </c>
      <c r="M26" s="12">
        <v>4</v>
      </c>
      <c r="N26" s="12">
        <v>3</v>
      </c>
    </row>
    <row r="27" spans="1:14" ht="15">
      <c r="A27" s="18" t="s">
        <v>44</v>
      </c>
      <c r="B27" s="19">
        <f t="shared" si="1"/>
        <v>6</v>
      </c>
      <c r="C27" s="12">
        <v>0</v>
      </c>
      <c r="D27" s="12">
        <v>1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1</v>
      </c>
      <c r="L27" s="12">
        <v>2</v>
      </c>
      <c r="M27" s="12">
        <v>0</v>
      </c>
      <c r="N27" s="12">
        <v>2</v>
      </c>
    </row>
    <row r="28" spans="1:14" ht="15">
      <c r="A28" s="18" t="s">
        <v>38</v>
      </c>
      <c r="B28" s="19">
        <f t="shared" si="1"/>
        <v>5</v>
      </c>
      <c r="C28" s="12">
        <v>0</v>
      </c>
      <c r="D28" s="12">
        <v>1</v>
      </c>
      <c r="E28" s="12">
        <v>1</v>
      </c>
      <c r="F28" s="12">
        <v>1</v>
      </c>
      <c r="G28" s="12">
        <v>0</v>
      </c>
      <c r="H28" s="12">
        <v>1</v>
      </c>
      <c r="I28" s="12">
        <v>1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15">
      <c r="A29" s="18" t="s">
        <v>59</v>
      </c>
      <c r="B29" s="19">
        <f>SUM(C29:N29)</f>
        <v>1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</v>
      </c>
      <c r="N29" s="12">
        <v>0</v>
      </c>
    </row>
    <row r="30" spans="1:14" ht="15">
      <c r="A30" s="18" t="s">
        <v>45</v>
      </c>
      <c r="B30" s="19">
        <f t="shared" si="1"/>
        <v>2</v>
      </c>
      <c r="C30" s="12">
        <v>0</v>
      </c>
      <c r="D30" s="12">
        <v>0</v>
      </c>
      <c r="E30" s="12">
        <v>0</v>
      </c>
      <c r="F30" s="12">
        <v>0</v>
      </c>
      <c r="G30" s="12">
        <v>1</v>
      </c>
      <c r="H30" s="12">
        <v>0</v>
      </c>
      <c r="I30" s="12">
        <v>0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</row>
    <row r="31" spans="1:14" ht="15">
      <c r="A31" s="2" t="s">
        <v>57</v>
      </c>
      <c r="B31" s="19">
        <f>SUM(C31:N31)</f>
        <v>1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1</v>
      </c>
      <c r="M31" s="12">
        <v>0</v>
      </c>
      <c r="N31" s="12">
        <v>0</v>
      </c>
    </row>
    <row r="32" spans="1:14" ht="15">
      <c r="A32" s="18" t="s">
        <v>33</v>
      </c>
      <c r="B32" s="19">
        <f t="shared" si="1"/>
        <v>12</v>
      </c>
      <c r="C32" s="12">
        <v>1</v>
      </c>
      <c r="D32" s="12">
        <v>1</v>
      </c>
      <c r="E32" s="12">
        <v>1</v>
      </c>
      <c r="F32" s="12">
        <v>0</v>
      </c>
      <c r="G32" s="12">
        <v>2</v>
      </c>
      <c r="H32" s="12">
        <v>0</v>
      </c>
      <c r="I32" s="12">
        <v>1</v>
      </c>
      <c r="J32" s="12">
        <v>2</v>
      </c>
      <c r="K32" s="12">
        <v>0</v>
      </c>
      <c r="L32" s="12">
        <f>2+1</f>
        <v>3</v>
      </c>
      <c r="M32" s="12">
        <v>0</v>
      </c>
      <c r="N32" s="12">
        <v>1</v>
      </c>
    </row>
    <row r="33" spans="1:14" ht="15.75" thickBot="1">
      <c r="A33" s="14"/>
      <c r="B33" s="25"/>
      <c r="C33" s="14"/>
      <c r="D33" s="14"/>
      <c r="E33" s="14"/>
      <c r="F33" s="14"/>
      <c r="G33" s="14"/>
      <c r="H33" s="14"/>
      <c r="I33" s="26"/>
      <c r="J33" s="26"/>
      <c r="K33" s="26"/>
      <c r="L33" s="26"/>
      <c r="M33" s="26"/>
      <c r="N33" s="26"/>
    </row>
    <row r="34" spans="1:8" ht="15">
      <c r="A34" s="40" t="s">
        <v>89</v>
      </c>
      <c r="B34" s="2"/>
      <c r="C34" s="2"/>
      <c r="D34" s="2"/>
      <c r="E34" s="2"/>
      <c r="F34" s="2"/>
      <c r="G34" s="2"/>
      <c r="H34" s="2"/>
    </row>
  </sheetData>
  <mergeCells count="5">
    <mergeCell ref="A6:A7"/>
    <mergeCell ref="B6:B7"/>
    <mergeCell ref="A3:N3"/>
    <mergeCell ref="C6:N6"/>
    <mergeCell ref="A4:N4"/>
  </mergeCells>
  <printOptions horizontalCentered="1" verticalCentered="1"/>
  <pageMargins left="0.38" right="0.75" top="1" bottom="1" header="0" footer="0"/>
  <pageSetup horizontalDpi="600" verticalDpi="600" orientation="portrait" paperSize="126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"/>
    </sheetView>
  </sheetViews>
  <sheetFormatPr defaultColWidth="11.421875" defaultRowHeight="15" customHeight="1"/>
  <cols>
    <col min="1" max="1" width="30.7109375" style="2" customWidth="1"/>
    <col min="2" max="2" width="7.28125" style="2" customWidth="1"/>
    <col min="3" max="14" width="5.7109375" style="2" customWidth="1"/>
    <col min="15" max="16384" width="11.421875" style="2" customWidth="1"/>
  </cols>
  <sheetData>
    <row r="1" ht="15" customHeight="1">
      <c r="A1" s="1" t="s">
        <v>86</v>
      </c>
    </row>
    <row r="2" ht="15" customHeight="1">
      <c r="A2" s="1"/>
    </row>
    <row r="3" spans="1:14" ht="15" customHeight="1">
      <c r="A3" s="56" t="s">
        <v>75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5" customHeight="1">
      <c r="A4" s="56" t="s">
        <v>76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8" ht="15" customHeight="1" thickBot="1">
      <c r="A5" s="27"/>
      <c r="B5" s="27"/>
      <c r="C5" s="27"/>
      <c r="D5" s="27"/>
      <c r="E5" s="27"/>
      <c r="F5" s="27"/>
      <c r="G5" s="27"/>
      <c r="H5" s="27"/>
    </row>
    <row r="6" spans="1:14" ht="15" customHeight="1" thickBot="1">
      <c r="A6" s="51" t="s">
        <v>20</v>
      </c>
      <c r="B6" s="53" t="s">
        <v>1</v>
      </c>
      <c r="C6" s="55" t="s">
        <v>15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5" customHeight="1" thickBot="1">
      <c r="A7" s="52"/>
      <c r="B7" s="54"/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70</v>
      </c>
      <c r="L7" s="4" t="s">
        <v>54</v>
      </c>
      <c r="M7" s="4" t="s">
        <v>55</v>
      </c>
      <c r="N7" s="4" t="s">
        <v>56</v>
      </c>
    </row>
    <row r="8" ht="15" customHeight="1">
      <c r="B8" s="22"/>
    </row>
    <row r="9" spans="1:14" ht="15" customHeight="1">
      <c r="A9" s="23" t="s">
        <v>1</v>
      </c>
      <c r="B9" s="47">
        <f>SUM(C9:N9)</f>
        <v>585</v>
      </c>
      <c r="C9" s="28">
        <f aca="true" t="shared" si="0" ref="C9:N9">SUM(C11:C28)</f>
        <v>24</v>
      </c>
      <c r="D9" s="28">
        <f t="shared" si="0"/>
        <v>46</v>
      </c>
      <c r="E9" s="28">
        <f t="shared" si="0"/>
        <v>61</v>
      </c>
      <c r="F9" s="28">
        <f t="shared" si="0"/>
        <v>39</v>
      </c>
      <c r="G9" s="28">
        <f t="shared" si="0"/>
        <v>55</v>
      </c>
      <c r="H9" s="28">
        <f t="shared" si="0"/>
        <v>48</v>
      </c>
      <c r="I9" s="28">
        <f t="shared" si="0"/>
        <v>52</v>
      </c>
      <c r="J9" s="28">
        <f t="shared" si="0"/>
        <v>57</v>
      </c>
      <c r="K9" s="28">
        <f t="shared" si="0"/>
        <v>64</v>
      </c>
      <c r="L9" s="28">
        <f t="shared" si="0"/>
        <v>40</v>
      </c>
      <c r="M9" s="28">
        <f t="shared" si="0"/>
        <v>60</v>
      </c>
      <c r="N9" s="28">
        <f t="shared" si="0"/>
        <v>39</v>
      </c>
    </row>
    <row r="10" ht="15" customHeight="1">
      <c r="B10" s="22"/>
    </row>
    <row r="11" spans="1:14" ht="15" customHeight="1">
      <c r="A11" s="18" t="s">
        <v>34</v>
      </c>
      <c r="B11" s="19">
        <f>SUM(C11:N11)</f>
        <v>1</v>
      </c>
      <c r="C11" s="12">
        <v>0</v>
      </c>
      <c r="D11" s="12">
        <v>0</v>
      </c>
      <c r="E11" s="12">
        <v>0</v>
      </c>
      <c r="F11" s="12">
        <v>0</v>
      </c>
      <c r="G11" s="12">
        <v>1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ht="15" customHeight="1">
      <c r="A12" s="18" t="s">
        <v>23</v>
      </c>
      <c r="B12" s="19">
        <f aca="true" t="shared" si="1" ref="B12:B28">SUM(C12:N12)</f>
        <v>316</v>
      </c>
      <c r="C12" s="12">
        <v>15</v>
      </c>
      <c r="D12" s="12">
        <v>30</v>
      </c>
      <c r="E12" s="12">
        <v>35</v>
      </c>
      <c r="F12" s="12">
        <v>25</v>
      </c>
      <c r="G12" s="12">
        <v>29</v>
      </c>
      <c r="H12" s="12">
        <v>21</v>
      </c>
      <c r="I12" s="12">
        <v>22</v>
      </c>
      <c r="J12" s="12">
        <v>30</v>
      </c>
      <c r="K12" s="12">
        <v>40</v>
      </c>
      <c r="L12" s="12">
        <v>22</v>
      </c>
      <c r="M12" s="12">
        <v>25</v>
      </c>
      <c r="N12" s="12">
        <v>22</v>
      </c>
    </row>
    <row r="13" spans="1:14" ht="15" customHeight="1">
      <c r="A13" s="18" t="s">
        <v>24</v>
      </c>
      <c r="B13" s="19">
        <f t="shared" si="1"/>
        <v>21</v>
      </c>
      <c r="C13" s="12">
        <v>0</v>
      </c>
      <c r="D13" s="12">
        <v>1</v>
      </c>
      <c r="E13" s="12">
        <v>0</v>
      </c>
      <c r="F13" s="12">
        <v>1</v>
      </c>
      <c r="G13" s="12">
        <v>2</v>
      </c>
      <c r="H13" s="12">
        <v>2</v>
      </c>
      <c r="I13" s="12">
        <v>1</v>
      </c>
      <c r="J13" s="12">
        <v>5</v>
      </c>
      <c r="K13" s="12">
        <v>0</v>
      </c>
      <c r="L13" s="12">
        <v>4</v>
      </c>
      <c r="M13" s="12">
        <v>4</v>
      </c>
      <c r="N13" s="12">
        <v>1</v>
      </c>
    </row>
    <row r="14" spans="1:14" ht="15" customHeight="1">
      <c r="A14" s="18" t="s">
        <v>35</v>
      </c>
      <c r="B14" s="19">
        <f t="shared" si="1"/>
        <v>81</v>
      </c>
      <c r="C14" s="12">
        <v>3</v>
      </c>
      <c r="D14" s="12">
        <v>6</v>
      </c>
      <c r="E14" s="12">
        <v>8</v>
      </c>
      <c r="F14" s="12">
        <v>6</v>
      </c>
      <c r="G14" s="12">
        <v>6</v>
      </c>
      <c r="H14" s="12">
        <v>10</v>
      </c>
      <c r="I14" s="12">
        <v>9</v>
      </c>
      <c r="J14" s="12">
        <v>7</v>
      </c>
      <c r="K14" s="12">
        <v>9</v>
      </c>
      <c r="L14" s="12">
        <v>7</v>
      </c>
      <c r="M14" s="12">
        <v>6</v>
      </c>
      <c r="N14" s="12">
        <v>4</v>
      </c>
    </row>
    <row r="15" spans="1:14" ht="15" customHeight="1">
      <c r="A15" s="18" t="s">
        <v>26</v>
      </c>
      <c r="B15" s="19">
        <f t="shared" si="1"/>
        <v>1</v>
      </c>
      <c r="C15" s="12">
        <v>0</v>
      </c>
      <c r="D15" s="12">
        <v>0</v>
      </c>
      <c r="E15" s="12">
        <v>0</v>
      </c>
      <c r="F15" s="12">
        <v>0</v>
      </c>
      <c r="G15" s="12">
        <v>1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1:14" ht="15" customHeight="1">
      <c r="A16" s="18" t="s">
        <v>27</v>
      </c>
      <c r="B16" s="19">
        <f t="shared" si="1"/>
        <v>4</v>
      </c>
      <c r="C16" s="12">
        <v>0</v>
      </c>
      <c r="D16" s="12">
        <v>0</v>
      </c>
      <c r="E16" s="12">
        <v>0</v>
      </c>
      <c r="F16" s="12">
        <v>1</v>
      </c>
      <c r="G16" s="12">
        <v>1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2</v>
      </c>
      <c r="N16" s="12">
        <v>0</v>
      </c>
    </row>
    <row r="17" spans="1:14" ht="15" customHeight="1">
      <c r="A17" s="18" t="s">
        <v>28</v>
      </c>
      <c r="B17" s="19">
        <f t="shared" si="1"/>
        <v>14</v>
      </c>
      <c r="C17" s="12">
        <v>0</v>
      </c>
      <c r="D17" s="12">
        <v>0</v>
      </c>
      <c r="E17" s="12">
        <v>2</v>
      </c>
      <c r="F17" s="12">
        <v>1</v>
      </c>
      <c r="G17" s="12">
        <v>3</v>
      </c>
      <c r="H17" s="12">
        <v>0</v>
      </c>
      <c r="I17" s="12">
        <v>2</v>
      </c>
      <c r="J17" s="12">
        <v>1</v>
      </c>
      <c r="K17" s="12">
        <v>2</v>
      </c>
      <c r="L17" s="12">
        <v>3</v>
      </c>
      <c r="M17" s="12">
        <v>0</v>
      </c>
      <c r="N17" s="12">
        <v>0</v>
      </c>
    </row>
    <row r="18" spans="1:14" ht="15" customHeight="1">
      <c r="A18" s="18" t="s">
        <v>29</v>
      </c>
      <c r="B18" s="19">
        <f t="shared" si="1"/>
        <v>3</v>
      </c>
      <c r="C18" s="12">
        <v>1</v>
      </c>
      <c r="D18" s="12">
        <v>0</v>
      </c>
      <c r="E18" s="12">
        <v>1</v>
      </c>
      <c r="F18" s="12">
        <v>1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ht="15" customHeight="1">
      <c r="A19" s="18" t="s">
        <v>36</v>
      </c>
      <c r="B19" s="19">
        <f t="shared" si="1"/>
        <v>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1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  <row r="20" spans="1:14" ht="15" customHeight="1">
      <c r="A20" s="18" t="s">
        <v>30</v>
      </c>
      <c r="B20" s="19">
        <f t="shared" si="1"/>
        <v>16</v>
      </c>
      <c r="C20" s="12">
        <v>0</v>
      </c>
      <c r="D20" s="12">
        <v>0</v>
      </c>
      <c r="E20" s="12">
        <v>2</v>
      </c>
      <c r="F20" s="12">
        <v>1</v>
      </c>
      <c r="G20" s="12">
        <v>2</v>
      </c>
      <c r="H20" s="12">
        <v>2</v>
      </c>
      <c r="I20" s="12">
        <v>2</v>
      </c>
      <c r="J20" s="12">
        <v>1</v>
      </c>
      <c r="K20" s="12">
        <v>1</v>
      </c>
      <c r="L20" s="12">
        <v>0</v>
      </c>
      <c r="M20" s="12">
        <v>2</v>
      </c>
      <c r="N20" s="12">
        <v>3</v>
      </c>
    </row>
    <row r="21" spans="1:14" ht="15" customHeight="1">
      <c r="A21" s="18" t="s">
        <v>43</v>
      </c>
      <c r="B21" s="19">
        <f t="shared" si="1"/>
        <v>4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1</v>
      </c>
      <c r="J21" s="12">
        <v>0</v>
      </c>
      <c r="K21" s="12">
        <v>0</v>
      </c>
      <c r="L21" s="12">
        <v>1</v>
      </c>
      <c r="M21" s="12">
        <v>2</v>
      </c>
      <c r="N21" s="12">
        <v>0</v>
      </c>
    </row>
    <row r="22" spans="1:14" ht="15" customHeight="1">
      <c r="A22" s="18" t="s">
        <v>60</v>
      </c>
      <c r="B22" s="19">
        <f t="shared" si="1"/>
        <v>46</v>
      </c>
      <c r="C22" s="12">
        <v>1</v>
      </c>
      <c r="D22" s="12">
        <v>5</v>
      </c>
      <c r="E22" s="12">
        <v>6</v>
      </c>
      <c r="F22" s="12">
        <v>2</v>
      </c>
      <c r="G22" s="12">
        <v>5</v>
      </c>
      <c r="H22" s="12">
        <v>7</v>
      </c>
      <c r="I22" s="12">
        <v>2</v>
      </c>
      <c r="J22" s="12">
        <v>3</v>
      </c>
      <c r="K22" s="12">
        <v>5</v>
      </c>
      <c r="L22" s="12">
        <v>2</v>
      </c>
      <c r="M22" s="12">
        <f>3+4</f>
        <v>7</v>
      </c>
      <c r="N22" s="12">
        <v>1</v>
      </c>
    </row>
    <row r="23" spans="1:14" ht="15" customHeight="1">
      <c r="A23" s="18" t="s">
        <v>31</v>
      </c>
      <c r="B23" s="19">
        <f t="shared" si="1"/>
        <v>5</v>
      </c>
      <c r="C23" s="12">
        <v>0</v>
      </c>
      <c r="D23" s="12">
        <v>0</v>
      </c>
      <c r="E23" s="12">
        <v>0</v>
      </c>
      <c r="F23" s="12">
        <v>0</v>
      </c>
      <c r="G23" s="12">
        <v>1</v>
      </c>
      <c r="H23" s="12">
        <v>2</v>
      </c>
      <c r="I23" s="12">
        <v>1</v>
      </c>
      <c r="J23" s="12">
        <v>1</v>
      </c>
      <c r="K23" s="12">
        <v>0</v>
      </c>
      <c r="L23" s="12">
        <v>0</v>
      </c>
      <c r="M23" s="12">
        <v>0</v>
      </c>
      <c r="N23" s="12">
        <v>0</v>
      </c>
    </row>
    <row r="24" spans="1:14" ht="15" customHeight="1">
      <c r="A24" s="18" t="s">
        <v>32</v>
      </c>
      <c r="B24" s="19">
        <f t="shared" si="1"/>
        <v>46</v>
      </c>
      <c r="C24" s="12">
        <v>2</v>
      </c>
      <c r="D24" s="12">
        <v>1</v>
      </c>
      <c r="E24" s="12">
        <v>6</v>
      </c>
      <c r="F24" s="12">
        <v>1</v>
      </c>
      <c r="G24" s="12">
        <v>3</v>
      </c>
      <c r="H24" s="12">
        <v>3</v>
      </c>
      <c r="I24" s="12">
        <v>10</v>
      </c>
      <c r="J24" s="12">
        <v>6</v>
      </c>
      <c r="K24" s="12">
        <v>4</v>
      </c>
      <c r="L24" s="12">
        <v>1</v>
      </c>
      <c r="M24" s="12">
        <v>4</v>
      </c>
      <c r="N24" s="12">
        <v>5</v>
      </c>
    </row>
    <row r="25" spans="1:14" ht="15" customHeight="1">
      <c r="A25" s="18" t="s">
        <v>37</v>
      </c>
      <c r="B25" s="19">
        <f t="shared" si="1"/>
        <v>7</v>
      </c>
      <c r="C25" s="12">
        <v>1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1</v>
      </c>
      <c r="J25" s="12">
        <v>1</v>
      </c>
      <c r="K25" s="12">
        <v>1</v>
      </c>
      <c r="L25" s="12">
        <v>0</v>
      </c>
      <c r="M25" s="12">
        <v>2</v>
      </c>
      <c r="N25" s="12">
        <v>1</v>
      </c>
    </row>
    <row r="26" spans="1:14" ht="15" customHeight="1">
      <c r="A26" s="18" t="s">
        <v>38</v>
      </c>
      <c r="B26" s="19">
        <f t="shared" si="1"/>
        <v>7</v>
      </c>
      <c r="C26" s="12">
        <v>1</v>
      </c>
      <c r="D26" s="12">
        <v>2</v>
      </c>
      <c r="E26" s="12">
        <v>0</v>
      </c>
      <c r="F26" s="12">
        <v>0</v>
      </c>
      <c r="G26" s="12">
        <v>1</v>
      </c>
      <c r="H26" s="12">
        <v>0</v>
      </c>
      <c r="I26" s="12">
        <v>0</v>
      </c>
      <c r="J26" s="12">
        <v>2</v>
      </c>
      <c r="K26" s="12">
        <v>0</v>
      </c>
      <c r="L26" s="12">
        <v>0</v>
      </c>
      <c r="M26" s="12">
        <v>1</v>
      </c>
      <c r="N26" s="12">
        <v>0</v>
      </c>
    </row>
    <row r="27" spans="1:14" ht="15" customHeight="1">
      <c r="A27" s="18" t="s">
        <v>59</v>
      </c>
      <c r="B27" s="19">
        <f t="shared" si="1"/>
        <v>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2</v>
      </c>
      <c r="N27" s="12">
        <v>0</v>
      </c>
    </row>
    <row r="28" spans="1:14" ht="15" customHeight="1">
      <c r="A28" s="18" t="s">
        <v>33</v>
      </c>
      <c r="B28" s="19">
        <f t="shared" si="1"/>
        <v>10</v>
      </c>
      <c r="C28" s="12">
        <v>0</v>
      </c>
      <c r="D28" s="12">
        <v>1</v>
      </c>
      <c r="E28" s="12">
        <v>1</v>
      </c>
      <c r="F28" s="12">
        <v>0</v>
      </c>
      <c r="G28" s="12">
        <v>0</v>
      </c>
      <c r="H28" s="12">
        <v>0</v>
      </c>
      <c r="I28" s="12">
        <v>1</v>
      </c>
      <c r="J28" s="12">
        <v>0</v>
      </c>
      <c r="K28" s="12">
        <f>1+1</f>
        <v>2</v>
      </c>
      <c r="L28" s="12">
        <v>0</v>
      </c>
      <c r="M28" s="12">
        <f>2+1</f>
        <v>3</v>
      </c>
      <c r="N28" s="12">
        <f>1+1</f>
        <v>2</v>
      </c>
    </row>
    <row r="29" spans="1:14" ht="15" customHeight="1" thickBot="1">
      <c r="A29" s="20"/>
      <c r="B29" s="49"/>
      <c r="C29" s="20"/>
      <c r="D29" s="20"/>
      <c r="E29" s="20"/>
      <c r="F29" s="20"/>
      <c r="G29" s="20"/>
      <c r="H29" s="20"/>
      <c r="I29" s="14"/>
      <c r="J29" s="14"/>
      <c r="K29" s="14"/>
      <c r="L29" s="14"/>
      <c r="M29" s="14"/>
      <c r="N29" s="14"/>
    </row>
    <row r="30" ht="15" customHeight="1">
      <c r="A30" s="40" t="s">
        <v>89</v>
      </c>
    </row>
  </sheetData>
  <mergeCells count="5">
    <mergeCell ref="A6:A7"/>
    <mergeCell ref="B6:B7"/>
    <mergeCell ref="C6:N6"/>
    <mergeCell ref="A3:N3"/>
    <mergeCell ref="A4:N4"/>
  </mergeCells>
  <printOptions horizontalCentered="1" verticalCentered="1"/>
  <pageMargins left="0.28" right="0.75" top="1" bottom="1" header="0" footer="0"/>
  <pageSetup horizontalDpi="600" verticalDpi="600" orientation="portrait" paperSize="126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8"/>
  <sheetViews>
    <sheetView workbookViewId="0" topLeftCell="A1">
      <selection activeCell="I2" sqref="I2"/>
    </sheetView>
  </sheetViews>
  <sheetFormatPr defaultColWidth="11.421875" defaultRowHeight="24.75" customHeight="1"/>
  <cols>
    <col min="1" max="1" width="34.28125" style="2" customWidth="1"/>
    <col min="2" max="2" width="7.00390625" style="2" customWidth="1"/>
    <col min="3" max="4" width="3.57421875" style="2" customWidth="1"/>
    <col min="5" max="6" width="4.00390625" style="2" customWidth="1"/>
    <col min="7" max="7" width="3.57421875" style="2" customWidth="1"/>
    <col min="8" max="8" width="3.00390625" style="2" customWidth="1"/>
    <col min="9" max="9" width="3.57421875" style="2" customWidth="1"/>
    <col min="10" max="10" width="3.7109375" style="2" customWidth="1"/>
    <col min="11" max="11" width="4.140625" style="2" customWidth="1"/>
    <col min="12" max="12" width="3.7109375" style="2" customWidth="1"/>
    <col min="13" max="13" width="3.140625" style="2" customWidth="1"/>
    <col min="14" max="14" width="3.7109375" style="2" customWidth="1"/>
    <col min="15" max="19" width="4.7109375" style="2" customWidth="1"/>
    <col min="20" max="20" width="3.57421875" style="2" customWidth="1"/>
    <col min="21" max="22" width="3.7109375" style="2" customWidth="1"/>
    <col min="23" max="23" width="4.00390625" style="2" customWidth="1"/>
    <col min="24" max="24" width="3.7109375" style="2" customWidth="1"/>
    <col min="25" max="30" width="4.7109375" style="2" customWidth="1"/>
    <col min="31" max="31" width="4.00390625" style="2" customWidth="1"/>
    <col min="32" max="32" width="3.7109375" style="2" customWidth="1"/>
    <col min="33" max="33" width="4.00390625" style="2" customWidth="1"/>
    <col min="34" max="34" width="11.00390625" style="2" customWidth="1"/>
    <col min="35" max="16384" width="11.421875" style="2" customWidth="1"/>
  </cols>
  <sheetData>
    <row r="1" ht="24.75" customHeight="1">
      <c r="A1" s="1" t="s">
        <v>87</v>
      </c>
    </row>
    <row r="3" spans="1:34" ht="24.75" customHeight="1">
      <c r="A3" s="56" t="s">
        <v>77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18" customHeight="1">
      <c r="A4" s="56" t="s">
        <v>67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ht="24.75" customHeight="1" thickBot="1"/>
    <row r="6" spans="1:34" ht="24.75" customHeight="1" thickBot="1">
      <c r="A6" s="51" t="s">
        <v>20</v>
      </c>
      <c r="B6" s="57" t="s">
        <v>1</v>
      </c>
      <c r="C6" s="55" t="s">
        <v>21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9"/>
      <c r="AH6" s="60" t="s">
        <v>22</v>
      </c>
    </row>
    <row r="7" spans="1:34" ht="24.75" customHeight="1" thickBot="1">
      <c r="A7" s="52"/>
      <c r="B7" s="58"/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4">
        <v>15</v>
      </c>
      <c r="R7" s="4">
        <v>16</v>
      </c>
      <c r="S7" s="4">
        <v>17</v>
      </c>
      <c r="T7" s="4">
        <v>18</v>
      </c>
      <c r="U7" s="4">
        <v>19</v>
      </c>
      <c r="V7" s="4">
        <v>20</v>
      </c>
      <c r="W7" s="4">
        <v>21</v>
      </c>
      <c r="X7" s="4">
        <v>22</v>
      </c>
      <c r="Y7" s="4">
        <v>23</v>
      </c>
      <c r="Z7" s="4">
        <v>24</v>
      </c>
      <c r="AA7" s="4">
        <v>25</v>
      </c>
      <c r="AB7" s="4">
        <v>26</v>
      </c>
      <c r="AC7" s="4">
        <v>27</v>
      </c>
      <c r="AD7" s="4">
        <v>28</v>
      </c>
      <c r="AE7" s="4">
        <v>29</v>
      </c>
      <c r="AF7" s="4">
        <v>30</v>
      </c>
      <c r="AG7" s="4">
        <v>35</v>
      </c>
      <c r="AH7" s="61"/>
    </row>
    <row r="8" spans="2:34" ht="14.25" customHeight="1">
      <c r="B8" s="42"/>
      <c r="AH8" s="29"/>
    </row>
    <row r="9" spans="1:34" ht="16.5" customHeight="1">
      <c r="A9" s="3" t="s">
        <v>1</v>
      </c>
      <c r="B9" s="43">
        <f aca="true" t="shared" si="0" ref="B9:AG9">SUM(B11:B26)</f>
        <v>340</v>
      </c>
      <c r="C9" s="30">
        <f t="shared" si="0"/>
        <v>16</v>
      </c>
      <c r="D9" s="30">
        <f t="shared" si="0"/>
        <v>6</v>
      </c>
      <c r="E9" s="30">
        <f t="shared" si="0"/>
        <v>4</v>
      </c>
      <c r="F9" s="30">
        <f t="shared" si="0"/>
        <v>12</v>
      </c>
      <c r="G9" s="30">
        <f t="shared" si="0"/>
        <v>6</v>
      </c>
      <c r="H9" s="30">
        <f t="shared" si="0"/>
        <v>10</v>
      </c>
      <c r="I9" s="30">
        <f t="shared" si="0"/>
        <v>12</v>
      </c>
      <c r="J9" s="30">
        <f t="shared" si="0"/>
        <v>17</v>
      </c>
      <c r="K9" s="30">
        <f t="shared" si="0"/>
        <v>20</v>
      </c>
      <c r="L9" s="30">
        <f t="shared" si="0"/>
        <v>18</v>
      </c>
      <c r="M9" s="30">
        <f t="shared" si="0"/>
        <v>19</v>
      </c>
      <c r="N9" s="30">
        <f t="shared" si="0"/>
        <v>17</v>
      </c>
      <c r="O9" s="30">
        <f t="shared" si="0"/>
        <v>20</v>
      </c>
      <c r="P9" s="30">
        <f t="shared" si="0"/>
        <v>22</v>
      </c>
      <c r="Q9" s="30">
        <f t="shared" si="0"/>
        <v>22</v>
      </c>
      <c r="R9" s="30">
        <f t="shared" si="0"/>
        <v>21</v>
      </c>
      <c r="S9" s="30">
        <f t="shared" si="0"/>
        <v>17</v>
      </c>
      <c r="T9" s="30">
        <f t="shared" si="0"/>
        <v>27</v>
      </c>
      <c r="U9" s="30">
        <f t="shared" si="0"/>
        <v>9</v>
      </c>
      <c r="V9" s="30">
        <f t="shared" si="0"/>
        <v>12</v>
      </c>
      <c r="W9" s="30">
        <f t="shared" si="0"/>
        <v>7</v>
      </c>
      <c r="X9" s="30">
        <f t="shared" si="0"/>
        <v>4</v>
      </c>
      <c r="Y9" s="30">
        <f t="shared" si="0"/>
        <v>6</v>
      </c>
      <c r="Z9" s="30">
        <f t="shared" si="0"/>
        <v>4</v>
      </c>
      <c r="AA9" s="30">
        <f t="shared" si="0"/>
        <v>1</v>
      </c>
      <c r="AB9" s="30">
        <f t="shared" si="0"/>
        <v>1</v>
      </c>
      <c r="AC9" s="30">
        <f t="shared" si="0"/>
        <v>4</v>
      </c>
      <c r="AD9" s="30">
        <f t="shared" si="0"/>
        <v>1</v>
      </c>
      <c r="AE9" s="30">
        <f t="shared" si="0"/>
        <v>2</v>
      </c>
      <c r="AF9" s="30">
        <f t="shared" si="0"/>
        <v>2</v>
      </c>
      <c r="AG9" s="30">
        <f t="shared" si="0"/>
        <v>1</v>
      </c>
      <c r="AH9" s="31">
        <f>(C9*$C$7+E9*$E$7+F9*$F$7+G9*$G$7+H9*$H$7+I9*$I$7+J9*$J$7+K9*$K$7+L9*$L$7+M9*$M$7+N9*$N$7+O9*$O$7+P9*$P$7+Q9*$Q$7+R9*$R$7+S9*$S$7+T9*$T$7+U9*$U$7+V9*$V$7+W9*$W$7+X9*$X$7+Y9*$Y$7+AE9*$AE$7+AF9*$AF$7+AG9*$AG$7)/B9</f>
        <v>12.073529411764707</v>
      </c>
    </row>
    <row r="10" spans="2:34" ht="15.75" customHeight="1">
      <c r="B10" s="42"/>
      <c r="AH10" s="31"/>
    </row>
    <row r="11" spans="1:34" ht="24.75" customHeight="1">
      <c r="A11" s="32" t="s">
        <v>23</v>
      </c>
      <c r="B11" s="44">
        <f>+SUM(C11:AG11)</f>
        <v>174</v>
      </c>
      <c r="C11" s="33">
        <v>2</v>
      </c>
      <c r="D11" s="33">
        <v>2</v>
      </c>
      <c r="E11" s="33">
        <v>1</v>
      </c>
      <c r="F11" s="33">
        <v>5</v>
      </c>
      <c r="G11" s="33">
        <v>1</v>
      </c>
      <c r="H11" s="33">
        <v>8</v>
      </c>
      <c r="I11" s="33">
        <v>6</v>
      </c>
      <c r="J11" s="33">
        <v>11</v>
      </c>
      <c r="K11" s="33">
        <v>11</v>
      </c>
      <c r="L11" s="33">
        <v>10</v>
      </c>
      <c r="M11" s="33">
        <v>8</v>
      </c>
      <c r="N11" s="33">
        <v>12</v>
      </c>
      <c r="O11" s="33">
        <v>11</v>
      </c>
      <c r="P11" s="33">
        <v>15</v>
      </c>
      <c r="Q11" s="33">
        <v>15</v>
      </c>
      <c r="R11" s="33">
        <v>16</v>
      </c>
      <c r="S11" s="33">
        <v>9</v>
      </c>
      <c r="T11" s="33">
        <v>16</v>
      </c>
      <c r="U11" s="33">
        <v>3</v>
      </c>
      <c r="V11" s="33">
        <v>5</v>
      </c>
      <c r="W11" s="33">
        <v>0</v>
      </c>
      <c r="X11" s="33">
        <v>1</v>
      </c>
      <c r="Y11" s="33">
        <v>3</v>
      </c>
      <c r="Z11" s="33">
        <v>1</v>
      </c>
      <c r="AA11" s="33">
        <v>1</v>
      </c>
      <c r="AB11" s="33">
        <v>0</v>
      </c>
      <c r="AC11" s="33">
        <v>1</v>
      </c>
      <c r="AD11" s="33">
        <v>0</v>
      </c>
      <c r="AE11" s="33">
        <v>0</v>
      </c>
      <c r="AF11" s="33">
        <v>0</v>
      </c>
      <c r="AG11" s="33">
        <v>0</v>
      </c>
      <c r="AH11" s="34">
        <f>(C11*$C$7+D11*$D$7+E11*$E$7+F11*$F$7+G11*$G$7+H11*$H$7+I11*$I$7+J11*$J$7+K11*$K$7+L11*$L$7+M11*$M$7+N11*$N$7+O11*$O$7+P11*$P$7+Q11*$Q$7+R11*$R$7+S11*$S$7+T11*$T$7+U11*$U$7+V11*$V$7+W11*$W$7+X11*$X$7+Y11*$Y$7+Z11*$Z$7+AA11*$AA$7+AB11*$AB$7+AC11*$AC$7+AD11*$AD$7+AE11*$AE$7+AF11*$AF$7+AG11*$AG$7)/B11</f>
        <v>12.885057471264368</v>
      </c>
    </row>
    <row r="12" spans="1:34" ht="24.75" customHeight="1">
      <c r="A12" s="32" t="s">
        <v>24</v>
      </c>
      <c r="B12" s="44">
        <f>+SUM(C12:AG12)</f>
        <v>17</v>
      </c>
      <c r="C12" s="33">
        <v>0</v>
      </c>
      <c r="D12" s="33">
        <v>0</v>
      </c>
      <c r="E12" s="33">
        <v>0</v>
      </c>
      <c r="F12" s="33">
        <v>2</v>
      </c>
      <c r="G12" s="33">
        <v>0</v>
      </c>
      <c r="H12" s="33">
        <v>0</v>
      </c>
      <c r="I12" s="33">
        <v>2</v>
      </c>
      <c r="J12" s="33">
        <v>1</v>
      </c>
      <c r="K12" s="33">
        <v>0</v>
      </c>
      <c r="L12" s="33">
        <v>2</v>
      </c>
      <c r="M12" s="33">
        <v>3</v>
      </c>
      <c r="N12" s="33">
        <v>0</v>
      </c>
      <c r="O12" s="33">
        <v>2</v>
      </c>
      <c r="P12" s="33">
        <v>1</v>
      </c>
      <c r="Q12" s="33">
        <v>2</v>
      </c>
      <c r="R12" s="33">
        <v>0</v>
      </c>
      <c r="S12" s="33">
        <v>0</v>
      </c>
      <c r="T12" s="33">
        <v>1</v>
      </c>
      <c r="U12" s="33">
        <v>0</v>
      </c>
      <c r="V12" s="33">
        <v>0</v>
      </c>
      <c r="W12" s="33">
        <v>0</v>
      </c>
      <c r="X12" s="33">
        <v>1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4">
        <f aca="true" t="shared" si="1" ref="AH12:AH26">(C12*$C$7+D12*$D$7+E12*$E$7+F12*$F$7+G12*$G$7+H12*$H$7+I12*$I$7+J12*$J$7+K12*$K$7+L12*$L$7+M12*$M$7+N12*$N$7+O12*$O$7+P12*$P$7+Q12*$Q$7+R12*$R$7+S12*$S$7+T12*$T$7+U12*$U$7+V12*$V$7+W12*$W$7+X12*$X$7+Y12*$Y$7+Z12*$Z$7+AA12*$AA$7+AB12*$AB$7+AC12*$AC$7+AD12*$AD$7+AE12*$AE$7+AF12*$AF$7+AG12*$AG$7)/B12</f>
        <v>11.352941176470589</v>
      </c>
    </row>
    <row r="13" spans="1:34" ht="24.75" customHeight="1">
      <c r="A13" s="32" t="s">
        <v>25</v>
      </c>
      <c r="B13" s="44">
        <f>+SUM(C13:AG13)</f>
        <v>50</v>
      </c>
      <c r="C13" s="33">
        <v>3</v>
      </c>
      <c r="D13" s="33">
        <v>0</v>
      </c>
      <c r="E13" s="33">
        <v>0</v>
      </c>
      <c r="F13" s="33">
        <v>0</v>
      </c>
      <c r="G13" s="33">
        <v>1</v>
      </c>
      <c r="H13" s="33">
        <v>2</v>
      </c>
      <c r="I13" s="33">
        <v>2</v>
      </c>
      <c r="J13" s="33">
        <v>1</v>
      </c>
      <c r="K13" s="33">
        <v>5</v>
      </c>
      <c r="L13" s="33">
        <v>3</v>
      </c>
      <c r="M13" s="33">
        <v>3</v>
      </c>
      <c r="N13" s="33">
        <v>0</v>
      </c>
      <c r="O13" s="33">
        <v>2</v>
      </c>
      <c r="P13" s="33">
        <v>3</v>
      </c>
      <c r="Q13" s="33">
        <v>3</v>
      </c>
      <c r="R13" s="33">
        <v>2</v>
      </c>
      <c r="S13" s="33">
        <v>4</v>
      </c>
      <c r="T13" s="33">
        <v>3</v>
      </c>
      <c r="U13" s="33">
        <v>5</v>
      </c>
      <c r="V13" s="33">
        <v>1</v>
      </c>
      <c r="W13" s="33">
        <v>5</v>
      </c>
      <c r="X13" s="33">
        <v>0</v>
      </c>
      <c r="Y13" s="33">
        <v>2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4">
        <f t="shared" si="1"/>
        <v>13.66</v>
      </c>
    </row>
    <row r="14" spans="1:34" ht="24.75" customHeight="1">
      <c r="A14" s="32" t="s">
        <v>26</v>
      </c>
      <c r="B14" s="44">
        <f aca="true" t="shared" si="2" ref="B14:B26">+SUM(C14:AG14)</f>
        <v>1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1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4">
        <f t="shared" si="1"/>
        <v>14</v>
      </c>
    </row>
    <row r="15" spans="1:34" ht="24.75" customHeight="1">
      <c r="A15" s="32" t="s">
        <v>27</v>
      </c>
      <c r="B15" s="44">
        <f t="shared" si="2"/>
        <v>1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1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4">
        <f t="shared" si="1"/>
        <v>10</v>
      </c>
    </row>
    <row r="16" spans="1:34" ht="24.75" customHeight="1">
      <c r="A16" s="32" t="s">
        <v>28</v>
      </c>
      <c r="B16" s="44">
        <f t="shared" si="2"/>
        <v>9</v>
      </c>
      <c r="C16" s="33">
        <v>1</v>
      </c>
      <c r="D16" s="33">
        <v>2</v>
      </c>
      <c r="E16" s="33">
        <v>1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1</v>
      </c>
      <c r="O16" s="33">
        <v>1</v>
      </c>
      <c r="P16" s="33">
        <v>0</v>
      </c>
      <c r="Q16" s="33">
        <v>0</v>
      </c>
      <c r="R16" s="33">
        <v>0</v>
      </c>
      <c r="S16" s="33">
        <v>1</v>
      </c>
      <c r="T16" s="33">
        <v>1</v>
      </c>
      <c r="U16" s="33">
        <v>0</v>
      </c>
      <c r="V16" s="33">
        <v>0</v>
      </c>
      <c r="W16" s="33">
        <v>0</v>
      </c>
      <c r="X16" s="33">
        <v>1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4">
        <f t="shared" si="1"/>
        <v>10</v>
      </c>
    </row>
    <row r="17" spans="1:34" ht="24.75" customHeight="1">
      <c r="A17" s="32" t="s">
        <v>29</v>
      </c>
      <c r="B17" s="44">
        <f t="shared" si="2"/>
        <v>1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1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4">
        <f t="shared" si="1"/>
        <v>20</v>
      </c>
    </row>
    <row r="18" spans="1:34" ht="24.75" customHeight="1">
      <c r="A18" s="32" t="s">
        <v>30</v>
      </c>
      <c r="B18" s="44">
        <f t="shared" si="2"/>
        <v>9</v>
      </c>
      <c r="C18" s="33">
        <v>0</v>
      </c>
      <c r="D18" s="33">
        <v>0</v>
      </c>
      <c r="E18" s="33">
        <v>1</v>
      </c>
      <c r="F18" s="33">
        <v>0</v>
      </c>
      <c r="G18" s="33">
        <v>2</v>
      </c>
      <c r="H18" s="33">
        <v>0</v>
      </c>
      <c r="I18" s="33">
        <v>2</v>
      </c>
      <c r="J18" s="33">
        <v>0</v>
      </c>
      <c r="K18" s="33">
        <v>1</v>
      </c>
      <c r="L18" s="33">
        <v>1</v>
      </c>
      <c r="M18" s="33">
        <v>1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1</v>
      </c>
      <c r="AE18" s="33">
        <v>0</v>
      </c>
      <c r="AF18" s="33">
        <v>0</v>
      </c>
      <c r="AG18" s="33">
        <v>0</v>
      </c>
      <c r="AH18" s="34">
        <f t="shared" si="1"/>
        <v>9.444444444444445</v>
      </c>
    </row>
    <row r="19" spans="1:34" ht="24.75" customHeight="1">
      <c r="A19" s="32" t="s">
        <v>60</v>
      </c>
      <c r="B19" s="44">
        <f t="shared" si="2"/>
        <v>31</v>
      </c>
      <c r="C19" s="33">
        <v>2</v>
      </c>
      <c r="D19" s="33">
        <v>1</v>
      </c>
      <c r="E19" s="33">
        <v>0</v>
      </c>
      <c r="F19" s="33">
        <v>2</v>
      </c>
      <c r="G19" s="33">
        <v>1</v>
      </c>
      <c r="H19" s="33">
        <v>0</v>
      </c>
      <c r="I19" s="33">
        <v>0</v>
      </c>
      <c r="J19" s="33">
        <v>2</v>
      </c>
      <c r="K19" s="33">
        <v>2</v>
      </c>
      <c r="L19" s="33">
        <v>0</v>
      </c>
      <c r="M19" s="33">
        <v>1</v>
      </c>
      <c r="N19" s="33">
        <v>1</v>
      </c>
      <c r="O19" s="33">
        <v>1</v>
      </c>
      <c r="P19" s="33">
        <v>0</v>
      </c>
      <c r="Q19" s="33">
        <v>0</v>
      </c>
      <c r="R19" s="33">
        <v>2</v>
      </c>
      <c r="S19" s="33">
        <v>0</v>
      </c>
      <c r="T19" s="33">
        <v>0</v>
      </c>
      <c r="U19" s="33">
        <v>0</v>
      </c>
      <c r="V19" s="33">
        <v>4</v>
      </c>
      <c r="W19" s="33">
        <v>1</v>
      </c>
      <c r="X19" s="33">
        <v>1</v>
      </c>
      <c r="Y19" s="33">
        <v>0</v>
      </c>
      <c r="Z19" s="33">
        <v>2</v>
      </c>
      <c r="AA19" s="33">
        <v>0</v>
      </c>
      <c r="AB19" s="33">
        <v>0</v>
      </c>
      <c r="AC19" s="33">
        <v>3</v>
      </c>
      <c r="AD19" s="33">
        <v>0</v>
      </c>
      <c r="AE19" s="33">
        <v>2</v>
      </c>
      <c r="AF19" s="33">
        <v>2</v>
      </c>
      <c r="AG19" s="33">
        <v>1</v>
      </c>
      <c r="AH19" s="34">
        <f t="shared" si="1"/>
        <v>16.903225806451612</v>
      </c>
    </row>
    <row r="20" spans="1:34" ht="24.75" customHeight="1">
      <c r="A20" s="32" t="s">
        <v>31</v>
      </c>
      <c r="B20" s="44">
        <f t="shared" si="2"/>
        <v>3</v>
      </c>
      <c r="C20" s="33">
        <v>1</v>
      </c>
      <c r="D20" s="33">
        <v>0</v>
      </c>
      <c r="E20" s="33">
        <v>0</v>
      </c>
      <c r="F20" s="33">
        <v>0</v>
      </c>
      <c r="G20" s="33">
        <v>1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1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4">
        <f t="shared" si="1"/>
        <v>6.666666666666667</v>
      </c>
    </row>
    <row r="21" spans="1:34" ht="24.75" customHeight="1">
      <c r="A21" s="32" t="s">
        <v>43</v>
      </c>
      <c r="B21" s="44">
        <f>+SUM(C21:AG21)</f>
        <v>3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1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1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1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4">
        <f>(C21*$C$7+D21*$D$7+E21*$E$7+F21*$F$7+G21*$G$7+H21*$H$7+I21*$I$7+J21*$J$7+K21*$K$7+L21*$L$7+M21*$M$7+N21*$N$7+O21*$O$7+P21*$P$7+Q21*$Q$7+R21*$R$7+S21*$S$7+T21*$T$7+U21*$U$7+V21*$V$7+W21*$W$7+X21*$X$7+Y21*$Y$7+Z21*$Z$7+AA21*$AA$7+AB21*$AB$7+AC21*$AC$7+AD21*$AD$7+AE21*$AE$7+AF21*$AF$7+AG21*$AG$7)/B21</f>
        <v>18</v>
      </c>
    </row>
    <row r="22" spans="1:34" ht="24.75" customHeight="1">
      <c r="A22" s="32" t="s">
        <v>32</v>
      </c>
      <c r="B22" s="44">
        <f t="shared" si="2"/>
        <v>27</v>
      </c>
      <c r="C22" s="33">
        <v>7</v>
      </c>
      <c r="D22" s="33">
        <v>0</v>
      </c>
      <c r="E22" s="33">
        <v>0</v>
      </c>
      <c r="F22" s="33">
        <v>1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1</v>
      </c>
      <c r="M22" s="33">
        <v>1</v>
      </c>
      <c r="N22" s="33">
        <v>2</v>
      </c>
      <c r="O22" s="33">
        <v>1</v>
      </c>
      <c r="P22" s="33">
        <v>0</v>
      </c>
      <c r="Q22" s="33">
        <v>2</v>
      </c>
      <c r="R22" s="33">
        <v>1</v>
      </c>
      <c r="S22" s="33">
        <v>2</v>
      </c>
      <c r="T22" s="33">
        <v>5</v>
      </c>
      <c r="U22" s="33">
        <v>1</v>
      </c>
      <c r="V22" s="33">
        <v>1</v>
      </c>
      <c r="W22" s="33">
        <v>0</v>
      </c>
      <c r="X22" s="33">
        <v>0</v>
      </c>
      <c r="Y22" s="33">
        <v>1</v>
      </c>
      <c r="Z22" s="33">
        <v>1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4">
        <f t="shared" si="1"/>
        <v>12.037037037037036</v>
      </c>
    </row>
    <row r="23" spans="1:34" ht="24.75" customHeight="1">
      <c r="A23" s="32" t="s">
        <v>44</v>
      </c>
      <c r="B23" s="44">
        <f>+SUM(C23:AG23)</f>
        <v>2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1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1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4">
        <f>(C23*$C$7+D23*$D$7+E23*$E$7+F23*$F$7+G23*$G$7+H23*$H$7+I23*$I$7+J23*$J$7+K23*$K$7+L23*$L$7+M23*$M$7+N23*$N$7+O23*$O$7+P23*$P$7+Q23*$Q$7+R23*$R$7+S23*$S$7+T23*$T$7+U23*$U$7+V23*$V$7+W23*$W$7+X23*$X$7+Y23*$Y$7+Z23*$Z$7+AA23*$AA$7+AB23*$AB$7+AC23*$AC$7+AD23*$AD$7+AE23*$AE$7+AF23*$AF$7+AG23*$AG$7)/B23</f>
        <v>17</v>
      </c>
    </row>
    <row r="24" spans="1:34" ht="24.75" customHeight="1">
      <c r="A24" s="32" t="s">
        <v>38</v>
      </c>
      <c r="B24" s="44">
        <f t="shared" si="2"/>
        <v>5</v>
      </c>
      <c r="C24" s="33">
        <v>0</v>
      </c>
      <c r="D24" s="33">
        <v>1</v>
      </c>
      <c r="E24" s="33">
        <v>0</v>
      </c>
      <c r="F24" s="33">
        <v>1</v>
      </c>
      <c r="G24" s="33">
        <v>0</v>
      </c>
      <c r="H24" s="33">
        <v>0</v>
      </c>
      <c r="I24" s="33">
        <v>0</v>
      </c>
      <c r="J24" s="33">
        <v>1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1</v>
      </c>
      <c r="Q24" s="33">
        <v>0</v>
      </c>
      <c r="R24" s="33">
        <v>0</v>
      </c>
      <c r="S24" s="33">
        <v>0</v>
      </c>
      <c r="T24" s="33">
        <v>1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4">
        <f t="shared" si="1"/>
        <v>9.2</v>
      </c>
    </row>
    <row r="25" spans="1:34" ht="24.75" customHeight="1">
      <c r="A25" s="32" t="s">
        <v>59</v>
      </c>
      <c r="B25" s="44">
        <f>+SUM(C25:AG25)</f>
        <v>2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1</v>
      </c>
      <c r="L25" s="33">
        <v>0</v>
      </c>
      <c r="M25" s="33">
        <v>0</v>
      </c>
      <c r="N25" s="33">
        <v>0</v>
      </c>
      <c r="O25" s="33">
        <v>1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4">
        <f t="shared" si="1"/>
        <v>11</v>
      </c>
    </row>
    <row r="26" spans="1:34" ht="24.75" customHeight="1">
      <c r="A26" s="32" t="s">
        <v>33</v>
      </c>
      <c r="B26" s="44">
        <f t="shared" si="2"/>
        <v>5</v>
      </c>
      <c r="C26" s="33">
        <v>0</v>
      </c>
      <c r="D26" s="33">
        <v>0</v>
      </c>
      <c r="E26" s="33">
        <v>1</v>
      </c>
      <c r="F26" s="33">
        <v>1</v>
      </c>
      <c r="G26" s="33">
        <v>0</v>
      </c>
      <c r="H26" s="33">
        <v>0</v>
      </c>
      <c r="I26" s="33">
        <v>0</v>
      </c>
      <c r="J26" s="33">
        <v>1</v>
      </c>
      <c r="K26" s="33">
        <v>0</v>
      </c>
      <c r="L26" s="33">
        <v>0</v>
      </c>
      <c r="M26" s="33">
        <v>1</v>
      </c>
      <c r="N26" s="33">
        <v>1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4">
        <f t="shared" si="1"/>
        <v>7.6</v>
      </c>
    </row>
    <row r="27" spans="1:34" ht="24.75" customHeight="1" thickBot="1">
      <c r="A27" s="14"/>
      <c r="B27" s="41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35"/>
    </row>
    <row r="28" ht="24.75" customHeight="1">
      <c r="A28" s="40" t="s">
        <v>89</v>
      </c>
    </row>
  </sheetData>
  <mergeCells count="6">
    <mergeCell ref="A3:AH3"/>
    <mergeCell ref="A4:AH4"/>
    <mergeCell ref="A6:A7"/>
    <mergeCell ref="B6:B7"/>
    <mergeCell ref="C6:AG6"/>
    <mergeCell ref="AH6:AH7"/>
  </mergeCells>
  <printOptions horizontalCentered="1" verticalCentered="1"/>
  <pageMargins left="0.16" right="0.75" top="1" bottom="1" header="0" footer="0"/>
  <pageSetup horizontalDpi="600" verticalDpi="600" orientation="landscape" paperSize="126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="90" zoomScaleNormal="90" workbookViewId="0" topLeftCell="A1">
      <selection activeCell="A1" sqref="A1"/>
    </sheetView>
  </sheetViews>
  <sheetFormatPr defaultColWidth="11.421875" defaultRowHeight="15" customHeight="1"/>
  <cols>
    <col min="1" max="1" width="30.7109375" style="2" customWidth="1"/>
    <col min="2" max="6" width="15.7109375" style="2" customWidth="1"/>
    <col min="7" max="16384" width="11.421875" style="2" customWidth="1"/>
  </cols>
  <sheetData>
    <row r="1" ht="15" customHeight="1">
      <c r="A1" s="1" t="s">
        <v>88</v>
      </c>
    </row>
    <row r="3" spans="1:6" ht="15" customHeight="1">
      <c r="A3" s="56" t="s">
        <v>79</v>
      </c>
      <c r="B3" s="56"/>
      <c r="C3" s="56"/>
      <c r="D3" s="56"/>
      <c r="E3" s="56"/>
      <c r="F3" s="56"/>
    </row>
    <row r="4" spans="1:6" ht="15" customHeight="1">
      <c r="A4" s="56" t="s">
        <v>78</v>
      </c>
      <c r="B4" s="56"/>
      <c r="C4" s="56"/>
      <c r="D4" s="56"/>
      <c r="E4" s="56"/>
      <c r="F4" s="56"/>
    </row>
    <row r="5" ht="15" customHeight="1" thickBot="1"/>
    <row r="6" spans="1:6" ht="15" customHeight="1">
      <c r="A6" s="65" t="s">
        <v>15</v>
      </c>
      <c r="B6" s="68" t="s">
        <v>11</v>
      </c>
      <c r="C6" s="65"/>
      <c r="D6" s="62" t="s">
        <v>83</v>
      </c>
      <c r="E6" s="70" t="s">
        <v>16</v>
      </c>
      <c r="F6" s="71"/>
    </row>
    <row r="7" spans="1:6" ht="15" customHeight="1" thickBot="1">
      <c r="A7" s="66"/>
      <c r="B7" s="69"/>
      <c r="C7" s="67"/>
      <c r="D7" s="63"/>
      <c r="E7" s="72" t="s">
        <v>17</v>
      </c>
      <c r="F7" s="73"/>
    </row>
    <row r="8" spans="1:6" ht="15" customHeight="1">
      <c r="A8" s="66"/>
      <c r="B8" s="74" t="s">
        <v>1</v>
      </c>
      <c r="C8" s="36" t="s">
        <v>18</v>
      </c>
      <c r="D8" s="63"/>
      <c r="E8" s="74" t="s">
        <v>1</v>
      </c>
      <c r="F8" s="38" t="s">
        <v>18</v>
      </c>
    </row>
    <row r="9" spans="1:6" ht="15" customHeight="1" thickBot="1">
      <c r="A9" s="67"/>
      <c r="B9" s="69"/>
      <c r="C9" s="37" t="s">
        <v>19</v>
      </c>
      <c r="D9" s="64"/>
      <c r="E9" s="69"/>
      <c r="F9" s="39" t="s">
        <v>19</v>
      </c>
    </row>
    <row r="10" spans="2:6" ht="15" customHeight="1">
      <c r="B10" s="5"/>
      <c r="C10" s="22"/>
      <c r="E10" s="5"/>
      <c r="F10" s="5"/>
    </row>
    <row r="11" spans="1:6" ht="15" customHeight="1">
      <c r="A11" s="3" t="s">
        <v>1</v>
      </c>
      <c r="B11" s="6">
        <f>SUM(B13:B24)</f>
        <v>585</v>
      </c>
      <c r="C11" s="45">
        <f>SUM(C13:C24)</f>
        <v>340</v>
      </c>
      <c r="D11" s="7">
        <f>AVERAGE(D13:D24)</f>
        <v>26.75</v>
      </c>
      <c r="E11" s="8">
        <f>B11/D11/12</f>
        <v>1.8224299065420562</v>
      </c>
      <c r="F11" s="8">
        <f>C11/D11/12</f>
        <v>1.0591900311526479</v>
      </c>
    </row>
    <row r="12" spans="2:6" ht="15" customHeight="1">
      <c r="B12" s="5"/>
      <c r="C12" s="22"/>
      <c r="E12" s="9"/>
      <c r="F12" s="46"/>
    </row>
    <row r="13" spans="1:6" ht="15" customHeight="1">
      <c r="A13" s="11" t="s">
        <v>3</v>
      </c>
      <c r="B13" s="10">
        <v>24</v>
      </c>
      <c r="C13" s="13">
        <v>16</v>
      </c>
      <c r="D13" s="11">
        <v>27</v>
      </c>
      <c r="E13" s="9">
        <f aca="true" t="shared" si="0" ref="E13:E18">B13/D13/1</f>
        <v>0.8888888888888888</v>
      </c>
      <c r="F13" s="9">
        <f aca="true" t="shared" si="1" ref="F13:F18">C13/D13/1</f>
        <v>0.5925925925925926</v>
      </c>
    </row>
    <row r="14" spans="1:6" ht="15" customHeight="1">
      <c r="A14" s="11" t="s">
        <v>4</v>
      </c>
      <c r="B14" s="10">
        <v>46</v>
      </c>
      <c r="C14" s="13">
        <v>29</v>
      </c>
      <c r="D14" s="11">
        <v>26</v>
      </c>
      <c r="E14" s="9">
        <f t="shared" si="0"/>
        <v>1.7692307692307692</v>
      </c>
      <c r="F14" s="9">
        <f t="shared" si="1"/>
        <v>1.1153846153846154</v>
      </c>
    </row>
    <row r="15" spans="1:6" ht="15" customHeight="1">
      <c r="A15" s="11" t="s">
        <v>5</v>
      </c>
      <c r="B15" s="10">
        <v>61</v>
      </c>
      <c r="C15" s="13">
        <v>34</v>
      </c>
      <c r="D15" s="11">
        <v>27</v>
      </c>
      <c r="E15" s="9">
        <f t="shared" si="0"/>
        <v>2.259259259259259</v>
      </c>
      <c r="F15" s="9">
        <f t="shared" si="1"/>
        <v>1.2592592592592593</v>
      </c>
    </row>
    <row r="16" spans="1:6" ht="15" customHeight="1">
      <c r="A16" s="11" t="s">
        <v>6</v>
      </c>
      <c r="B16" s="10">
        <v>39</v>
      </c>
      <c r="C16" s="13">
        <v>20</v>
      </c>
      <c r="D16" s="11">
        <v>27</v>
      </c>
      <c r="E16" s="9">
        <f t="shared" si="0"/>
        <v>1.4444444444444444</v>
      </c>
      <c r="F16" s="9">
        <f t="shared" si="1"/>
        <v>0.7407407407407407</v>
      </c>
    </row>
    <row r="17" spans="1:6" ht="15" customHeight="1">
      <c r="A17" s="11" t="s">
        <v>7</v>
      </c>
      <c r="B17" s="10">
        <v>55</v>
      </c>
      <c r="C17" s="13">
        <v>28</v>
      </c>
      <c r="D17" s="11">
        <v>27</v>
      </c>
      <c r="E17" s="9">
        <f t="shared" si="0"/>
        <v>2.037037037037037</v>
      </c>
      <c r="F17" s="9">
        <f t="shared" si="1"/>
        <v>1.037037037037037</v>
      </c>
    </row>
    <row r="18" spans="1:6" ht="15" customHeight="1">
      <c r="A18" s="11" t="s">
        <v>8</v>
      </c>
      <c r="B18" s="10">
        <v>48</v>
      </c>
      <c r="C18" s="13">
        <v>32</v>
      </c>
      <c r="D18" s="11">
        <v>27</v>
      </c>
      <c r="E18" s="9">
        <f t="shared" si="0"/>
        <v>1.7777777777777777</v>
      </c>
      <c r="F18" s="9">
        <f t="shared" si="1"/>
        <v>1.1851851851851851</v>
      </c>
    </row>
    <row r="19" spans="1:6" ht="15" customHeight="1">
      <c r="A19" s="11" t="s">
        <v>61</v>
      </c>
      <c r="B19" s="10">
        <v>52</v>
      </c>
      <c r="C19" s="19">
        <v>27</v>
      </c>
      <c r="D19" s="13">
        <v>27</v>
      </c>
      <c r="E19" s="9">
        <f aca="true" t="shared" si="2" ref="E19:E24">B19/D19/1</f>
        <v>1.9259259259259258</v>
      </c>
      <c r="F19" s="9">
        <f aca="true" t="shared" si="3" ref="F19:F24">C19/D19/1</f>
        <v>1</v>
      </c>
    </row>
    <row r="20" spans="1:6" ht="15" customHeight="1">
      <c r="A20" s="11" t="s">
        <v>62</v>
      </c>
      <c r="B20" s="10">
        <v>57</v>
      </c>
      <c r="C20" s="19">
        <v>36</v>
      </c>
      <c r="D20" s="13">
        <v>27</v>
      </c>
      <c r="E20" s="9">
        <f t="shared" si="2"/>
        <v>2.111111111111111</v>
      </c>
      <c r="F20" s="9">
        <f t="shared" si="3"/>
        <v>1.3333333333333333</v>
      </c>
    </row>
    <row r="21" spans="1:6" ht="15" customHeight="1">
      <c r="A21" s="11" t="s">
        <v>66</v>
      </c>
      <c r="B21" s="10">
        <v>64</v>
      </c>
      <c r="C21" s="19">
        <v>43</v>
      </c>
      <c r="D21" s="13">
        <v>27</v>
      </c>
      <c r="E21" s="9">
        <f t="shared" si="2"/>
        <v>2.3703703703703702</v>
      </c>
      <c r="F21" s="9">
        <f t="shared" si="3"/>
        <v>1.5925925925925926</v>
      </c>
    </row>
    <row r="22" spans="1:6" ht="15" customHeight="1">
      <c r="A22" s="11" t="s">
        <v>63</v>
      </c>
      <c r="B22" s="10">
        <v>40</v>
      </c>
      <c r="C22" s="19">
        <v>18</v>
      </c>
      <c r="D22" s="13">
        <v>26</v>
      </c>
      <c r="E22" s="9">
        <f t="shared" si="2"/>
        <v>1.5384615384615385</v>
      </c>
      <c r="F22" s="9">
        <f t="shared" si="3"/>
        <v>0.6923076923076923</v>
      </c>
    </row>
    <row r="23" spans="1:6" ht="15" customHeight="1">
      <c r="A23" s="11" t="s">
        <v>64</v>
      </c>
      <c r="B23" s="10">
        <v>60</v>
      </c>
      <c r="C23" s="19">
        <v>38</v>
      </c>
      <c r="D23" s="13">
        <v>26</v>
      </c>
      <c r="E23" s="9">
        <f t="shared" si="2"/>
        <v>2.3076923076923075</v>
      </c>
      <c r="F23" s="9">
        <f t="shared" si="3"/>
        <v>1.4615384615384615</v>
      </c>
    </row>
    <row r="24" spans="1:6" ht="15" customHeight="1">
      <c r="A24" s="11" t="s">
        <v>65</v>
      </c>
      <c r="B24" s="10">
        <v>39</v>
      </c>
      <c r="C24" s="19">
        <v>19</v>
      </c>
      <c r="D24" s="13">
        <v>27</v>
      </c>
      <c r="E24" s="9">
        <f t="shared" si="2"/>
        <v>1.4444444444444444</v>
      </c>
      <c r="F24" s="9">
        <f t="shared" si="3"/>
        <v>0.7037037037037037</v>
      </c>
    </row>
    <row r="25" spans="1:6" ht="15" customHeight="1" thickBot="1">
      <c r="A25" s="14"/>
      <c r="B25" s="15"/>
      <c r="C25" s="25"/>
      <c r="D25" s="14"/>
      <c r="E25" s="15"/>
      <c r="F25" s="15"/>
    </row>
    <row r="26" ht="15" customHeight="1">
      <c r="A26" s="40" t="s">
        <v>89</v>
      </c>
    </row>
    <row r="27" ht="15" customHeight="1">
      <c r="D27" s="17"/>
    </row>
  </sheetData>
  <mergeCells count="9">
    <mergeCell ref="D6:D9"/>
    <mergeCell ref="A3:F3"/>
    <mergeCell ref="A4:F4"/>
    <mergeCell ref="A6:A9"/>
    <mergeCell ref="B6:C7"/>
    <mergeCell ref="E6:F6"/>
    <mergeCell ref="E7:F7"/>
    <mergeCell ref="B8:B9"/>
    <mergeCell ref="E8:E9"/>
  </mergeCells>
  <printOptions horizontalCentered="1" verticalCentered="1"/>
  <pageMargins left="0.75" right="0.75" top="1" bottom="1" header="0" footer="0"/>
  <pageSetup horizontalDpi="600" verticalDpi="600" orientation="landscape" paperSize="1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apacheco</dc:creator>
  <cp:keywords/>
  <dc:description/>
  <cp:lastModifiedBy>xbarrientos</cp:lastModifiedBy>
  <cp:lastPrinted>2005-04-27T19:50:11Z</cp:lastPrinted>
  <dcterms:created xsi:type="dcterms:W3CDTF">2004-08-19T15:17:18Z</dcterms:created>
  <dcterms:modified xsi:type="dcterms:W3CDTF">2005-04-27T19:51:29Z</dcterms:modified>
  <cp:category/>
  <cp:version/>
  <cp:contentType/>
  <cp:contentStatus/>
</cp:coreProperties>
</file>