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6945" windowHeight="6345" tabRatio="601" activeTab="0"/>
  </bookViews>
  <sheets>
    <sheet name="c-193" sheetId="1" r:id="rId1"/>
    <sheet name="(c-194)General" sheetId="2" r:id="rId2"/>
    <sheet name="(c-195)Familia delito" sheetId="3" r:id="rId3"/>
    <sheet name="(c-196)%Familia delito" sheetId="4" r:id="rId4"/>
    <sheet name="(c-197)Entrados terminados RMT" sheetId="5" r:id="rId5"/>
    <sheet name="(c-198)Casos entrad. x mes" sheetId="6" r:id="rId6"/>
    <sheet name="(c-199)Casos entrad. san José" sheetId="7" r:id="rId7"/>
    <sheet name="(c-200)Histórico" sheetId="8" r:id="rId8"/>
    <sheet name="(c-201)DEL. ENTR Y TER" sheetId="9" r:id="rId9"/>
    <sheet name="(c-202)Resumen" sheetId="10" r:id="rId10"/>
    <sheet name="(c-203)Pers. det delito o causa" sheetId="11" r:id="rId11"/>
    <sheet name="(c-204)Pers det x mes" sheetId="12" r:id="rId12"/>
    <sheet name="(c-205)Pers. delito y sexo" sheetId="13" r:id="rId13"/>
    <sheet name="(c-206)Terminados San José" sheetId="14" r:id="rId14"/>
    <sheet name="(c-207)Terminados General" sheetId="15" r:id="rId15"/>
    <sheet name="(c-208)Terminados x título" sheetId="16" r:id="rId16"/>
    <sheet name="(c209)Terminados Familia Delito" sheetId="17" r:id="rId17"/>
  </sheets>
  <definedNames>
    <definedName name="_xlnm.Print_Area" localSheetId="3">'(c-196)%Familia delito'!$A$1:$J$44</definedName>
    <definedName name="_xlnm.Print_Area" localSheetId="6">'(c-199)Casos entrad. san José'!$A$1:$K$154</definedName>
    <definedName name="_xlnm.Print_Area" localSheetId="10">'(c-203)Pers. det delito o causa'!$B$1:$AC$102</definedName>
    <definedName name="_xlnm.Print_Area" localSheetId="0">'c-193'!$A$1:$AD$198</definedName>
  </definedNames>
  <calcPr fullCalcOnLoad="1"/>
</workbook>
</file>

<file path=xl/sharedStrings.xml><?xml version="1.0" encoding="utf-8"?>
<sst xmlns="http://schemas.openxmlformats.org/spreadsheetml/2006/main" count="2793" uniqueCount="614">
  <si>
    <t>Casos entrados en las oficinas policiales del Organismo de Investigación Judicial</t>
  </si>
  <si>
    <t>O f i c i n a</t>
  </si>
  <si>
    <t>Unidad</t>
  </si>
  <si>
    <t>Tipo de</t>
  </si>
  <si>
    <t xml:space="preserve"> </t>
  </si>
  <si>
    <t>D  e l e g a c i o n e s</t>
  </si>
  <si>
    <t>S u b d e l e g a c i o n e s</t>
  </si>
  <si>
    <t>R e g i o n a l</t>
  </si>
  <si>
    <t>Regional</t>
  </si>
  <si>
    <t>Caso</t>
  </si>
  <si>
    <t>Total</t>
  </si>
  <si>
    <t>San</t>
  </si>
  <si>
    <t>Alajue-</t>
  </si>
  <si>
    <t>Car-</t>
  </si>
  <si>
    <t>Here-</t>
  </si>
  <si>
    <t>Libe-</t>
  </si>
  <si>
    <t>Punta-</t>
  </si>
  <si>
    <t>Limón</t>
  </si>
  <si>
    <t>Pérez</t>
  </si>
  <si>
    <t>Poco-</t>
  </si>
  <si>
    <t>Turri-</t>
  </si>
  <si>
    <t>La</t>
  </si>
  <si>
    <t>Nico-</t>
  </si>
  <si>
    <t>Cañas</t>
  </si>
  <si>
    <t>Agui-</t>
  </si>
  <si>
    <t>Siqui-</t>
  </si>
  <si>
    <t xml:space="preserve"> Puris-</t>
  </si>
  <si>
    <t>Sara-</t>
  </si>
  <si>
    <t>Gre-</t>
  </si>
  <si>
    <t>Gara-</t>
  </si>
  <si>
    <t>Osa</t>
  </si>
  <si>
    <t>Santa</t>
  </si>
  <si>
    <t>Los</t>
  </si>
  <si>
    <t>José</t>
  </si>
  <si>
    <t>la</t>
  </si>
  <si>
    <t>tago</t>
  </si>
  <si>
    <t>dia</t>
  </si>
  <si>
    <t>ria</t>
  </si>
  <si>
    <t>renas</t>
  </si>
  <si>
    <t>Zeledón</t>
  </si>
  <si>
    <t>Carlos</t>
  </si>
  <si>
    <t>dores</t>
  </si>
  <si>
    <t>cí</t>
  </si>
  <si>
    <t>Ramón</t>
  </si>
  <si>
    <t>alba</t>
  </si>
  <si>
    <t>Unión</t>
  </si>
  <si>
    <t>ya</t>
  </si>
  <si>
    <t>rre</t>
  </si>
  <si>
    <t>rres</t>
  </si>
  <si>
    <t>cal</t>
  </si>
  <si>
    <t>piquí</t>
  </si>
  <si>
    <t>cia</t>
  </si>
  <si>
    <t>bito</t>
  </si>
  <si>
    <t>Cruz</t>
  </si>
  <si>
    <t>Chiles</t>
  </si>
  <si>
    <t>no</t>
  </si>
  <si>
    <t>Abandono dañino de animal</t>
  </si>
  <si>
    <t>Abandono de incapaz</t>
  </si>
  <si>
    <t>Aborto</t>
  </si>
  <si>
    <t>Abuso de autoridad</t>
  </si>
  <si>
    <t>Abuso de patria potestad</t>
  </si>
  <si>
    <t>Abuso sexual mayor</t>
  </si>
  <si>
    <t>Abuso sexual menor</t>
  </si>
  <si>
    <t>Administración fraudulenta</t>
  </si>
  <si>
    <t>Agresión</t>
  </si>
  <si>
    <t>Allanamiento ilegal</t>
  </si>
  <si>
    <t>Amenazas</t>
  </si>
  <si>
    <t>Averiguar muerte</t>
  </si>
  <si>
    <t>Captación indebida</t>
  </si>
  <si>
    <t>Circulación de moneda falsa</t>
  </si>
  <si>
    <t>Coacción</t>
  </si>
  <si>
    <t>Cohecho</t>
  </si>
  <si>
    <t>Concusión</t>
  </si>
  <si>
    <t>Consumo de droga</t>
  </si>
  <si>
    <t>Consumo de marihuana</t>
  </si>
  <si>
    <t>Contagio venéreo</t>
  </si>
  <si>
    <t>Corrupción de menores</t>
  </si>
  <si>
    <t>Cultivo de marihuana</t>
  </si>
  <si>
    <t>Daños</t>
  </si>
  <si>
    <t>Denuncia calumniosa</t>
  </si>
  <si>
    <t>Desacato a la autoridad</t>
  </si>
  <si>
    <t>Desaparición de persona</t>
  </si>
  <si>
    <t>Desobediencia a la autoridad</t>
  </si>
  <si>
    <t>Difusión de pornografía</t>
  </si>
  <si>
    <t>Divulgación de secretos</t>
  </si>
  <si>
    <t>Ejercicio ilegal de la profesión</t>
  </si>
  <si>
    <t xml:space="preserve">Estafa  </t>
  </si>
  <si>
    <t>Estafa mediante cheque</t>
  </si>
  <si>
    <t>Estelionato</t>
  </si>
  <si>
    <t>Evasión</t>
  </si>
  <si>
    <t>Explotación de incapaces</t>
  </si>
  <si>
    <t>Extorsión</t>
  </si>
  <si>
    <t>Fabricación o producción de pornografía</t>
  </si>
  <si>
    <t>Falsedad ideológica</t>
  </si>
  <si>
    <t>Falsificación de documento</t>
  </si>
  <si>
    <t>Falsificación de moneda</t>
  </si>
  <si>
    <t>Falsificación de sellos</t>
  </si>
  <si>
    <t>Falsificación de señas y marcas</t>
  </si>
  <si>
    <t>Falso testimonio</t>
  </si>
  <si>
    <t>Favorecimiento personal</t>
  </si>
  <si>
    <t>Favorecimiento real</t>
  </si>
  <si>
    <t>Fraude de simulación</t>
  </si>
  <si>
    <t>Fraude informático</t>
  </si>
  <si>
    <t>Fuga del hogar</t>
  </si>
  <si>
    <t>Hallazgo de droga</t>
  </si>
  <si>
    <t>Hallazgo de marihuana</t>
  </si>
  <si>
    <t>Homicidio culposo</t>
  </si>
  <si>
    <t>Homicidio doloso</t>
  </si>
  <si>
    <t xml:space="preserve">Hurto  </t>
  </si>
  <si>
    <t>Hurto de ganado</t>
  </si>
  <si>
    <t>Incendio</t>
  </si>
  <si>
    <t>Incumplimiento de deberes</t>
  </si>
  <si>
    <t>Infracción Código Fiscal</t>
  </si>
  <si>
    <t>Infracción Ley Conservación Vida Silvestre</t>
  </si>
  <si>
    <t>Infracción Ley de Aduanas</t>
  </si>
  <si>
    <t>Infracción Ley de Armas</t>
  </si>
  <si>
    <t>Infracción Ley de Licores</t>
  </si>
  <si>
    <t>Infracción Ley de Loterías</t>
  </si>
  <si>
    <t>Infracción Ley de Minería</t>
  </si>
  <si>
    <t>Infracción Ley de Tránsito</t>
  </si>
  <si>
    <t>Infracción Ley Derechos de Autor</t>
  </si>
  <si>
    <t>Infracción Ley Forestal</t>
  </si>
  <si>
    <t>Infracción Ley Integral Adulto Mayor</t>
  </si>
  <si>
    <t>Infracción Ley Marítimo Terrestre</t>
  </si>
  <si>
    <t>Infracción Ley Orgánica del Ambiente</t>
  </si>
  <si>
    <t>Infracción Ley Patrimonio Arqueológico</t>
  </si>
  <si>
    <t>Infracción Ley Proc.Observ.Derech.Pro.Intelec</t>
  </si>
  <si>
    <t>Infracción Ley Salud</t>
  </si>
  <si>
    <t>Lavado de dinero</t>
  </si>
  <si>
    <t>Legitimación de capitales</t>
  </si>
  <si>
    <t xml:space="preserve">Lesiones  </t>
  </si>
  <si>
    <t>Lesiones accidentales</t>
  </si>
  <si>
    <t>Lesiones con arma blanca</t>
  </si>
  <si>
    <t>Lesiones con arma de fuego</t>
  </si>
  <si>
    <t>Lesiones culposas</t>
  </si>
  <si>
    <t>Libramiento de cheque sin fondos</t>
  </si>
  <si>
    <t>Localización de restos óseos</t>
  </si>
  <si>
    <t>Malversación de fondos</t>
  </si>
  <si>
    <t>Matrimonio ilegal</t>
  </si>
  <si>
    <t>Muerte accidental</t>
  </si>
  <si>
    <t>Muerte natural</t>
  </si>
  <si>
    <t>Negociaciones incompatibles</t>
  </si>
  <si>
    <t>Omisión de auxilio</t>
  </si>
  <si>
    <t>Peculado</t>
  </si>
  <si>
    <t>Perjurio</t>
  </si>
  <si>
    <t>Prevaricato</t>
  </si>
  <si>
    <t>Privación de libertad</t>
  </si>
  <si>
    <t>Proxenetismo</t>
  </si>
  <si>
    <t xml:space="preserve">Quiebra </t>
  </si>
  <si>
    <t>Rapto</t>
  </si>
  <si>
    <t>Receptación</t>
  </si>
  <si>
    <t>Relaciones sexuales remuneradas c/menor</t>
  </si>
  <si>
    <t>Resistencia a la autoridad</t>
  </si>
  <si>
    <t>Robo con fuerza sobre las cosas</t>
  </si>
  <si>
    <t>Robo de medio de transporte</t>
  </si>
  <si>
    <t>Rufianería</t>
  </si>
  <si>
    <t>Secuestro extorsivo</t>
  </si>
  <si>
    <t>Simulación de delito</t>
  </si>
  <si>
    <t>Suicidio</t>
  </si>
  <si>
    <t>Suministro de droga</t>
  </si>
  <si>
    <t>Suministro de marihuana</t>
  </si>
  <si>
    <t>Sup/Ocult/dest/documento público</t>
  </si>
  <si>
    <t>Sustracción de menor</t>
  </si>
  <si>
    <t>Tenencia de droga</t>
  </si>
  <si>
    <t>Tenencia de marihuana</t>
  </si>
  <si>
    <t>Tentativa de aborto</t>
  </si>
  <si>
    <t xml:space="preserve">Tentativa de estafa   </t>
  </si>
  <si>
    <t>Tentativa de homicidio doloso</t>
  </si>
  <si>
    <t>Tentativa de hurto</t>
  </si>
  <si>
    <t>Tentativa de incendio</t>
  </si>
  <si>
    <t>Tentativa de rapto</t>
  </si>
  <si>
    <t>Tentativa de secuestro extorsivo</t>
  </si>
  <si>
    <t>Tentativa de suicidio</t>
  </si>
  <si>
    <t>Tentativa de sustracción de menor</t>
  </si>
  <si>
    <t>Tentativa de violación</t>
  </si>
  <si>
    <t>Tráfico de droga</t>
  </si>
  <si>
    <t>Tráfico de menores para adopción</t>
  </si>
  <si>
    <t>Transporte de droga</t>
  </si>
  <si>
    <t>Trata de personas</t>
  </si>
  <si>
    <t>Uso de documento falso</t>
  </si>
  <si>
    <t xml:space="preserve">Usurpación  </t>
  </si>
  <si>
    <t>Usurpación de aguas</t>
  </si>
  <si>
    <t>Usurpación de autoridad</t>
  </si>
  <si>
    <t>Venta de droga</t>
  </si>
  <si>
    <t>Venta de marihuana</t>
  </si>
  <si>
    <t>Violación a mayor</t>
  </si>
  <si>
    <t>Violación a menor</t>
  </si>
  <si>
    <t>Violación de correspondencia</t>
  </si>
  <si>
    <t>Violación de domicilio</t>
  </si>
  <si>
    <t>Violación de la custodia de las cosas</t>
  </si>
  <si>
    <t>Violación de sellos</t>
  </si>
  <si>
    <t>Atípico</t>
  </si>
  <si>
    <t>Contravención</t>
  </si>
  <si>
    <t>Otros</t>
  </si>
  <si>
    <t>Fuente: Sección de Estadística, Departamento de Planificación.</t>
  </si>
  <si>
    <t>según tipo de caso, durante el 2004</t>
  </si>
  <si>
    <t>Apropiación y/o retención indebida</t>
  </si>
  <si>
    <t>Difamación</t>
  </si>
  <si>
    <t>Infracción Ley de Recursos Naturales</t>
  </si>
  <si>
    <t>Tentativa de extorsión</t>
  </si>
  <si>
    <t>Aborto culposo</t>
  </si>
  <si>
    <t>Descuido con animal</t>
  </si>
  <si>
    <t>Infracción Código de la Niñez</t>
  </si>
  <si>
    <t>Motín</t>
  </si>
  <si>
    <t>Nombramiento ilegal</t>
  </si>
  <si>
    <t>Ocultación del impedimento</t>
  </si>
  <si>
    <t>Patrocinio infiel</t>
  </si>
  <si>
    <t>Tráfico de marihuana</t>
  </si>
  <si>
    <t>Usura</t>
  </si>
  <si>
    <t xml:space="preserve">Usurpación de bienes de dominio público                 </t>
  </si>
  <si>
    <t>Peligro de accidente culposo</t>
  </si>
  <si>
    <t>Profanación tumbas y cadáveres</t>
  </si>
  <si>
    <t>Infracción Ley Flora y Fauna</t>
  </si>
  <si>
    <t>Infracción Ley de Caza y Pesca</t>
  </si>
  <si>
    <t>Instigación al suicidio</t>
  </si>
  <si>
    <t>Hurto de uso</t>
  </si>
  <si>
    <t>Exacción ilegal</t>
  </si>
  <si>
    <t>Tentativa de agresión</t>
  </si>
  <si>
    <t>Adulteración de sustancias</t>
  </si>
  <si>
    <t>Corrupción de funcionarios públicos</t>
  </si>
  <si>
    <t>Tentativa de evasión</t>
  </si>
  <si>
    <t>Fabricación o tenencia de materiales explosivos</t>
  </si>
  <si>
    <t>Infracción Ley de Aguas</t>
  </si>
  <si>
    <t>Transporte de marihuana</t>
  </si>
  <si>
    <t>Cóba-</t>
  </si>
  <si>
    <t>Corre-</t>
  </si>
  <si>
    <t>Robo con violencia sobre las personas</t>
  </si>
  <si>
    <t>Tentativa de robo con fuerza sobre cosas</t>
  </si>
  <si>
    <t>Tentativa de robo violencia sobre las personas</t>
  </si>
  <si>
    <t>Tentativa de robo de medio de transporte</t>
  </si>
  <si>
    <t>según título penal y delito, durante el 2004</t>
  </si>
  <si>
    <t>Título Penal y Delito</t>
  </si>
  <si>
    <t>Contra la Vida</t>
  </si>
  <si>
    <t>Contra el Honor</t>
  </si>
  <si>
    <t>Delitos Sexuales</t>
  </si>
  <si>
    <t>Contra la Familia</t>
  </si>
  <si>
    <t>Contra la Libertad</t>
  </si>
  <si>
    <t>Contra el ámbito de intimidad</t>
  </si>
  <si>
    <t>Contra la Propiedad</t>
  </si>
  <si>
    <t>Contra la buena fe de los negocios</t>
  </si>
  <si>
    <t>Contra la seguridad común</t>
  </si>
  <si>
    <t>Contra los deberes públicos y Orden Constitucional</t>
  </si>
  <si>
    <t>Contra la autoridad pública</t>
  </si>
  <si>
    <t>Contra la Administración de Justicia</t>
  </si>
  <si>
    <t>Contra los deberes de la función pública</t>
  </si>
  <si>
    <t>Enriquecimiento ilícito</t>
  </si>
  <si>
    <t>Contra la fe pública</t>
  </si>
  <si>
    <t>Contra los Derechos Humanos</t>
  </si>
  <si>
    <t>Infracción a la Ley de Sicotrópicos</t>
  </si>
  <si>
    <t>Otros Leyes Especiales</t>
  </si>
  <si>
    <t>No son delito</t>
  </si>
  <si>
    <t>Atípicos y Contravenciones</t>
  </si>
  <si>
    <t>según familia del delito, no delitos y contravenciones, durante el año 2004</t>
  </si>
  <si>
    <t>Oficina Policial</t>
  </si>
  <si>
    <t>Familia del Delito</t>
  </si>
  <si>
    <t>No</t>
  </si>
  <si>
    <t xml:space="preserve">Contra </t>
  </si>
  <si>
    <t>Infracción</t>
  </si>
  <si>
    <t>son</t>
  </si>
  <si>
    <t>Contra-</t>
  </si>
  <si>
    <t>Sexuales</t>
  </si>
  <si>
    <t>Ley de</t>
  </si>
  <si>
    <t>Delito</t>
  </si>
  <si>
    <t>venciones</t>
  </si>
  <si>
    <t>Propiedad</t>
  </si>
  <si>
    <t>Vida</t>
  </si>
  <si>
    <t xml:space="preserve">Sicotrópicos </t>
  </si>
  <si>
    <t>San José</t>
  </si>
  <si>
    <t>Alajuela</t>
  </si>
  <si>
    <t>Cartago</t>
  </si>
  <si>
    <t>Heredia</t>
  </si>
  <si>
    <t>Liberia</t>
  </si>
  <si>
    <t>Puntarenas</t>
  </si>
  <si>
    <t>Pérez Zeledón</t>
  </si>
  <si>
    <t>San Carlos</t>
  </si>
  <si>
    <t>Corredores</t>
  </si>
  <si>
    <t>Pococí</t>
  </si>
  <si>
    <t>San Ramón</t>
  </si>
  <si>
    <t>Turrialba</t>
  </si>
  <si>
    <t>La Unión</t>
  </si>
  <si>
    <t>Nicoya</t>
  </si>
  <si>
    <t>Aguirre</t>
  </si>
  <si>
    <t>Siquirres</t>
  </si>
  <si>
    <t>Puriscal</t>
  </si>
  <si>
    <t>Sarapiquí</t>
  </si>
  <si>
    <t>Grecia</t>
  </si>
  <si>
    <t>Garabito</t>
  </si>
  <si>
    <t>Santa Cruz</t>
  </si>
  <si>
    <t>Los Chiles</t>
  </si>
  <si>
    <t>Cóbano</t>
  </si>
  <si>
    <t>Fuente: Departamento de Planificación, Sección de Estadística</t>
  </si>
  <si>
    <t>Clasificación porcentual de casos entrados en las oficinas policiales del</t>
  </si>
  <si>
    <t>Organismo de Investigación Judicial, según familia del delito, no delitos</t>
  </si>
  <si>
    <t>y contravenciones, durante el 2004</t>
  </si>
  <si>
    <t>%</t>
  </si>
  <si>
    <t>Delitos</t>
  </si>
  <si>
    <t>Casos entrados y salidos en las diferentes oficinas policiales del Organismo de Investigación Judicial</t>
  </si>
  <si>
    <t>por robo o hurto de medio de transporte, durante el 2004</t>
  </si>
  <si>
    <t>T i p o   d e    M e d i o    d e    T r a n s p o r t e</t>
  </si>
  <si>
    <t>Oficina</t>
  </si>
  <si>
    <t>Casos Entrados</t>
  </si>
  <si>
    <t>Casos Salidos</t>
  </si>
  <si>
    <t>Policial</t>
  </si>
  <si>
    <t>Auto</t>
  </si>
  <si>
    <t>Moto</t>
  </si>
  <si>
    <t>Bici</t>
  </si>
  <si>
    <t>Cuadra-</t>
  </si>
  <si>
    <t>Camión</t>
  </si>
  <si>
    <t>Buse</t>
  </si>
  <si>
    <t>Trái</t>
  </si>
  <si>
    <t>Lan</t>
  </si>
  <si>
    <t>Back</t>
  </si>
  <si>
    <t>móvil</t>
  </si>
  <si>
    <t>cicleta</t>
  </si>
  <si>
    <t>cleta</t>
  </si>
  <si>
    <t>ciclo</t>
  </si>
  <si>
    <t>ta</t>
  </si>
  <si>
    <t>ler</t>
  </si>
  <si>
    <t>cha</t>
  </si>
  <si>
    <t>Hoe</t>
  </si>
  <si>
    <t>Aguirre y Parrita</t>
  </si>
  <si>
    <t>M     E    S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</si>
  <si>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</si>
  <si>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</si>
  <si>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</si>
  <si>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</si>
  <si>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</si>
  <si>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</si>
  <si>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</si>
  <si>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</si>
  <si>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</si>
  <si>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</si>
  <si>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</si>
  <si>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</si>
  <si>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 xml:space="preserve">San Carlos </t>
  </si>
  <si>
    <t xml:space="preserve">Nicoya </t>
  </si>
  <si>
    <t xml:space="preserve">Denuncias recibidas por las oficinas policiales que integran el Organismo de </t>
  </si>
  <si>
    <t xml:space="preserve">La Unión </t>
  </si>
  <si>
    <t>Fuente:  Sección de Estadística, Departamento de Planificación.</t>
  </si>
  <si>
    <t>Investigación Judicial, para el período 1995-2004</t>
  </si>
  <si>
    <t>Delitos entrados, terminados y casos salidos sin indicios en las oficinas policiales del</t>
  </si>
  <si>
    <t>Delitos Terminados</t>
  </si>
  <si>
    <t>Casos</t>
  </si>
  <si>
    <t>Salidos</t>
  </si>
  <si>
    <t>Entrados</t>
  </si>
  <si>
    <t>Porcentaje</t>
  </si>
  <si>
    <t>Sin</t>
  </si>
  <si>
    <t>Terminados</t>
  </si>
  <si>
    <t>Indicios</t>
  </si>
  <si>
    <t>Varios</t>
  </si>
  <si>
    <t>Fraudes</t>
  </si>
  <si>
    <t>Delegaciones</t>
  </si>
  <si>
    <t>Subdelegaciones</t>
  </si>
  <si>
    <t>Oficinas Regionales</t>
  </si>
  <si>
    <t>Unidades Regionales</t>
  </si>
  <si>
    <t xml:space="preserve">       </t>
  </si>
  <si>
    <t>Delito o Causa de Detención</t>
  </si>
  <si>
    <t xml:space="preserve">D e l e g a c i o n e s </t>
  </si>
  <si>
    <t>Li-</t>
  </si>
  <si>
    <t>Corre</t>
  </si>
  <si>
    <t>Ca-</t>
  </si>
  <si>
    <t>O-</t>
  </si>
  <si>
    <t>Sta</t>
  </si>
  <si>
    <t>món</t>
  </si>
  <si>
    <t>ñas</t>
  </si>
  <si>
    <t>sa</t>
  </si>
  <si>
    <t>O-DFP</t>
  </si>
  <si>
    <t>sex</t>
  </si>
  <si>
    <t>Abuso sexual</t>
  </si>
  <si>
    <t>p</t>
  </si>
  <si>
    <t>v</t>
  </si>
  <si>
    <t>O-LIB</t>
  </si>
  <si>
    <t>O-TP</t>
  </si>
  <si>
    <t>Asociación ilícita</t>
  </si>
  <si>
    <t>O-FP</t>
  </si>
  <si>
    <t>ps</t>
  </si>
  <si>
    <t>Corrupción de menor</t>
  </si>
  <si>
    <t>O-AP</t>
  </si>
  <si>
    <t>Desobediencia a autoridad</t>
  </si>
  <si>
    <t>Estafa</t>
  </si>
  <si>
    <t>P</t>
  </si>
  <si>
    <t>O-AJ</t>
  </si>
  <si>
    <t>Extradición</t>
  </si>
  <si>
    <t>Hurto</t>
  </si>
  <si>
    <t>O-SC</t>
  </si>
  <si>
    <t>Indocumentado</t>
  </si>
  <si>
    <t>Infracción Ley Armas</t>
  </si>
  <si>
    <t>O</t>
  </si>
  <si>
    <t>Infracción Ley Migración</t>
  </si>
  <si>
    <t>Infracción Ley Zona Marítimo Terrestre</t>
  </si>
  <si>
    <t>Lesiones</t>
  </si>
  <si>
    <t>Libramiento de cheque sin fondo</t>
  </si>
  <si>
    <t>O-L</t>
  </si>
  <si>
    <t>Robo</t>
  </si>
  <si>
    <t>O-F</t>
  </si>
  <si>
    <t>Tentativa de estafa</t>
  </si>
  <si>
    <t>Tentativa de robo</t>
  </si>
  <si>
    <t>Tentativa de secuestro</t>
  </si>
  <si>
    <t>O-O-FP</t>
  </si>
  <si>
    <t>Usurpación</t>
  </si>
  <si>
    <t>O-AI</t>
  </si>
  <si>
    <t>Violación</t>
  </si>
  <si>
    <t>zod</t>
  </si>
  <si>
    <t>Infracción Ley Adulto Mayor</t>
  </si>
  <si>
    <t>Legalización de capitales</t>
  </si>
  <si>
    <t>Relaciones sexuales con menor</t>
  </si>
  <si>
    <t>Provincia y</t>
  </si>
  <si>
    <t>M  e  s</t>
  </si>
  <si>
    <t>Mas</t>
  </si>
  <si>
    <t>Fem</t>
  </si>
  <si>
    <t>Provincia de San José</t>
  </si>
  <si>
    <t>Sección de Cárceles y Citaciones</t>
  </si>
  <si>
    <t>Delegación de Pérez Zeledón</t>
  </si>
  <si>
    <t>Oficina Regional de Puriscal</t>
  </si>
  <si>
    <t>Provincia de Alajuela</t>
  </si>
  <si>
    <t>Delegación de Alajuela</t>
  </si>
  <si>
    <t>Delegación de San Carlos</t>
  </si>
  <si>
    <t>Subdelegación de San Ramón</t>
  </si>
  <si>
    <t>Oficina Regional Grecia</t>
  </si>
  <si>
    <t>Oficina Regional Los Chiles</t>
  </si>
  <si>
    <t>Provincia de Cartago</t>
  </si>
  <si>
    <t>Delegación de Cartago</t>
  </si>
  <si>
    <t>Subdelegación de Turrialba</t>
  </si>
  <si>
    <t>Subdelegación de La Unión</t>
  </si>
  <si>
    <t>Provincia de Heredia</t>
  </si>
  <si>
    <t>Delegación de Heredia</t>
  </si>
  <si>
    <t>Oficina Regional de Sarapiquí</t>
  </si>
  <si>
    <t>Provincia de Guanacaste</t>
  </si>
  <si>
    <t>Delegación de Liberia</t>
  </si>
  <si>
    <t>Subdelegación de Nicoya</t>
  </si>
  <si>
    <t>Subdelegación de Cañas</t>
  </si>
  <si>
    <t>Oficina Regional de Santa Cruz</t>
  </si>
  <si>
    <t>Provincia de Puntarenas</t>
  </si>
  <si>
    <t>Delegación de Puntarenas</t>
  </si>
  <si>
    <t>Delegación de Corredores</t>
  </si>
  <si>
    <t>Oficina Regional Garabito</t>
  </si>
  <si>
    <t>Oficina Regional Osa</t>
  </si>
  <si>
    <t>Oficina Regional de Cóbano</t>
  </si>
  <si>
    <t>Provincia de Limón</t>
  </si>
  <si>
    <t>Delegación de Limón</t>
  </si>
  <si>
    <t>Delegación de Pococí</t>
  </si>
  <si>
    <t>Subdelegación de Siquirres</t>
  </si>
  <si>
    <t>Delito o Causa</t>
  </si>
  <si>
    <t>de Detención</t>
  </si>
  <si>
    <t>Masculino</t>
  </si>
  <si>
    <t>Femenino</t>
  </si>
  <si>
    <t xml:space="preserve">Total  </t>
  </si>
  <si>
    <t>Aprop. y retención indebida</t>
  </si>
  <si>
    <t>Infracción Ley Derechos Autor</t>
  </si>
  <si>
    <t>Infracción Ley de Sicotrópicos</t>
  </si>
  <si>
    <t>Tentativa de homicidio</t>
  </si>
  <si>
    <t>Por existir orden de captura</t>
  </si>
  <si>
    <t>Casos entrados en las oficinas policiales de San José, del Organismo</t>
  </si>
  <si>
    <t>de Investigación Judicial, según tipo de caso, durante el 2004</t>
  </si>
  <si>
    <t>Tipo de Caso</t>
  </si>
  <si>
    <t>O f i c i n a s    d e    S a n   J o  s é</t>
  </si>
  <si>
    <t>Insp. y</t>
  </si>
  <si>
    <t>Ho</t>
  </si>
  <si>
    <t>Penal</t>
  </si>
  <si>
    <t>Econó.</t>
  </si>
  <si>
    <t>Estupe-</t>
  </si>
  <si>
    <t>Sexual</t>
  </si>
  <si>
    <t>Recolecc.</t>
  </si>
  <si>
    <t>mici</t>
  </si>
  <si>
    <t>contra</t>
  </si>
  <si>
    <t>Juvenil</t>
  </si>
  <si>
    <t>y Finan-</t>
  </si>
  <si>
    <t>facien-</t>
  </si>
  <si>
    <t>Familia y</t>
  </si>
  <si>
    <t>de Indicios</t>
  </si>
  <si>
    <t>dios</t>
  </si>
  <si>
    <t>nil</t>
  </si>
  <si>
    <t>cieros</t>
  </si>
  <si>
    <t>tes</t>
  </si>
  <si>
    <t>Abuso patria potestad</t>
  </si>
  <si>
    <t>Abuso sexual a mayor</t>
  </si>
  <si>
    <t>Abuso sexual a menor</t>
  </si>
  <si>
    <t>Captación indebida manif. Verbales</t>
  </si>
  <si>
    <t>Desobediencia a la autoridad.</t>
  </si>
  <si>
    <t>Ejercicio ilegal de profesión</t>
  </si>
  <si>
    <t>Infracción Ley de Salud</t>
  </si>
  <si>
    <t>Infracción Ley de Vida Silvestre</t>
  </si>
  <si>
    <t>Libramiento cheque sin fondos</t>
  </si>
  <si>
    <t>Patrimonio infiel</t>
  </si>
  <si>
    <t>Profanación tumbas/cadáveres</t>
  </si>
  <si>
    <t>Quiebra fraudulenta</t>
  </si>
  <si>
    <t>Robo con fuerza sobre cosas</t>
  </si>
  <si>
    <t>Robo violencia sobre personas</t>
  </si>
  <si>
    <t>Supre.Ocult.Destruc.Documentos</t>
  </si>
  <si>
    <t>Tentativa de robo medio de transporte</t>
  </si>
  <si>
    <t>Tentativa de robo violencia sobre personas</t>
  </si>
  <si>
    <t>Usurpación de bienes de dominio público</t>
  </si>
  <si>
    <t>Violación de custodia de cosas</t>
  </si>
  <si>
    <t>Sexo</t>
  </si>
  <si>
    <t>Usurpación de dominio público</t>
  </si>
  <si>
    <t>Inobservancia de formalidades</t>
  </si>
  <si>
    <t>T ipo de</t>
  </si>
  <si>
    <t>Regionales</t>
  </si>
  <si>
    <t>Alajue</t>
  </si>
  <si>
    <t>Car</t>
  </si>
  <si>
    <t>Here</t>
  </si>
  <si>
    <t>Libe</t>
  </si>
  <si>
    <t>Punta</t>
  </si>
  <si>
    <t>Li</t>
  </si>
  <si>
    <t>Poco</t>
  </si>
  <si>
    <t>Turri</t>
  </si>
  <si>
    <t>Nico</t>
  </si>
  <si>
    <t>Ca</t>
  </si>
  <si>
    <t>Agui</t>
  </si>
  <si>
    <t>Siqui</t>
  </si>
  <si>
    <t xml:space="preserve"> Puris</t>
  </si>
  <si>
    <t>Sara</t>
  </si>
  <si>
    <t>Gre</t>
  </si>
  <si>
    <t>Gara</t>
  </si>
  <si>
    <t>Cóba</t>
  </si>
  <si>
    <t>Descuido con animales</t>
  </si>
  <si>
    <t>Tentativa de robo con fuerza sobre las cosas</t>
  </si>
  <si>
    <t>Casos terminados en las oficinas policiales del Organismo de Investigación Judicial</t>
  </si>
  <si>
    <t>Año</t>
  </si>
  <si>
    <t>Ingreso de Casos</t>
  </si>
  <si>
    <t>Casos Salidos con informe</t>
  </si>
  <si>
    <t>Término de Casos</t>
  </si>
  <si>
    <t>Personal de Investigación</t>
  </si>
  <si>
    <t>Detenciones</t>
  </si>
  <si>
    <t>Con</t>
  </si>
  <si>
    <t>% Término</t>
  </si>
  <si>
    <t>Promedio anual</t>
  </si>
  <si>
    <t>Según</t>
  </si>
  <si>
    <t>Personal</t>
  </si>
  <si>
    <t>delitos</t>
  </si>
  <si>
    <t>Delitos terminados</t>
  </si>
  <si>
    <t>Presupuesto</t>
  </si>
  <si>
    <t>efectivo en</t>
  </si>
  <si>
    <t>por investigador</t>
  </si>
  <si>
    <t>del año</t>
  </si>
  <si>
    <t>el año</t>
  </si>
  <si>
    <t>Departamento de Investigaciones</t>
  </si>
  <si>
    <t>Criminales</t>
  </si>
  <si>
    <t>Homicidios</t>
  </si>
  <si>
    <t>Sexual, Vida y Familia</t>
  </si>
  <si>
    <t>Económicos y Financieros</t>
  </si>
  <si>
    <t>Penal Juvenil</t>
  </si>
  <si>
    <t>Estupefacientes</t>
  </si>
  <si>
    <t>Cárceles</t>
  </si>
  <si>
    <t>-</t>
  </si>
  <si>
    <t>Infracción Ley de Migración y Extranjería</t>
  </si>
  <si>
    <t>Contra la tranquilidad pública</t>
  </si>
  <si>
    <t>Contra la administración de Justicia</t>
  </si>
  <si>
    <t>Otras Leyes Especiales</t>
  </si>
  <si>
    <t>Contra</t>
  </si>
  <si>
    <t>Inspección Ocular y Recolección Indicios</t>
  </si>
  <si>
    <t>Patología (1)</t>
  </si>
  <si>
    <t>Infracción Ley Caza y Pesca</t>
  </si>
  <si>
    <t>Libramiento cheque sin fondo</t>
  </si>
  <si>
    <t>Ministerio</t>
  </si>
  <si>
    <t>Público</t>
  </si>
  <si>
    <t>Ministerio Público</t>
  </si>
  <si>
    <t>Favorecimiento de evasión</t>
  </si>
  <si>
    <t>Infracción Ley de Conservación Vida Silvestre</t>
  </si>
  <si>
    <t>N.A.</t>
  </si>
  <si>
    <t>Entorpecimiento de servicio público</t>
  </si>
  <si>
    <t>Dificultar acción de autoridad</t>
  </si>
  <si>
    <t>Infracción Ley de Psicotrópicos</t>
  </si>
  <si>
    <t>Explotación de incapaz</t>
  </si>
  <si>
    <t>Tentativa de robo con violencia sobre las personas</t>
  </si>
  <si>
    <t>Violación de custodia de las cosas</t>
  </si>
  <si>
    <t>Patología</t>
  </si>
  <si>
    <r>
      <t>Entrados</t>
    </r>
    <r>
      <rPr>
        <b/>
        <sz val="9"/>
        <rFont val="Times New Roman"/>
        <family val="1"/>
      </rPr>
      <t>(1)</t>
    </r>
  </si>
  <si>
    <t>Unidades</t>
  </si>
  <si>
    <t>Oficinas</t>
  </si>
  <si>
    <t>Nota. (N.A.) corresponde a No aplica.</t>
  </si>
  <si>
    <t>Trai</t>
  </si>
  <si>
    <t>Cuadro N°193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</si>
  <si>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</si>
  <si>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Continuación cuadro N°193</t>
  </si>
  <si>
    <t>Cuadro N°194</t>
  </si>
  <si>
    <t>Continuación cuadro N°194</t>
  </si>
  <si>
    <t>Cuadro N°195</t>
  </si>
  <si>
    <t>Cuadro N°196</t>
  </si>
  <si>
    <t>Cuadro N°197</t>
  </si>
  <si>
    <t>Cuadro No.198</t>
  </si>
  <si>
    <t>Cuadro N°199</t>
  </si>
  <si>
    <t>Continuación cuadro N°199</t>
  </si>
  <si>
    <t>Cuadro N°200</t>
  </si>
  <si>
    <t>Cuadro N°201</t>
  </si>
  <si>
    <t>Organismo de Investigación Judicial, durante el 2004</t>
  </si>
  <si>
    <t>(1) No incluye los Delitos Entrados en San José.</t>
  </si>
  <si>
    <t>Cuadro N°202</t>
  </si>
  <si>
    <t>según las principales variables, durante el 2004</t>
  </si>
  <si>
    <t>Personas detenidas en las oficinas policiales del Organismo de Investigación Judicial, según</t>
  </si>
  <si>
    <t>delito o causa de detención, durante el 2004</t>
  </si>
  <si>
    <t>Cuadro N°203</t>
  </si>
  <si>
    <t>Continuación cuadro N°203</t>
  </si>
  <si>
    <t>provincia, oficina policial y sexo, durante el 2004</t>
  </si>
  <si>
    <t>Cuadro N°204</t>
  </si>
  <si>
    <t>delito o causa de detención y sexo, durante el 2004</t>
  </si>
  <si>
    <t>Continuación cuadro N°205</t>
  </si>
  <si>
    <t>Cuadro N°205</t>
  </si>
  <si>
    <t>Personas detenidas por el Organismo de Investigación Judicial, según</t>
  </si>
  <si>
    <t>Cuadro N°206</t>
  </si>
  <si>
    <t>Continuación cuadro N°206</t>
  </si>
  <si>
    <t>Cuadro N°207</t>
  </si>
  <si>
    <t>Continuación cuadro N°207</t>
  </si>
  <si>
    <t>Cuadro N°209</t>
  </si>
  <si>
    <t>Cuadro N°208</t>
  </si>
  <si>
    <t>Continuación cuadro N°208</t>
  </si>
  <si>
    <t>según familia del delito, no delitos y contravenciones, durante el 2004</t>
  </si>
  <si>
    <t xml:space="preserve">Insp. y </t>
  </si>
  <si>
    <t>Resumen del movimiento generado por las oficinas del Organismo de Investigación Judicial</t>
  </si>
  <si>
    <t>Personas detenidas mensualmente por el Organismo de Investigación Judicial según</t>
  </si>
  <si>
    <t>Casos terminados en las oficinas policiales de San José, del Organismo</t>
  </si>
  <si>
    <t>según mes en que ocurrieron los hechos, durante el 2004</t>
  </si>
  <si>
    <t>(1) Los datos anotados corresponden a casos de Homicidio (doloso y culposo), Suicidio y Muerte accidental, que no fueron tramitados como tales por otras oficinas policiales.</t>
  </si>
  <si>
    <t>Subdelegac. de Aguirre y Parrita</t>
  </si>
</sst>
</file>

<file path=xl/styles.xml><?xml version="1.0" encoding="utf-8"?>
<styleSheet xmlns="http://schemas.openxmlformats.org/spreadsheetml/2006/main">
  <numFmts count="11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.0"/>
    <numFmt numFmtId="165" formatCode="0.0%"/>
    <numFmt numFmtId="166" formatCode="0.0"/>
  </numFmts>
  <fonts count="21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name val="Times New Roman"/>
      <family val="1"/>
    </font>
    <font>
      <b/>
      <u val="doub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9"/>
      <color indexed="8"/>
      <name val="Times New Roman"/>
      <family val="1"/>
    </font>
    <font>
      <b/>
      <sz val="11"/>
      <color indexed="9"/>
      <name val="Times New Roman"/>
      <family val="1"/>
    </font>
    <font>
      <b/>
      <u val="single"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b/>
      <u val="double"/>
      <sz val="11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fill"/>
      <protection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1" fontId="2" fillId="0" borderId="0" xfId="0" applyNumberFormat="1" applyFont="1" applyFill="1" applyAlignment="1">
      <alignment/>
    </xf>
    <xf numFmtId="0" fontId="1" fillId="0" borderId="5" xfId="0" applyFont="1" applyFill="1" applyBorder="1" applyAlignment="1" applyProtection="1">
      <alignment horizontal="center"/>
      <protection/>
    </xf>
    <xf numFmtId="0" fontId="2" fillId="0" borderId="4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1" fillId="0" borderId="4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fill"/>
      <protection/>
    </xf>
    <xf numFmtId="0" fontId="2" fillId="0" borderId="8" xfId="0" applyFont="1" applyFill="1" applyBorder="1" applyAlignment="1" applyProtection="1">
      <alignment horizontal="fill"/>
      <protection/>
    </xf>
    <xf numFmtId="0" fontId="2" fillId="0" borderId="1" xfId="0" applyFont="1" applyFill="1" applyBorder="1" applyAlignment="1" applyProtection="1">
      <alignment horizontal="fill"/>
      <protection/>
    </xf>
    <xf numFmtId="0" fontId="2" fillId="0" borderId="9" xfId="0" applyFont="1" applyFill="1" applyBorder="1" applyAlignment="1" applyProtection="1">
      <alignment horizontal="fill"/>
      <protection/>
    </xf>
    <xf numFmtId="1" fontId="3" fillId="0" borderId="2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6" xfId="0" applyFont="1" applyFill="1" applyBorder="1" applyAlignment="1" applyProtection="1">
      <alignment horizontal="right"/>
      <protection/>
    </xf>
    <xf numFmtId="1" fontId="2" fillId="0" borderId="2" xfId="0" applyNumberFormat="1" applyFont="1" applyFill="1" applyBorder="1" applyAlignment="1">
      <alignment horizontal="center"/>
    </xf>
    <xf numFmtId="1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4" fillId="0" borderId="4" xfId="0" applyFont="1" applyFill="1" applyBorder="1" applyAlignment="1">
      <alignment/>
    </xf>
    <xf numFmtId="0" fontId="4" fillId="0" borderId="0" xfId="0" applyFont="1" applyFill="1" applyAlignment="1">
      <alignment/>
    </xf>
    <xf numFmtId="1" fontId="2" fillId="0" borderId="6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 applyProtection="1">
      <alignment horizontal="center"/>
      <protection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 applyProtection="1">
      <alignment horizontal="center"/>
      <protection/>
    </xf>
    <xf numFmtId="0" fontId="2" fillId="0" borderId="6" xfId="0" applyFont="1" applyFill="1" applyBorder="1" applyAlignment="1" applyProtection="1">
      <alignment horizontal="left"/>
      <protection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1" fontId="2" fillId="0" borderId="4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Alignment="1" applyProtection="1">
      <alignment horizontal="center"/>
      <protection/>
    </xf>
    <xf numFmtId="1" fontId="3" fillId="0" borderId="6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Continuous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/>
    </xf>
    <xf numFmtId="164" fontId="3" fillId="0" borderId="12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center"/>
    </xf>
    <xf numFmtId="0" fontId="12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Continuous"/>
      <protection/>
    </xf>
    <xf numFmtId="0" fontId="12" fillId="0" borderId="0" xfId="0" applyFont="1" applyFill="1" applyAlignment="1">
      <alignment horizontal="centerContinuous"/>
    </xf>
    <xf numFmtId="0" fontId="12" fillId="0" borderId="4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2" xfId="0" applyFont="1" applyFill="1" applyBorder="1" applyAlignment="1" applyProtection="1">
      <alignment horizontal="center"/>
      <protection/>
    </xf>
    <xf numFmtId="0" fontId="4" fillId="0" borderId="4" xfId="0" applyFont="1" applyFill="1" applyBorder="1" applyAlignment="1" applyProtection="1">
      <alignment horizontal="fill"/>
      <protection/>
    </xf>
    <xf numFmtId="0" fontId="4" fillId="0" borderId="7" xfId="0" applyFont="1" applyFill="1" applyBorder="1" applyAlignment="1" applyProtection="1">
      <alignment horizontal="center"/>
      <protection/>
    </xf>
    <xf numFmtId="0" fontId="4" fillId="0" borderId="4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fill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" fillId="0" borderId="7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>
      <alignment horizontal="centerContinuous" vertical="center"/>
    </xf>
    <xf numFmtId="0" fontId="1" fillId="0" borderId="18" xfId="0" applyFont="1" applyFill="1" applyBorder="1" applyAlignment="1">
      <alignment horizontal="centerContinuous" vertical="center"/>
    </xf>
    <xf numFmtId="0" fontId="2" fillId="0" borderId="5" xfId="0" applyFont="1" applyFill="1" applyBorder="1" applyAlignment="1" applyProtection="1">
      <alignment horizontal="center"/>
      <protection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 applyProtection="1">
      <alignment horizontal="right"/>
      <protection/>
    </xf>
    <xf numFmtId="1" fontId="2" fillId="0" borderId="5" xfId="0" applyNumberFormat="1" applyFont="1" applyFill="1" applyBorder="1" applyAlignment="1" applyProtection="1">
      <alignment horizontal="center"/>
      <protection/>
    </xf>
    <xf numFmtId="1" fontId="2" fillId="0" borderId="3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" fontId="2" fillId="0" borderId="5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/>
    </xf>
    <xf numFmtId="1" fontId="3" fillId="0" borderId="20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 applyProtection="1">
      <alignment horizontal="center"/>
      <protection/>
    </xf>
    <xf numFmtId="1" fontId="2" fillId="0" borderId="21" xfId="0" applyNumberFormat="1" applyFont="1" applyFill="1" applyBorder="1" applyAlignment="1" applyProtection="1">
      <alignment horizontal="center"/>
      <protection/>
    </xf>
    <xf numFmtId="1" fontId="2" fillId="0" borderId="19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12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4" fillId="0" borderId="18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12" fillId="0" borderId="6" xfId="0" applyFont="1" applyFill="1" applyBorder="1" applyAlignment="1">
      <alignment horizontal="center"/>
    </xf>
    <xf numFmtId="0" fontId="4" fillId="0" borderId="6" xfId="0" applyFont="1" applyFill="1" applyBorder="1" applyAlignment="1" applyProtection="1">
      <alignment horizontal="left"/>
      <protection/>
    </xf>
    <xf numFmtId="0" fontId="4" fillId="0" borderId="21" xfId="0" applyFont="1" applyFill="1" applyBorder="1" applyAlignment="1">
      <alignment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2" fillId="0" borderId="8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4" fillId="0" borderId="0" xfId="0" applyNumberFormat="1" applyFont="1" applyFill="1" applyAlignment="1">
      <alignment/>
    </xf>
    <xf numFmtId="0" fontId="4" fillId="0" borderId="2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165" fontId="16" fillId="0" borderId="2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65" fontId="7" fillId="0" borderId="2" xfId="0" applyNumberFormat="1" applyFont="1" applyFill="1" applyBorder="1" applyAlignment="1">
      <alignment horizontal="center"/>
    </xf>
    <xf numFmtId="1" fontId="7" fillId="0" borderId="22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65" fontId="4" fillId="0" borderId="2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 horizontal="center"/>
      <protection/>
    </xf>
    <xf numFmtId="165" fontId="4" fillId="0" borderId="2" xfId="0" applyNumberFormat="1" applyFont="1" applyFill="1" applyBorder="1" applyAlignment="1">
      <alignment/>
    </xf>
    <xf numFmtId="0" fontId="4" fillId="0" borderId="4" xfId="0" applyFont="1" applyFill="1" applyBorder="1" applyAlignment="1" applyProtection="1">
      <alignment horizontal="left"/>
      <protection/>
    </xf>
    <xf numFmtId="3" fontId="4" fillId="0" borderId="4" xfId="0" applyNumberFormat="1" applyFont="1" applyFill="1" applyBorder="1" applyAlignment="1">
      <alignment/>
    </xf>
    <xf numFmtId="1" fontId="3" fillId="0" borderId="0" xfId="0" applyNumberFormat="1" applyFont="1" applyFill="1" applyBorder="1" applyAlignment="1" applyProtection="1">
      <alignment horizontal="center"/>
      <protection/>
    </xf>
    <xf numFmtId="1" fontId="2" fillId="0" borderId="9" xfId="0" applyNumberFormat="1" applyFont="1" applyFill="1" applyBorder="1" applyAlignment="1" applyProtection="1">
      <alignment horizontal="center"/>
      <protection/>
    </xf>
    <xf numFmtId="3" fontId="2" fillId="0" borderId="12" xfId="0" applyNumberFormat="1" applyFont="1" applyFill="1" applyBorder="1" applyAlignment="1">
      <alignment/>
    </xf>
    <xf numFmtId="3" fontId="2" fillId="0" borderId="0" xfId="0" applyNumberFormat="1" applyFont="1" applyFill="1" applyAlignment="1" applyProtection="1">
      <alignment horizontal="left"/>
      <protection/>
    </xf>
    <xf numFmtId="3" fontId="1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 horizontal="fill"/>
      <protection/>
    </xf>
    <xf numFmtId="3" fontId="1" fillId="0" borderId="11" xfId="0" applyNumberFormat="1" applyFont="1" applyFill="1" applyBorder="1" applyAlignment="1" applyProtection="1">
      <alignment horizontal="center"/>
      <protection/>
    </xf>
    <xf numFmtId="3" fontId="1" fillId="0" borderId="2" xfId="0" applyNumberFormat="1" applyFont="1" applyFill="1" applyBorder="1" applyAlignment="1" applyProtection="1">
      <alignment horizontal="center"/>
      <protection/>
    </xf>
    <xf numFmtId="3" fontId="1" fillId="0" borderId="5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/>
    </xf>
    <xf numFmtId="3" fontId="2" fillId="0" borderId="2" xfId="0" applyNumberFormat="1" applyFont="1" applyFill="1" applyBorder="1" applyAlignment="1" applyProtection="1">
      <alignment horizontal="fill"/>
      <protection/>
    </xf>
    <xf numFmtId="3" fontId="2" fillId="0" borderId="5" xfId="0" applyNumberFormat="1" applyFont="1" applyFill="1" applyBorder="1" applyAlignment="1" applyProtection="1">
      <alignment horizontal="fill"/>
      <protection/>
    </xf>
    <xf numFmtId="3" fontId="2" fillId="0" borderId="0" xfId="0" applyNumberFormat="1" applyFont="1" applyFill="1" applyBorder="1" applyAlignment="1" applyProtection="1">
      <alignment horizontal="fill"/>
      <protection/>
    </xf>
    <xf numFmtId="3" fontId="2" fillId="0" borderId="6" xfId="0" applyNumberFormat="1" applyFont="1" applyFill="1" applyBorder="1" applyAlignment="1" applyProtection="1">
      <alignment horizontal="fill"/>
      <protection/>
    </xf>
    <xf numFmtId="3" fontId="2" fillId="0" borderId="6" xfId="0" applyNumberFormat="1" applyFont="1" applyFill="1" applyBorder="1" applyAlignment="1">
      <alignment/>
    </xf>
    <xf numFmtId="3" fontId="2" fillId="0" borderId="1" xfId="0" applyNumberFormat="1" applyFont="1" applyFill="1" applyBorder="1" applyAlignment="1" applyProtection="1">
      <alignment horizontal="fill"/>
      <protection/>
    </xf>
    <xf numFmtId="3" fontId="4" fillId="0" borderId="1" xfId="0" applyNumberFormat="1" applyFont="1" applyFill="1" applyBorder="1" applyAlignment="1" applyProtection="1">
      <alignment horizontal="fill"/>
      <protection/>
    </xf>
    <xf numFmtId="3" fontId="2" fillId="0" borderId="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 horizontal="centerContinuous"/>
    </xf>
    <xf numFmtId="3" fontId="1" fillId="0" borderId="3" xfId="0" applyNumberFormat="1" applyFont="1" applyFill="1" applyBorder="1" applyAlignment="1">
      <alignment horizontal="centerContinuous"/>
    </xf>
    <xf numFmtId="3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 applyProtection="1">
      <alignment horizontal="center"/>
      <protection/>
    </xf>
    <xf numFmtId="3" fontId="1" fillId="0" borderId="3" xfId="0" applyNumberFormat="1" applyFont="1" applyFill="1" applyBorder="1" applyAlignment="1" applyProtection="1">
      <alignment horizontal="center"/>
      <protection/>
    </xf>
    <xf numFmtId="3" fontId="2" fillId="0" borderId="8" xfId="0" applyNumberFormat="1" applyFont="1" applyFill="1" applyBorder="1" applyAlignment="1" applyProtection="1">
      <alignment horizontal="fill"/>
      <protection/>
    </xf>
    <xf numFmtId="3" fontId="2" fillId="0" borderId="9" xfId="0" applyNumberFormat="1" applyFont="1" applyFill="1" applyBorder="1" applyAlignment="1" applyProtection="1">
      <alignment horizontal="fill"/>
      <protection/>
    </xf>
    <xf numFmtId="3" fontId="2" fillId="0" borderId="9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centerContinuous"/>
    </xf>
    <xf numFmtId="3" fontId="1" fillId="0" borderId="1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12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>
      <alignment/>
    </xf>
    <xf numFmtId="0" fontId="12" fillId="0" borderId="7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fill"/>
      <protection/>
    </xf>
    <xf numFmtId="0" fontId="4" fillId="0" borderId="5" xfId="0" applyFont="1" applyFill="1" applyBorder="1" applyAlignment="1" applyProtection="1">
      <alignment horizontal="fill"/>
      <protection/>
    </xf>
    <xf numFmtId="0" fontId="4" fillId="0" borderId="2" xfId="0" applyFont="1" applyFill="1" applyBorder="1" applyAlignment="1" applyProtection="1">
      <alignment horizontal="fill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horizontal="center"/>
      <protection/>
    </xf>
    <xf numFmtId="0" fontId="4" fillId="0" borderId="3" xfId="0" applyFont="1" applyFill="1" applyBorder="1" applyAlignment="1" applyProtection="1">
      <alignment horizontal="fill"/>
      <protection/>
    </xf>
    <xf numFmtId="0" fontId="4" fillId="0" borderId="7" xfId="0" applyFont="1" applyFill="1" applyBorder="1" applyAlignment="1" applyProtection="1">
      <alignment horizontal="fill"/>
      <protection/>
    </xf>
    <xf numFmtId="0" fontId="12" fillId="0" borderId="8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" fontId="4" fillId="0" borderId="0" xfId="0" applyNumberFormat="1" applyFont="1" applyFill="1" applyAlignment="1" applyProtection="1">
      <alignment horizontal="center"/>
      <protection/>
    </xf>
    <xf numFmtId="0" fontId="2" fillId="0" borderId="5" xfId="0" applyFont="1" applyFill="1" applyBorder="1" applyAlignment="1">
      <alignment horizontal="center"/>
    </xf>
    <xf numFmtId="1" fontId="2" fillId="0" borderId="2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Fill="1" applyAlignment="1" applyProtection="1">
      <alignment horizontal="right"/>
      <protection/>
    </xf>
    <xf numFmtId="1" fontId="2" fillId="0" borderId="6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1" fontId="1" fillId="0" borderId="4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/>
    </xf>
    <xf numFmtId="1" fontId="1" fillId="0" borderId="11" xfId="0" applyNumberFormat="1" applyFont="1" applyFill="1" applyBorder="1" applyAlignment="1" applyProtection="1">
      <alignment horizontal="center"/>
      <protection/>
    </xf>
    <xf numFmtId="1" fontId="1" fillId="0" borderId="18" xfId="0" applyNumberFormat="1" applyFont="1" applyFill="1" applyBorder="1" applyAlignment="1">
      <alignment horizontal="centerContinuous"/>
    </xf>
    <xf numFmtId="1" fontId="1" fillId="0" borderId="17" xfId="0" applyNumberFormat="1" applyFont="1" applyFill="1" applyBorder="1" applyAlignment="1">
      <alignment horizontal="centerContinuous"/>
    </xf>
    <xf numFmtId="1" fontId="1" fillId="0" borderId="2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Alignment="1" applyProtection="1">
      <alignment horizontal="center"/>
      <protection/>
    </xf>
    <xf numFmtId="1" fontId="1" fillId="0" borderId="5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" fillId="0" borderId="6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/>
    </xf>
    <xf numFmtId="1" fontId="2" fillId="0" borderId="3" xfId="0" applyNumberFormat="1" applyFont="1" applyFill="1" applyBorder="1" applyAlignment="1">
      <alignment/>
    </xf>
    <xf numFmtId="1" fontId="2" fillId="0" borderId="4" xfId="0" applyNumberFormat="1" applyFont="1" applyFill="1" applyBorder="1" applyAlignment="1">
      <alignment/>
    </xf>
    <xf numFmtId="1" fontId="2" fillId="0" borderId="21" xfId="0" applyNumberFormat="1" applyFont="1" applyFill="1" applyBorder="1" applyAlignment="1">
      <alignment/>
    </xf>
    <xf numFmtId="1" fontId="2" fillId="0" borderId="2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5" fillId="0" borderId="6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/>
    </xf>
    <xf numFmtId="1" fontId="2" fillId="0" borderId="5" xfId="0" applyNumberFormat="1" applyFont="1" applyFill="1" applyBorder="1" applyAlignment="1">
      <alignment/>
    </xf>
    <xf numFmtId="1" fontId="7" fillId="0" borderId="0" xfId="0" applyNumberFormat="1" applyFont="1" applyFill="1" applyAlignment="1" applyProtection="1">
      <alignment horizontal="center"/>
      <protection/>
    </xf>
    <xf numFmtId="1" fontId="3" fillId="0" borderId="12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/>
    </xf>
    <xf numFmtId="1" fontId="7" fillId="0" borderId="2" xfId="0" applyNumberFormat="1" applyFont="1" applyFill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 applyProtection="1">
      <alignment horizontal="left"/>
      <protection/>
    </xf>
    <xf numFmtId="1" fontId="4" fillId="0" borderId="2" xfId="0" applyNumberFormat="1" applyFont="1" applyFill="1" applyBorder="1" applyAlignment="1">
      <alignment/>
    </xf>
    <xf numFmtId="1" fontId="4" fillId="0" borderId="5" xfId="0" applyNumberFormat="1" applyFont="1" applyFill="1" applyBorder="1" applyAlignment="1">
      <alignment/>
    </xf>
    <xf numFmtId="1" fontId="4" fillId="0" borderId="5" xfId="0" applyNumberFormat="1" applyFont="1" applyFill="1" applyBorder="1" applyAlignment="1" applyProtection="1">
      <alignment horizontal="center"/>
      <protection/>
    </xf>
    <xf numFmtId="1" fontId="4" fillId="0" borderId="5" xfId="0" applyNumberFormat="1" applyFont="1" applyFill="1" applyBorder="1" applyAlignment="1">
      <alignment horizontal="center"/>
    </xf>
    <xf numFmtId="1" fontId="16" fillId="0" borderId="20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 applyProtection="1">
      <alignment horizontal="right"/>
      <protection/>
    </xf>
    <xf numFmtId="1" fontId="1" fillId="0" borderId="17" xfId="0" applyNumberFormat="1" applyFont="1" applyFill="1" applyBorder="1" applyAlignment="1">
      <alignment horizontal="centerContinuous" vertical="center"/>
    </xf>
    <xf numFmtId="1" fontId="1" fillId="0" borderId="18" xfId="0" applyNumberFormat="1" applyFont="1" applyFill="1" applyBorder="1" applyAlignment="1">
      <alignment horizontal="centerContinuous" vertical="center"/>
    </xf>
    <xf numFmtId="1" fontId="2" fillId="0" borderId="1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 applyProtection="1">
      <alignment horizontal="center"/>
      <protection/>
    </xf>
    <xf numFmtId="1" fontId="2" fillId="0" borderId="2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 applyProtection="1">
      <alignment horizontal="left"/>
      <protection/>
    </xf>
    <xf numFmtId="1" fontId="1" fillId="0" borderId="0" xfId="0" applyNumberFormat="1" applyFont="1" applyFill="1" applyAlignment="1" applyProtection="1">
      <alignment horizontal="left"/>
      <protection/>
    </xf>
    <xf numFmtId="1" fontId="6" fillId="0" borderId="0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/>
    </xf>
    <xf numFmtId="1" fontId="2" fillId="0" borderId="15" xfId="0" applyNumberFormat="1" applyFont="1" applyFill="1" applyBorder="1" applyAlignment="1">
      <alignment/>
    </xf>
    <xf numFmtId="1" fontId="2" fillId="0" borderId="16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" fontId="3" fillId="0" borderId="5" xfId="0" applyNumberFormat="1" applyFont="1" applyFill="1" applyBorder="1" applyAlignment="1" applyProtection="1">
      <alignment horizontal="center"/>
      <protection/>
    </xf>
    <xf numFmtId="1" fontId="5" fillId="0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 applyProtection="1">
      <alignment horizontal="center"/>
      <protection/>
    </xf>
    <xf numFmtId="1" fontId="1" fillId="0" borderId="2" xfId="0" applyNumberFormat="1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/>
    </xf>
    <xf numFmtId="1" fontId="4" fillId="0" borderId="22" xfId="0" applyNumberFormat="1" applyFont="1" applyFill="1" applyBorder="1" applyAlignment="1">
      <alignment/>
    </xf>
    <xf numFmtId="1" fontId="7" fillId="0" borderId="20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/>
    </xf>
    <xf numFmtId="1" fontId="4" fillId="0" borderId="19" xfId="0" applyNumberFormat="1" applyFont="1" applyFill="1" applyBorder="1" applyAlignment="1">
      <alignment/>
    </xf>
    <xf numFmtId="1" fontId="4" fillId="0" borderId="4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/>
    </xf>
    <xf numFmtId="1" fontId="4" fillId="0" borderId="7" xfId="0" applyNumberFormat="1" applyFont="1" applyFill="1" applyBorder="1" applyAlignment="1">
      <alignment/>
    </xf>
    <xf numFmtId="1" fontId="16" fillId="0" borderId="22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165" fontId="4" fillId="0" borderId="7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0" fontId="7" fillId="0" borderId="2" xfId="0" applyNumberFormat="1" applyFont="1" applyFill="1" applyBorder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  <protection/>
    </xf>
    <xf numFmtId="3" fontId="1" fillId="0" borderId="21" xfId="0" applyNumberFormat="1" applyFont="1" applyFill="1" applyBorder="1" applyAlignment="1">
      <alignment horizontal="centerContinuous"/>
    </xf>
    <xf numFmtId="3" fontId="1" fillId="0" borderId="7" xfId="0" applyNumberFormat="1" applyFont="1" applyFill="1" applyBorder="1" applyAlignment="1" applyProtection="1">
      <alignment horizontal="center"/>
      <protection/>
    </xf>
    <xf numFmtId="0" fontId="2" fillId="0" borderId="7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1" fontId="3" fillId="0" borderId="20" xfId="0" applyNumberFormat="1" applyFont="1" applyFill="1" applyBorder="1" applyAlignment="1" applyProtection="1">
      <alignment horizontal="center"/>
      <protection/>
    </xf>
    <xf numFmtId="1" fontId="2" fillId="0" borderId="25" xfId="0" applyNumberFormat="1" applyFont="1" applyFill="1" applyBorder="1" applyAlignment="1" applyProtection="1">
      <alignment horizontal="center"/>
      <protection/>
    </xf>
    <xf numFmtId="0" fontId="12" fillId="0" borderId="20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4" xfId="0" applyFont="1" applyFill="1" applyBorder="1" applyAlignment="1" quotePrefix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0" fontId="19" fillId="0" borderId="0" xfId="0" applyFont="1" applyFill="1" applyAlignment="1" applyProtection="1">
      <alignment horizontal="center"/>
      <protection/>
    </xf>
    <xf numFmtId="0" fontId="12" fillId="0" borderId="9" xfId="0" applyFont="1" applyFill="1" applyBorder="1" applyAlignment="1" applyProtection="1">
      <alignment horizontal="center" vertical="center"/>
      <protection/>
    </xf>
    <xf numFmtId="0" fontId="12" fillId="0" borderId="21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2" fillId="0" borderId="7" xfId="0" applyFont="1" applyFill="1" applyBorder="1" applyAlignment="1" applyProtection="1">
      <alignment horizontal="center" vertical="center"/>
      <protection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3" fontId="1" fillId="0" borderId="8" xfId="0" applyNumberFormat="1" applyFont="1" applyFill="1" applyBorder="1" applyAlignment="1" applyProtection="1">
      <alignment horizontal="center"/>
      <protection/>
    </xf>
    <xf numFmtId="3" fontId="1" fillId="0" borderId="1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9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left"/>
      <protection/>
    </xf>
    <xf numFmtId="0" fontId="12" fillId="0" borderId="0" xfId="0" applyFont="1" applyFill="1" applyAlignment="1" applyProtection="1">
      <alignment horizontal="center"/>
      <protection/>
    </xf>
    <xf numFmtId="0" fontId="12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4" xfId="0" applyFont="1" applyFill="1" applyBorder="1" applyAlignment="1" applyProtection="1">
      <alignment horizontal="center" vertical="center"/>
      <protection/>
    </xf>
    <xf numFmtId="0" fontId="12" fillId="0" borderId="8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horizontal="center" vertical="center"/>
      <protection/>
    </xf>
    <xf numFmtId="0" fontId="12" fillId="0" borderId="29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6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/>
      <protection/>
    </xf>
    <xf numFmtId="3" fontId="1" fillId="0" borderId="0" xfId="0" applyNumberFormat="1" applyFont="1" applyFill="1" applyAlignment="1">
      <alignment horizontal="center"/>
    </xf>
    <xf numFmtId="0" fontId="17" fillId="0" borderId="0" xfId="0" applyFont="1" applyFill="1" applyAlignment="1" applyProtection="1">
      <alignment horizontal="center"/>
      <protection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/>
    </xf>
    <xf numFmtId="0" fontId="1" fillId="0" borderId="1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8"/>
  <sheetViews>
    <sheetView tabSelected="1" workbookViewId="0" topLeftCell="A1">
      <selection activeCell="A2" sqref="A2"/>
    </sheetView>
  </sheetViews>
  <sheetFormatPr defaultColWidth="11.00390625" defaultRowHeight="12.75"/>
  <cols>
    <col min="1" max="1" width="44.421875" style="2" customWidth="1"/>
    <col min="2" max="2" width="9.7109375" style="70" customWidth="1"/>
    <col min="3" max="3" width="8.57421875" style="70" customWidth="1"/>
    <col min="4" max="4" width="8.28125" style="70" customWidth="1"/>
    <col min="5" max="5" width="6.421875" style="70" customWidth="1"/>
    <col min="6" max="7" width="6.140625" style="70" customWidth="1"/>
    <col min="8" max="8" width="7.57421875" style="70" customWidth="1"/>
    <col min="9" max="9" width="6.140625" style="70" customWidth="1"/>
    <col min="10" max="10" width="9.00390625" style="70" customWidth="1"/>
    <col min="11" max="11" width="7.140625" style="70" customWidth="1"/>
    <col min="12" max="12" width="7.8515625" style="70" customWidth="1"/>
    <col min="13" max="13" width="6.7109375" style="70" customWidth="1"/>
    <col min="14" max="14" width="7.140625" style="70" customWidth="1"/>
    <col min="15" max="15" width="6.7109375" style="70" customWidth="1"/>
    <col min="16" max="16" width="6.57421875" style="70" bestFit="1" customWidth="1"/>
    <col min="17" max="17" width="5.57421875" style="70" customWidth="1"/>
    <col min="18" max="18" width="6.140625" style="70" customWidth="1"/>
    <col min="19" max="19" width="6.421875" style="70" customWidth="1"/>
    <col min="20" max="21" width="7.421875" style="70" customWidth="1"/>
    <col min="22" max="22" width="6.7109375" style="70" customWidth="1"/>
    <col min="23" max="23" width="4.8515625" style="70" customWidth="1"/>
    <col min="24" max="24" width="6.00390625" style="70" customWidth="1"/>
    <col min="25" max="25" width="5.140625" style="70" customWidth="1"/>
    <col min="26" max="26" width="7.7109375" style="70" bestFit="1" customWidth="1"/>
    <col min="27" max="27" width="7.28125" style="70" bestFit="1" customWidth="1"/>
    <col min="28" max="28" width="6.140625" style="70" bestFit="1" customWidth="1"/>
    <col min="29" max="29" width="11.00390625" style="2" customWidth="1"/>
    <col min="30" max="30" width="11.00390625" style="50" customWidth="1"/>
    <col min="31" max="16384" width="11.00390625" style="2" customWidth="1"/>
  </cols>
  <sheetData>
    <row r="1" spans="1:29" ht="15">
      <c r="A1" s="1" t="s">
        <v>572</v>
      </c>
      <c r="F1" s="190"/>
      <c r="AC1" s="3"/>
    </row>
    <row r="2" ht="15">
      <c r="A2" s="2" t="s">
        <v>573</v>
      </c>
    </row>
    <row r="3" spans="1:30" ht="16.5">
      <c r="A3" s="378" t="s">
        <v>0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</row>
    <row r="4" spans="1:30" ht="16.5">
      <c r="A4" s="378" t="s">
        <v>195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</row>
    <row r="5" spans="1:22" ht="15.75" thickBot="1">
      <c r="A5" s="6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</row>
    <row r="6" spans="1:30" ht="13.5" customHeight="1">
      <c r="A6" s="7"/>
      <c r="B6" s="193" t="s">
        <v>4</v>
      </c>
      <c r="C6" s="375" t="s">
        <v>5</v>
      </c>
      <c r="D6" s="376"/>
      <c r="E6" s="376"/>
      <c r="F6" s="376"/>
      <c r="G6" s="376"/>
      <c r="H6" s="376"/>
      <c r="I6" s="376"/>
      <c r="J6" s="376"/>
      <c r="K6" s="376"/>
      <c r="L6" s="376"/>
      <c r="M6" s="377"/>
      <c r="N6" s="375" t="s">
        <v>6</v>
      </c>
      <c r="O6" s="376"/>
      <c r="P6" s="376"/>
      <c r="Q6" s="376"/>
      <c r="R6" s="376"/>
      <c r="S6" s="376"/>
      <c r="T6" s="377"/>
      <c r="U6" s="375" t="s">
        <v>1</v>
      </c>
      <c r="V6" s="376"/>
      <c r="W6" s="376"/>
      <c r="X6" s="376"/>
      <c r="Y6" s="376"/>
      <c r="Z6" s="377"/>
      <c r="AA6" s="375" t="s">
        <v>2</v>
      </c>
      <c r="AB6" s="376"/>
      <c r="AC6" s="309"/>
      <c r="AD6" s="312"/>
    </row>
    <row r="7" spans="1:30" ht="13.5" customHeight="1" thickBot="1">
      <c r="A7" s="5" t="s">
        <v>3</v>
      </c>
      <c r="B7" s="194" t="s">
        <v>10</v>
      </c>
      <c r="C7" s="211"/>
      <c r="D7" s="210"/>
      <c r="E7" s="210"/>
      <c r="F7" s="210"/>
      <c r="G7" s="210"/>
      <c r="H7" s="210"/>
      <c r="I7" s="210"/>
      <c r="J7" s="210"/>
      <c r="K7" s="210"/>
      <c r="L7" s="210"/>
      <c r="M7" s="337"/>
      <c r="N7" s="211"/>
      <c r="O7" s="210"/>
      <c r="P7" s="210"/>
      <c r="Q7" s="210"/>
      <c r="R7" s="210"/>
      <c r="S7" s="210"/>
      <c r="T7" s="337"/>
      <c r="U7" s="372" t="s">
        <v>7</v>
      </c>
      <c r="V7" s="373"/>
      <c r="W7" s="373"/>
      <c r="X7" s="373"/>
      <c r="Y7" s="373"/>
      <c r="Z7" s="374"/>
      <c r="AA7" s="372" t="s">
        <v>8</v>
      </c>
      <c r="AB7" s="374"/>
      <c r="AC7" s="11"/>
      <c r="AD7" s="247"/>
    </row>
    <row r="8" spans="1:30" ht="15">
      <c r="A8" s="5" t="s">
        <v>9</v>
      </c>
      <c r="B8" s="65"/>
      <c r="C8" s="195" t="s">
        <v>11</v>
      </c>
      <c r="D8" s="191" t="s">
        <v>498</v>
      </c>
      <c r="E8" s="191" t="s">
        <v>499</v>
      </c>
      <c r="F8" s="191" t="s">
        <v>500</v>
      </c>
      <c r="G8" s="191" t="s">
        <v>501</v>
      </c>
      <c r="H8" s="191" t="s">
        <v>502</v>
      </c>
      <c r="I8" s="191" t="s">
        <v>17</v>
      </c>
      <c r="J8" s="191" t="s">
        <v>18</v>
      </c>
      <c r="K8" s="191" t="s">
        <v>11</v>
      </c>
      <c r="L8" s="191" t="s">
        <v>359</v>
      </c>
      <c r="M8" s="191" t="s">
        <v>504</v>
      </c>
      <c r="N8" s="195" t="s">
        <v>11</v>
      </c>
      <c r="O8" s="191" t="s">
        <v>505</v>
      </c>
      <c r="P8" s="191" t="s">
        <v>21</v>
      </c>
      <c r="Q8" s="191" t="s">
        <v>506</v>
      </c>
      <c r="R8" s="191" t="s">
        <v>23</v>
      </c>
      <c r="S8" s="191" t="s">
        <v>508</v>
      </c>
      <c r="T8" s="191" t="s">
        <v>509</v>
      </c>
      <c r="U8" s="195" t="s">
        <v>510</v>
      </c>
      <c r="V8" s="191" t="s">
        <v>511</v>
      </c>
      <c r="W8" s="196" t="s">
        <v>512</v>
      </c>
      <c r="X8" s="196" t="s">
        <v>513</v>
      </c>
      <c r="Y8" s="196" t="s">
        <v>30</v>
      </c>
      <c r="Z8" s="196" t="s">
        <v>31</v>
      </c>
      <c r="AA8" s="197" t="s">
        <v>32</v>
      </c>
      <c r="AB8" s="198" t="s">
        <v>514</v>
      </c>
      <c r="AC8" s="311" t="s">
        <v>554</v>
      </c>
      <c r="AD8" s="311" t="s">
        <v>566</v>
      </c>
    </row>
    <row r="9" spans="1:30" ht="15.75" thickBot="1">
      <c r="A9" s="15"/>
      <c r="B9" s="338" t="s">
        <v>4</v>
      </c>
      <c r="C9" s="216" t="s">
        <v>33</v>
      </c>
      <c r="D9" s="215" t="s">
        <v>34</v>
      </c>
      <c r="E9" s="215" t="s">
        <v>35</v>
      </c>
      <c r="F9" s="215" t="s">
        <v>36</v>
      </c>
      <c r="G9" s="215" t="s">
        <v>37</v>
      </c>
      <c r="H9" s="215" t="s">
        <v>38</v>
      </c>
      <c r="I9" s="213"/>
      <c r="J9" s="215" t="s">
        <v>39</v>
      </c>
      <c r="K9" s="215" t="s">
        <v>40</v>
      </c>
      <c r="L9" s="215" t="s">
        <v>41</v>
      </c>
      <c r="M9" s="213" t="s">
        <v>42</v>
      </c>
      <c r="N9" s="216" t="s">
        <v>43</v>
      </c>
      <c r="O9" s="215" t="s">
        <v>44</v>
      </c>
      <c r="P9" s="215" t="s">
        <v>45</v>
      </c>
      <c r="Q9" s="213" t="s">
        <v>46</v>
      </c>
      <c r="R9" s="213"/>
      <c r="S9" s="213" t="s">
        <v>47</v>
      </c>
      <c r="T9" s="215" t="s">
        <v>48</v>
      </c>
      <c r="U9" s="212" t="s">
        <v>49</v>
      </c>
      <c r="V9" s="213" t="s">
        <v>50</v>
      </c>
      <c r="W9" s="213" t="s">
        <v>51</v>
      </c>
      <c r="X9" s="213" t="s">
        <v>52</v>
      </c>
      <c r="Y9" s="213"/>
      <c r="Z9" s="214" t="s">
        <v>53</v>
      </c>
      <c r="AA9" s="212" t="s">
        <v>54</v>
      </c>
      <c r="AB9" s="213" t="s">
        <v>55</v>
      </c>
      <c r="AC9" s="9" t="s">
        <v>555</v>
      </c>
      <c r="AD9" s="125"/>
    </row>
    <row r="10" spans="1:30" ht="15">
      <c r="A10" s="6"/>
      <c r="B10" s="200"/>
      <c r="C10" s="201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201"/>
      <c r="O10" s="202"/>
      <c r="P10" s="202"/>
      <c r="Q10" s="202"/>
      <c r="R10" s="202"/>
      <c r="S10" s="202"/>
      <c r="T10" s="203"/>
      <c r="U10" s="192"/>
      <c r="V10" s="192"/>
      <c r="Z10" s="204"/>
      <c r="AC10" s="11"/>
      <c r="AD10" s="247"/>
    </row>
    <row r="11" spans="1:30" ht="15">
      <c r="A11" s="5" t="s">
        <v>10</v>
      </c>
      <c r="B11" s="23">
        <f>SUM(C11:AD11)</f>
        <v>52215</v>
      </c>
      <c r="C11" s="67">
        <f>SUM(C13:C196)</f>
        <v>18598</v>
      </c>
      <c r="D11" s="24">
        <f aca="true" t="shared" si="0" ref="D11:AD11">SUM(D13:D196)</f>
        <v>3831</v>
      </c>
      <c r="E11" s="24">
        <f t="shared" si="0"/>
        <v>2719</v>
      </c>
      <c r="F11" s="24">
        <f t="shared" si="0"/>
        <v>2341</v>
      </c>
      <c r="G11" s="24">
        <f t="shared" si="0"/>
        <v>1753</v>
      </c>
      <c r="H11" s="24">
        <f t="shared" si="0"/>
        <v>1856</v>
      </c>
      <c r="I11" s="24">
        <f t="shared" si="0"/>
        <v>2213</v>
      </c>
      <c r="J11" s="24">
        <f t="shared" si="0"/>
        <v>1536</v>
      </c>
      <c r="K11" s="24">
        <f t="shared" si="0"/>
        <v>1766</v>
      </c>
      <c r="L11" s="24">
        <f t="shared" si="0"/>
        <v>1031</v>
      </c>
      <c r="M11" s="24">
        <f>SUM(M13:M196)</f>
        <v>1604</v>
      </c>
      <c r="N11" s="67">
        <f t="shared" si="0"/>
        <v>1637</v>
      </c>
      <c r="O11" s="24">
        <f t="shared" si="0"/>
        <v>869</v>
      </c>
      <c r="P11" s="24">
        <f t="shared" si="0"/>
        <v>1180</v>
      </c>
      <c r="Q11" s="24">
        <f t="shared" si="0"/>
        <v>839</v>
      </c>
      <c r="R11" s="24">
        <f t="shared" si="0"/>
        <v>1453</v>
      </c>
      <c r="S11" s="24">
        <f>SUM(S13:S196)</f>
        <v>1347</v>
      </c>
      <c r="T11" s="24">
        <f t="shared" si="0"/>
        <v>1258</v>
      </c>
      <c r="U11" s="67">
        <f t="shared" si="0"/>
        <v>388</v>
      </c>
      <c r="V11" s="24">
        <f t="shared" si="0"/>
        <v>461</v>
      </c>
      <c r="W11" s="24">
        <f t="shared" si="0"/>
        <v>736</v>
      </c>
      <c r="X11" s="24">
        <f t="shared" si="0"/>
        <v>901</v>
      </c>
      <c r="Y11" s="24">
        <f t="shared" si="0"/>
        <v>409</v>
      </c>
      <c r="Z11" s="24">
        <f t="shared" si="0"/>
        <v>692</v>
      </c>
      <c r="AA11" s="67">
        <f t="shared" si="0"/>
        <v>275</v>
      </c>
      <c r="AB11" s="24">
        <f t="shared" si="0"/>
        <v>257</v>
      </c>
      <c r="AC11" s="67">
        <f t="shared" si="0"/>
        <v>15</v>
      </c>
      <c r="AD11" s="67">
        <f t="shared" si="0"/>
        <v>250</v>
      </c>
    </row>
    <row r="12" spans="2:30" ht="15">
      <c r="B12" s="248"/>
      <c r="C12" s="295"/>
      <c r="D12" s="249"/>
      <c r="E12" s="249"/>
      <c r="F12" s="249"/>
      <c r="G12" s="249"/>
      <c r="H12" s="249"/>
      <c r="I12" s="249"/>
      <c r="J12" s="249"/>
      <c r="K12" s="249"/>
      <c r="L12" s="249"/>
      <c r="M12" s="250"/>
      <c r="N12" s="251"/>
      <c r="O12" s="251"/>
      <c r="P12" s="251"/>
      <c r="Q12" s="251"/>
      <c r="R12" s="251"/>
      <c r="S12" s="251"/>
      <c r="T12" s="250"/>
      <c r="U12" s="249"/>
      <c r="V12" s="249"/>
      <c r="W12" s="13"/>
      <c r="X12" s="13"/>
      <c r="Y12" s="13"/>
      <c r="Z12" s="253"/>
      <c r="AA12" s="13"/>
      <c r="AB12" s="270"/>
      <c r="AC12" s="11"/>
      <c r="AD12" s="247"/>
    </row>
    <row r="13" spans="1:30" ht="15">
      <c r="A13" s="3" t="s">
        <v>56</v>
      </c>
      <c r="B13" s="30">
        <f>SUM(C13:AD13)</f>
        <v>50</v>
      </c>
      <c r="C13" s="127">
        <v>3</v>
      </c>
      <c r="D13" s="246">
        <v>1</v>
      </c>
      <c r="E13" s="31">
        <v>6</v>
      </c>
      <c r="F13" s="31">
        <v>0</v>
      </c>
      <c r="G13" s="31">
        <v>5</v>
      </c>
      <c r="H13" s="31">
        <v>3</v>
      </c>
      <c r="I13" s="31">
        <v>1</v>
      </c>
      <c r="J13" s="31">
        <v>3</v>
      </c>
      <c r="K13" s="31">
        <v>5</v>
      </c>
      <c r="L13" s="31">
        <v>1</v>
      </c>
      <c r="M13" s="35">
        <v>0</v>
      </c>
      <c r="N13" s="31">
        <v>1</v>
      </c>
      <c r="O13" s="31">
        <v>0</v>
      </c>
      <c r="P13" s="31">
        <v>1</v>
      </c>
      <c r="Q13" s="31">
        <v>0</v>
      </c>
      <c r="R13" s="31">
        <v>5</v>
      </c>
      <c r="S13" s="31">
        <v>1</v>
      </c>
      <c r="T13" s="35">
        <v>1</v>
      </c>
      <c r="U13" s="31">
        <v>0</v>
      </c>
      <c r="V13" s="31">
        <v>3</v>
      </c>
      <c r="W13" s="31">
        <v>0</v>
      </c>
      <c r="X13" s="31">
        <v>0</v>
      </c>
      <c r="Y13" s="31">
        <v>2</v>
      </c>
      <c r="Z13" s="35">
        <v>7</v>
      </c>
      <c r="AA13" s="31">
        <v>0</v>
      </c>
      <c r="AB13" s="43">
        <v>1</v>
      </c>
      <c r="AC13" s="247">
        <v>0</v>
      </c>
      <c r="AD13" s="123">
        <v>0</v>
      </c>
    </row>
    <row r="14" spans="1:30" ht="15">
      <c r="A14" s="3" t="s">
        <v>57</v>
      </c>
      <c r="B14" s="30">
        <f aca="true" t="shared" si="1" ref="B14:B75">SUM(C14:AD14)</f>
        <v>10</v>
      </c>
      <c r="C14" s="127">
        <v>5</v>
      </c>
      <c r="D14" s="246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1</v>
      </c>
      <c r="K14" s="31">
        <v>0</v>
      </c>
      <c r="L14" s="31">
        <v>0</v>
      </c>
      <c r="M14" s="35">
        <v>0</v>
      </c>
      <c r="N14" s="31">
        <v>1</v>
      </c>
      <c r="O14" s="31">
        <v>1</v>
      </c>
      <c r="P14" s="31">
        <v>1</v>
      </c>
      <c r="Q14" s="31">
        <v>0</v>
      </c>
      <c r="R14" s="31">
        <v>0</v>
      </c>
      <c r="S14" s="31">
        <v>0</v>
      </c>
      <c r="T14" s="35">
        <v>1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5">
        <v>0</v>
      </c>
      <c r="AA14" s="31">
        <v>0</v>
      </c>
      <c r="AB14" s="43">
        <v>0</v>
      </c>
      <c r="AC14" s="247">
        <v>0</v>
      </c>
      <c r="AD14" s="123">
        <v>0</v>
      </c>
    </row>
    <row r="15" spans="1:30" ht="15">
      <c r="A15" s="3" t="s">
        <v>58</v>
      </c>
      <c r="B15" s="30">
        <f t="shared" si="1"/>
        <v>19</v>
      </c>
      <c r="C15" s="127">
        <v>10</v>
      </c>
      <c r="D15" s="246">
        <v>1</v>
      </c>
      <c r="E15" s="31">
        <v>0</v>
      </c>
      <c r="F15" s="31">
        <v>0</v>
      </c>
      <c r="G15" s="31">
        <v>0</v>
      </c>
      <c r="H15" s="31">
        <v>1</v>
      </c>
      <c r="I15" s="31">
        <v>1</v>
      </c>
      <c r="J15" s="31">
        <v>2</v>
      </c>
      <c r="K15" s="31">
        <v>1</v>
      </c>
      <c r="L15" s="31">
        <v>0</v>
      </c>
      <c r="M15" s="35">
        <v>0</v>
      </c>
      <c r="N15" s="31">
        <v>0</v>
      </c>
      <c r="O15" s="31">
        <v>0</v>
      </c>
      <c r="P15" s="31">
        <v>0</v>
      </c>
      <c r="Q15" s="31">
        <v>0</v>
      </c>
      <c r="R15" s="31">
        <v>2</v>
      </c>
      <c r="S15" s="31">
        <v>0</v>
      </c>
      <c r="T15" s="35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5">
        <v>1</v>
      </c>
      <c r="AA15" s="31">
        <v>0</v>
      </c>
      <c r="AB15" s="43">
        <v>0</v>
      </c>
      <c r="AC15" s="247">
        <v>0</v>
      </c>
      <c r="AD15" s="247">
        <v>0</v>
      </c>
    </row>
    <row r="16" spans="1:30" ht="15">
      <c r="A16" s="3" t="s">
        <v>200</v>
      </c>
      <c r="B16" s="30">
        <f t="shared" si="1"/>
        <v>5</v>
      </c>
      <c r="C16" s="127">
        <v>1</v>
      </c>
      <c r="D16" s="246">
        <v>0</v>
      </c>
      <c r="E16" s="31">
        <v>0</v>
      </c>
      <c r="F16" s="31">
        <v>2</v>
      </c>
      <c r="G16" s="31">
        <v>0</v>
      </c>
      <c r="H16" s="31">
        <v>0</v>
      </c>
      <c r="I16" s="31">
        <v>1</v>
      </c>
      <c r="J16" s="31">
        <v>0</v>
      </c>
      <c r="K16" s="31">
        <v>0</v>
      </c>
      <c r="L16" s="31">
        <v>0</v>
      </c>
      <c r="M16" s="35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5">
        <v>0</v>
      </c>
      <c r="U16" s="31">
        <v>0</v>
      </c>
      <c r="V16" s="31">
        <v>1</v>
      </c>
      <c r="W16" s="31">
        <v>0</v>
      </c>
      <c r="X16" s="31">
        <v>0</v>
      </c>
      <c r="Y16" s="31">
        <v>0</v>
      </c>
      <c r="Z16" s="35">
        <v>0</v>
      </c>
      <c r="AA16" s="31">
        <v>0</v>
      </c>
      <c r="AB16" s="43">
        <v>0</v>
      </c>
      <c r="AC16" s="247">
        <v>0</v>
      </c>
      <c r="AD16" s="247">
        <v>0</v>
      </c>
    </row>
    <row r="17" spans="1:30" ht="15">
      <c r="A17" s="3" t="s">
        <v>59</v>
      </c>
      <c r="B17" s="30">
        <f t="shared" si="1"/>
        <v>510</v>
      </c>
      <c r="C17" s="127">
        <v>230</v>
      </c>
      <c r="D17" s="246">
        <v>22</v>
      </c>
      <c r="E17" s="31">
        <v>11</v>
      </c>
      <c r="F17" s="31">
        <v>14</v>
      </c>
      <c r="G17" s="31">
        <v>17</v>
      </c>
      <c r="H17" s="31">
        <v>54</v>
      </c>
      <c r="I17" s="31">
        <v>13</v>
      </c>
      <c r="J17" s="31">
        <v>14</v>
      </c>
      <c r="K17" s="31">
        <v>6</v>
      </c>
      <c r="L17" s="31">
        <v>17</v>
      </c>
      <c r="M17" s="35">
        <v>15</v>
      </c>
      <c r="N17" s="31">
        <v>12</v>
      </c>
      <c r="O17" s="31">
        <v>7</v>
      </c>
      <c r="P17" s="31">
        <v>6</v>
      </c>
      <c r="Q17" s="31">
        <v>3</v>
      </c>
      <c r="R17" s="31">
        <v>23</v>
      </c>
      <c r="S17" s="31">
        <v>11</v>
      </c>
      <c r="T17" s="35">
        <v>6</v>
      </c>
      <c r="U17" s="31">
        <v>2</v>
      </c>
      <c r="V17" s="31">
        <v>1</v>
      </c>
      <c r="W17" s="31">
        <v>4</v>
      </c>
      <c r="X17" s="31">
        <v>13</v>
      </c>
      <c r="Y17" s="31">
        <v>3</v>
      </c>
      <c r="Z17" s="35">
        <v>4</v>
      </c>
      <c r="AA17" s="31">
        <v>0</v>
      </c>
      <c r="AB17" s="43">
        <v>2</v>
      </c>
      <c r="AC17" s="247">
        <v>0</v>
      </c>
      <c r="AD17" s="247">
        <v>0</v>
      </c>
    </row>
    <row r="18" spans="1:30" ht="15">
      <c r="A18" s="3" t="s">
        <v>60</v>
      </c>
      <c r="B18" s="30">
        <f t="shared" si="1"/>
        <v>4</v>
      </c>
      <c r="C18" s="127">
        <v>1</v>
      </c>
      <c r="D18" s="246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5">
        <v>0</v>
      </c>
      <c r="N18" s="31">
        <v>0</v>
      </c>
      <c r="O18" s="31">
        <v>0</v>
      </c>
      <c r="P18" s="31">
        <v>0</v>
      </c>
      <c r="Q18" s="31">
        <v>3</v>
      </c>
      <c r="R18" s="31">
        <v>0</v>
      </c>
      <c r="S18" s="31">
        <v>0</v>
      </c>
      <c r="T18" s="35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5">
        <v>0</v>
      </c>
      <c r="AA18" s="31">
        <v>0</v>
      </c>
      <c r="AB18" s="43">
        <v>0</v>
      </c>
      <c r="AC18" s="247">
        <v>0</v>
      </c>
      <c r="AD18" s="247">
        <v>0</v>
      </c>
    </row>
    <row r="19" spans="1:30" ht="15">
      <c r="A19" s="3" t="s">
        <v>61</v>
      </c>
      <c r="B19" s="30">
        <f t="shared" si="1"/>
        <v>56</v>
      </c>
      <c r="C19" s="127">
        <v>10</v>
      </c>
      <c r="D19" s="246">
        <v>2</v>
      </c>
      <c r="E19" s="31">
        <v>5</v>
      </c>
      <c r="F19" s="31">
        <v>6</v>
      </c>
      <c r="G19" s="31">
        <v>2</v>
      </c>
      <c r="H19" s="31">
        <v>2</v>
      </c>
      <c r="I19" s="31">
        <v>1</v>
      </c>
      <c r="J19" s="31">
        <v>8</v>
      </c>
      <c r="K19" s="31">
        <v>2</v>
      </c>
      <c r="L19" s="31">
        <v>0</v>
      </c>
      <c r="M19" s="35">
        <v>2</v>
      </c>
      <c r="N19" s="31">
        <v>4</v>
      </c>
      <c r="O19" s="31">
        <v>2</v>
      </c>
      <c r="P19" s="31">
        <v>1</v>
      </c>
      <c r="Q19" s="31">
        <v>1</v>
      </c>
      <c r="R19" s="31">
        <v>1</v>
      </c>
      <c r="S19" s="31">
        <v>2</v>
      </c>
      <c r="T19" s="35">
        <v>1</v>
      </c>
      <c r="U19" s="31">
        <v>0</v>
      </c>
      <c r="V19" s="31">
        <v>0</v>
      </c>
      <c r="W19" s="31">
        <v>1</v>
      </c>
      <c r="X19" s="31">
        <v>0</v>
      </c>
      <c r="Y19" s="31">
        <v>1</v>
      </c>
      <c r="Z19" s="35">
        <v>2</v>
      </c>
      <c r="AA19" s="31">
        <v>0</v>
      </c>
      <c r="AB19" s="43">
        <v>0</v>
      </c>
      <c r="AC19" s="247">
        <v>0</v>
      </c>
      <c r="AD19" s="247">
        <v>0</v>
      </c>
    </row>
    <row r="20" spans="1:30" ht="15">
      <c r="A20" s="3" t="s">
        <v>62</v>
      </c>
      <c r="B20" s="30">
        <f t="shared" si="1"/>
        <v>525</v>
      </c>
      <c r="C20" s="127">
        <v>147</v>
      </c>
      <c r="D20" s="246">
        <v>19</v>
      </c>
      <c r="E20" s="31">
        <v>9</v>
      </c>
      <c r="F20" s="31">
        <v>26</v>
      </c>
      <c r="G20" s="31">
        <v>16</v>
      </c>
      <c r="H20" s="31">
        <v>36</v>
      </c>
      <c r="I20" s="31">
        <v>14</v>
      </c>
      <c r="J20" s="31">
        <v>32</v>
      </c>
      <c r="K20" s="31">
        <v>13</v>
      </c>
      <c r="L20" s="31">
        <v>19</v>
      </c>
      <c r="M20" s="35">
        <v>19</v>
      </c>
      <c r="N20" s="31">
        <v>11</v>
      </c>
      <c r="O20" s="31">
        <v>13</v>
      </c>
      <c r="P20" s="31">
        <v>25</v>
      </c>
      <c r="Q20" s="31">
        <v>6</v>
      </c>
      <c r="R20" s="31">
        <v>39</v>
      </c>
      <c r="S20" s="31">
        <v>14</v>
      </c>
      <c r="T20" s="35">
        <v>18</v>
      </c>
      <c r="U20" s="31">
        <v>11</v>
      </c>
      <c r="V20" s="31">
        <v>3</v>
      </c>
      <c r="W20" s="31">
        <v>7</v>
      </c>
      <c r="X20" s="31">
        <v>9</v>
      </c>
      <c r="Y20" s="31">
        <v>7</v>
      </c>
      <c r="Z20" s="35">
        <v>6</v>
      </c>
      <c r="AA20" s="31">
        <v>3</v>
      </c>
      <c r="AB20" s="43">
        <v>3</v>
      </c>
      <c r="AC20" s="247">
        <v>0</v>
      </c>
      <c r="AD20" s="247">
        <v>0</v>
      </c>
    </row>
    <row r="21" spans="1:30" ht="15">
      <c r="A21" s="3" t="s">
        <v>63</v>
      </c>
      <c r="B21" s="30">
        <f t="shared" si="1"/>
        <v>342</v>
      </c>
      <c r="C21" s="127">
        <v>328</v>
      </c>
      <c r="D21" s="246">
        <v>1</v>
      </c>
      <c r="E21" s="31">
        <v>1</v>
      </c>
      <c r="F21" s="31">
        <v>0</v>
      </c>
      <c r="G21" s="31">
        <v>1</v>
      </c>
      <c r="H21" s="31">
        <v>0</v>
      </c>
      <c r="I21" s="31">
        <v>0</v>
      </c>
      <c r="J21" s="31">
        <v>4</v>
      </c>
      <c r="K21" s="31">
        <v>1</v>
      </c>
      <c r="L21" s="31">
        <v>0</v>
      </c>
      <c r="M21" s="35">
        <v>0</v>
      </c>
      <c r="N21" s="31">
        <v>1</v>
      </c>
      <c r="O21" s="31">
        <v>0</v>
      </c>
      <c r="P21" s="31">
        <v>0</v>
      </c>
      <c r="Q21" s="31">
        <v>0</v>
      </c>
      <c r="R21" s="31">
        <v>1</v>
      </c>
      <c r="S21" s="31">
        <v>0</v>
      </c>
      <c r="T21" s="35">
        <v>1</v>
      </c>
      <c r="U21" s="31">
        <v>0</v>
      </c>
      <c r="V21" s="31">
        <v>0</v>
      </c>
      <c r="W21" s="31">
        <v>0</v>
      </c>
      <c r="X21" s="31">
        <v>1</v>
      </c>
      <c r="Y21" s="31">
        <v>0</v>
      </c>
      <c r="Z21" s="35">
        <v>2</v>
      </c>
      <c r="AA21" s="31">
        <v>0</v>
      </c>
      <c r="AB21" s="43">
        <v>0</v>
      </c>
      <c r="AC21" s="247">
        <v>0</v>
      </c>
      <c r="AD21" s="247">
        <v>0</v>
      </c>
    </row>
    <row r="22" spans="1:30" ht="15">
      <c r="A22" s="3" t="s">
        <v>218</v>
      </c>
      <c r="B22" s="30">
        <f t="shared" si="1"/>
        <v>1</v>
      </c>
      <c r="C22" s="127">
        <v>0</v>
      </c>
      <c r="D22" s="246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5">
        <v>1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5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5">
        <v>0</v>
      </c>
      <c r="AA22" s="31">
        <v>0</v>
      </c>
      <c r="AB22" s="43">
        <v>0</v>
      </c>
      <c r="AC22" s="247">
        <v>0</v>
      </c>
      <c r="AD22" s="247">
        <v>0</v>
      </c>
    </row>
    <row r="23" spans="1:30" ht="15">
      <c r="A23" s="3" t="s">
        <v>64</v>
      </c>
      <c r="B23" s="30">
        <f t="shared" si="1"/>
        <v>1067</v>
      </c>
      <c r="C23" s="127">
        <v>261</v>
      </c>
      <c r="D23" s="246">
        <v>71</v>
      </c>
      <c r="E23" s="31">
        <v>44</v>
      </c>
      <c r="F23" s="31">
        <v>37</v>
      </c>
      <c r="G23" s="31">
        <v>31</v>
      </c>
      <c r="H23" s="31">
        <v>62</v>
      </c>
      <c r="I23" s="31">
        <v>80</v>
      </c>
      <c r="J23" s="31">
        <v>47</v>
      </c>
      <c r="K23" s="31">
        <v>17</v>
      </c>
      <c r="L23" s="31">
        <v>26</v>
      </c>
      <c r="M23" s="35">
        <v>26</v>
      </c>
      <c r="N23" s="31">
        <v>41</v>
      </c>
      <c r="O23" s="31">
        <v>30</v>
      </c>
      <c r="P23" s="31">
        <v>50</v>
      </c>
      <c r="Q23" s="31">
        <v>29</v>
      </c>
      <c r="R23" s="31">
        <v>58</v>
      </c>
      <c r="S23" s="31">
        <v>31</v>
      </c>
      <c r="T23" s="35">
        <v>57</v>
      </c>
      <c r="U23" s="31">
        <v>3</v>
      </c>
      <c r="V23" s="31">
        <v>9</v>
      </c>
      <c r="W23" s="31">
        <v>3</v>
      </c>
      <c r="X23" s="31">
        <v>22</v>
      </c>
      <c r="Y23" s="31">
        <v>5</v>
      </c>
      <c r="Z23" s="35">
        <v>20</v>
      </c>
      <c r="AA23" s="31">
        <v>0</v>
      </c>
      <c r="AB23" s="43">
        <v>7</v>
      </c>
      <c r="AC23" s="247">
        <v>0</v>
      </c>
      <c r="AD23" s="247">
        <v>0</v>
      </c>
    </row>
    <row r="24" spans="1:30" ht="15">
      <c r="A24" s="3" t="s">
        <v>65</v>
      </c>
      <c r="B24" s="30">
        <f t="shared" si="1"/>
        <v>9</v>
      </c>
      <c r="C24" s="127">
        <v>5</v>
      </c>
      <c r="D24" s="246">
        <v>0</v>
      </c>
      <c r="E24" s="31">
        <v>0</v>
      </c>
      <c r="F24" s="31">
        <v>1</v>
      </c>
      <c r="G24" s="31">
        <v>0</v>
      </c>
      <c r="H24" s="31">
        <v>1</v>
      </c>
      <c r="I24" s="31">
        <v>0</v>
      </c>
      <c r="J24" s="31">
        <v>0</v>
      </c>
      <c r="K24" s="31">
        <v>0</v>
      </c>
      <c r="L24" s="31">
        <v>0</v>
      </c>
      <c r="M24" s="35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1</v>
      </c>
      <c r="T24" s="35">
        <v>0</v>
      </c>
      <c r="U24" s="31">
        <v>0</v>
      </c>
      <c r="V24" s="31">
        <v>0</v>
      </c>
      <c r="W24" s="31">
        <v>0</v>
      </c>
      <c r="X24" s="31">
        <v>1</v>
      </c>
      <c r="Y24" s="31">
        <v>0</v>
      </c>
      <c r="Z24" s="35">
        <v>0</v>
      </c>
      <c r="AA24" s="31">
        <v>0</v>
      </c>
      <c r="AB24" s="43">
        <v>0</v>
      </c>
      <c r="AC24" s="247">
        <v>0</v>
      </c>
      <c r="AD24" s="247">
        <v>0</v>
      </c>
    </row>
    <row r="25" spans="1:30" ht="15">
      <c r="A25" s="3" t="s">
        <v>66</v>
      </c>
      <c r="B25" s="30">
        <f t="shared" si="1"/>
        <v>861</v>
      </c>
      <c r="C25" s="127">
        <v>462</v>
      </c>
      <c r="D25" s="246">
        <v>92</v>
      </c>
      <c r="E25" s="31">
        <v>15</v>
      </c>
      <c r="F25" s="31">
        <v>19</v>
      </c>
      <c r="G25" s="31">
        <v>5</v>
      </c>
      <c r="H25" s="31">
        <v>13</v>
      </c>
      <c r="I25" s="31">
        <v>30</v>
      </c>
      <c r="J25" s="31">
        <v>49</v>
      </c>
      <c r="K25" s="31">
        <v>21</v>
      </c>
      <c r="L25" s="31">
        <v>12</v>
      </c>
      <c r="M25" s="35">
        <v>20</v>
      </c>
      <c r="N25" s="31">
        <v>4</v>
      </c>
      <c r="O25" s="31">
        <v>3</v>
      </c>
      <c r="P25" s="31">
        <v>8</v>
      </c>
      <c r="Q25" s="31">
        <v>15</v>
      </c>
      <c r="R25" s="31">
        <v>16</v>
      </c>
      <c r="S25" s="31">
        <v>6</v>
      </c>
      <c r="T25" s="35">
        <v>38</v>
      </c>
      <c r="U25" s="31">
        <v>3</v>
      </c>
      <c r="V25" s="31">
        <v>4</v>
      </c>
      <c r="W25" s="31">
        <v>4</v>
      </c>
      <c r="X25" s="31">
        <v>9</v>
      </c>
      <c r="Y25" s="31">
        <v>7</v>
      </c>
      <c r="Z25" s="35">
        <v>2</v>
      </c>
      <c r="AA25" s="31">
        <v>4</v>
      </c>
      <c r="AB25" s="43">
        <v>0</v>
      </c>
      <c r="AC25" s="247">
        <v>0</v>
      </c>
      <c r="AD25" s="247">
        <v>0</v>
      </c>
    </row>
    <row r="26" spans="1:30" ht="15">
      <c r="A26" s="3" t="s">
        <v>196</v>
      </c>
      <c r="B26" s="30">
        <f t="shared" si="1"/>
        <v>267</v>
      </c>
      <c r="C26" s="127">
        <v>159</v>
      </c>
      <c r="D26" s="246">
        <v>7</v>
      </c>
      <c r="E26" s="31">
        <v>5</v>
      </c>
      <c r="F26" s="31">
        <v>6</v>
      </c>
      <c r="G26" s="31">
        <v>8</v>
      </c>
      <c r="H26" s="31">
        <v>10</v>
      </c>
      <c r="I26" s="31">
        <v>2</v>
      </c>
      <c r="J26" s="31">
        <v>6</v>
      </c>
      <c r="K26" s="31">
        <v>11</v>
      </c>
      <c r="L26" s="31">
        <v>3</v>
      </c>
      <c r="M26" s="35">
        <v>3</v>
      </c>
      <c r="N26" s="31">
        <v>3</v>
      </c>
      <c r="O26" s="31">
        <v>2</v>
      </c>
      <c r="P26" s="31">
        <v>6</v>
      </c>
      <c r="Q26" s="31">
        <v>3</v>
      </c>
      <c r="R26" s="31">
        <v>13</v>
      </c>
      <c r="S26" s="31">
        <v>2</v>
      </c>
      <c r="T26" s="35">
        <v>3</v>
      </c>
      <c r="U26" s="31">
        <v>3</v>
      </c>
      <c r="V26" s="31">
        <v>2</v>
      </c>
      <c r="W26" s="31">
        <v>1</v>
      </c>
      <c r="X26" s="31">
        <v>2</v>
      </c>
      <c r="Y26" s="31">
        <v>1</v>
      </c>
      <c r="Z26" s="35">
        <v>4</v>
      </c>
      <c r="AA26" s="31">
        <v>1</v>
      </c>
      <c r="AB26" s="43">
        <v>1</v>
      </c>
      <c r="AC26" s="247">
        <v>0</v>
      </c>
      <c r="AD26" s="247">
        <v>0</v>
      </c>
    </row>
    <row r="27" spans="1:30" ht="15">
      <c r="A27" s="3" t="s">
        <v>67</v>
      </c>
      <c r="B27" s="30">
        <f t="shared" si="1"/>
        <v>83</v>
      </c>
      <c r="C27" s="127">
        <v>23</v>
      </c>
      <c r="D27" s="246">
        <v>5</v>
      </c>
      <c r="E27" s="31">
        <v>1</v>
      </c>
      <c r="F27" s="31">
        <v>5</v>
      </c>
      <c r="G27" s="31">
        <v>2</v>
      </c>
      <c r="H27" s="31">
        <v>1</v>
      </c>
      <c r="I27" s="31">
        <v>5</v>
      </c>
      <c r="J27" s="31">
        <v>8</v>
      </c>
      <c r="K27" s="31">
        <v>0</v>
      </c>
      <c r="L27" s="31">
        <v>2</v>
      </c>
      <c r="M27" s="35">
        <v>10</v>
      </c>
      <c r="N27" s="31">
        <v>1</v>
      </c>
      <c r="O27" s="31">
        <v>2</v>
      </c>
      <c r="P27" s="31">
        <v>1</v>
      </c>
      <c r="Q27" s="31">
        <v>2</v>
      </c>
      <c r="R27" s="31">
        <v>0</v>
      </c>
      <c r="S27" s="31">
        <v>1</v>
      </c>
      <c r="T27" s="35">
        <v>3</v>
      </c>
      <c r="U27" s="31">
        <v>2</v>
      </c>
      <c r="V27" s="31">
        <v>0</v>
      </c>
      <c r="W27" s="31">
        <v>3</v>
      </c>
      <c r="X27" s="31">
        <v>0</v>
      </c>
      <c r="Y27" s="31">
        <v>0</v>
      </c>
      <c r="Z27" s="35">
        <v>2</v>
      </c>
      <c r="AA27" s="31">
        <v>2</v>
      </c>
      <c r="AB27" s="43">
        <v>2</v>
      </c>
      <c r="AC27" s="247">
        <v>0</v>
      </c>
      <c r="AD27" s="247">
        <v>0</v>
      </c>
    </row>
    <row r="28" spans="1:30" ht="15">
      <c r="A28" s="3" t="s">
        <v>68</v>
      </c>
      <c r="B28" s="30">
        <f t="shared" si="1"/>
        <v>5</v>
      </c>
      <c r="C28" s="127">
        <v>4</v>
      </c>
      <c r="D28" s="246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5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1</v>
      </c>
      <c r="T28" s="35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5">
        <v>0</v>
      </c>
      <c r="AA28" s="31">
        <v>0</v>
      </c>
      <c r="AB28" s="43">
        <v>0</v>
      </c>
      <c r="AC28" s="247">
        <v>0</v>
      </c>
      <c r="AD28" s="247">
        <v>0</v>
      </c>
    </row>
    <row r="29" spans="1:30" ht="15">
      <c r="A29" s="3" t="s">
        <v>69</v>
      </c>
      <c r="B29" s="30">
        <f t="shared" si="1"/>
        <v>211</v>
      </c>
      <c r="C29" s="127">
        <v>35</v>
      </c>
      <c r="D29" s="246">
        <v>6</v>
      </c>
      <c r="E29" s="31">
        <v>5</v>
      </c>
      <c r="F29" s="31">
        <v>3</v>
      </c>
      <c r="G29" s="31">
        <v>12</v>
      </c>
      <c r="H29" s="31">
        <v>6</v>
      </c>
      <c r="I29" s="31">
        <v>3</v>
      </c>
      <c r="J29" s="31">
        <v>2</v>
      </c>
      <c r="K29" s="31">
        <v>7</v>
      </c>
      <c r="L29" s="31">
        <v>1</v>
      </c>
      <c r="M29" s="35">
        <v>0</v>
      </c>
      <c r="N29" s="31">
        <v>47</v>
      </c>
      <c r="O29" s="31">
        <v>18</v>
      </c>
      <c r="P29" s="31">
        <v>0</v>
      </c>
      <c r="Q29" s="31">
        <v>12</v>
      </c>
      <c r="R29" s="31">
        <v>14</v>
      </c>
      <c r="S29" s="31">
        <v>28</v>
      </c>
      <c r="T29" s="35">
        <v>1</v>
      </c>
      <c r="U29" s="31">
        <v>3</v>
      </c>
      <c r="V29" s="31">
        <v>1</v>
      </c>
      <c r="W29" s="31">
        <v>3</v>
      </c>
      <c r="X29" s="31">
        <v>2</v>
      </c>
      <c r="Y29" s="31">
        <v>0</v>
      </c>
      <c r="Z29" s="35">
        <v>2</v>
      </c>
      <c r="AA29" s="31">
        <v>0</v>
      </c>
      <c r="AB29" s="43">
        <v>0</v>
      </c>
      <c r="AC29" s="247">
        <v>0</v>
      </c>
      <c r="AD29" s="247">
        <v>0</v>
      </c>
    </row>
    <row r="30" spans="1:30" ht="15">
      <c r="A30" s="3" t="s">
        <v>70</v>
      </c>
      <c r="B30" s="30">
        <f t="shared" si="1"/>
        <v>39</v>
      </c>
      <c r="C30" s="127">
        <v>36</v>
      </c>
      <c r="D30" s="246">
        <v>0</v>
      </c>
      <c r="E30" s="31">
        <v>0</v>
      </c>
      <c r="F30" s="31">
        <v>0</v>
      </c>
      <c r="G30" s="31">
        <v>1</v>
      </c>
      <c r="H30" s="31">
        <v>0</v>
      </c>
      <c r="I30" s="31">
        <v>0</v>
      </c>
      <c r="J30" s="31">
        <v>0</v>
      </c>
      <c r="K30" s="31">
        <v>2</v>
      </c>
      <c r="L30" s="31">
        <v>0</v>
      </c>
      <c r="M30" s="35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5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5">
        <v>0</v>
      </c>
      <c r="AA30" s="31">
        <v>0</v>
      </c>
      <c r="AB30" s="43">
        <v>0</v>
      </c>
      <c r="AC30" s="247">
        <v>0</v>
      </c>
      <c r="AD30" s="247">
        <v>0</v>
      </c>
    </row>
    <row r="31" spans="1:30" ht="15">
      <c r="A31" s="3" t="s">
        <v>71</v>
      </c>
      <c r="B31" s="30">
        <f t="shared" si="1"/>
        <v>23</v>
      </c>
      <c r="C31" s="127">
        <v>14</v>
      </c>
      <c r="D31" s="246">
        <v>0</v>
      </c>
      <c r="E31" s="31">
        <v>0</v>
      </c>
      <c r="F31" s="31">
        <v>2</v>
      </c>
      <c r="G31" s="31">
        <v>0</v>
      </c>
      <c r="H31" s="31">
        <v>0</v>
      </c>
      <c r="I31" s="31">
        <v>0</v>
      </c>
      <c r="J31" s="31">
        <v>4</v>
      </c>
      <c r="K31" s="31">
        <v>0</v>
      </c>
      <c r="L31" s="31">
        <v>1</v>
      </c>
      <c r="M31" s="35">
        <v>0</v>
      </c>
      <c r="N31" s="31">
        <v>2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5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5">
        <v>0</v>
      </c>
      <c r="AA31" s="31">
        <v>0</v>
      </c>
      <c r="AB31" s="43">
        <v>0</v>
      </c>
      <c r="AC31" s="247">
        <v>0</v>
      </c>
      <c r="AD31" s="247">
        <v>0</v>
      </c>
    </row>
    <row r="32" spans="1:30" ht="15">
      <c r="A32" s="3" t="s">
        <v>72</v>
      </c>
      <c r="B32" s="30">
        <f t="shared" si="1"/>
        <v>27</v>
      </c>
      <c r="C32" s="127">
        <v>19</v>
      </c>
      <c r="D32" s="246">
        <v>0</v>
      </c>
      <c r="E32" s="31">
        <v>1</v>
      </c>
      <c r="F32" s="31">
        <v>1</v>
      </c>
      <c r="G32" s="31">
        <v>2</v>
      </c>
      <c r="H32" s="31">
        <v>0</v>
      </c>
      <c r="I32" s="31">
        <v>1</v>
      </c>
      <c r="J32" s="31">
        <v>0</v>
      </c>
      <c r="K32" s="31">
        <v>0</v>
      </c>
      <c r="L32" s="31">
        <v>0</v>
      </c>
      <c r="M32" s="35">
        <v>1</v>
      </c>
      <c r="N32" s="31">
        <v>0</v>
      </c>
      <c r="O32" s="31">
        <v>0</v>
      </c>
      <c r="P32" s="31">
        <v>0</v>
      </c>
      <c r="Q32" s="31">
        <v>0</v>
      </c>
      <c r="R32" s="31">
        <v>2</v>
      </c>
      <c r="S32" s="31">
        <v>0</v>
      </c>
      <c r="T32" s="35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5">
        <v>0</v>
      </c>
      <c r="AA32" s="31">
        <v>0</v>
      </c>
      <c r="AB32" s="43">
        <v>0</v>
      </c>
      <c r="AC32" s="247">
        <v>0</v>
      </c>
      <c r="AD32" s="247">
        <v>0</v>
      </c>
    </row>
    <row r="33" spans="1:30" ht="15">
      <c r="A33" s="3" t="s">
        <v>73</v>
      </c>
      <c r="B33" s="30">
        <f t="shared" si="1"/>
        <v>5</v>
      </c>
      <c r="C33" s="127">
        <v>1</v>
      </c>
      <c r="D33" s="246">
        <v>1</v>
      </c>
      <c r="E33" s="31">
        <v>1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5">
        <v>0</v>
      </c>
      <c r="N33" s="31">
        <v>0</v>
      </c>
      <c r="O33" s="31">
        <v>0</v>
      </c>
      <c r="P33" s="31">
        <v>0</v>
      </c>
      <c r="Q33" s="31">
        <v>0</v>
      </c>
      <c r="R33" s="31">
        <v>2</v>
      </c>
      <c r="S33" s="31">
        <v>0</v>
      </c>
      <c r="T33" s="35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5">
        <v>0</v>
      </c>
      <c r="AA33" s="31">
        <v>0</v>
      </c>
      <c r="AB33" s="43">
        <v>0</v>
      </c>
      <c r="AC33" s="247">
        <v>0</v>
      </c>
      <c r="AD33" s="247">
        <v>0</v>
      </c>
    </row>
    <row r="34" spans="1:30" ht="15">
      <c r="A34" s="3" t="s">
        <v>74</v>
      </c>
      <c r="B34" s="30">
        <f t="shared" si="1"/>
        <v>5</v>
      </c>
      <c r="C34" s="127">
        <v>0</v>
      </c>
      <c r="D34" s="246">
        <v>1</v>
      </c>
      <c r="E34" s="31">
        <v>0</v>
      </c>
      <c r="F34" s="31">
        <v>1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5">
        <v>0</v>
      </c>
      <c r="N34" s="31">
        <v>0</v>
      </c>
      <c r="O34" s="31">
        <v>0</v>
      </c>
      <c r="P34" s="31">
        <v>0</v>
      </c>
      <c r="Q34" s="31">
        <v>0</v>
      </c>
      <c r="R34" s="31">
        <v>2</v>
      </c>
      <c r="S34" s="31">
        <v>1</v>
      </c>
      <c r="T34" s="35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5">
        <v>0</v>
      </c>
      <c r="AA34" s="31">
        <v>0</v>
      </c>
      <c r="AB34" s="43">
        <v>0</v>
      </c>
      <c r="AC34" s="247">
        <v>0</v>
      </c>
      <c r="AD34" s="247">
        <v>0</v>
      </c>
    </row>
    <row r="35" spans="1:30" ht="15">
      <c r="A35" s="3" t="s">
        <v>75</v>
      </c>
      <c r="B35" s="30">
        <f t="shared" si="1"/>
        <v>1</v>
      </c>
      <c r="C35" s="127">
        <v>0</v>
      </c>
      <c r="D35" s="246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5">
        <v>0</v>
      </c>
      <c r="N35" s="31">
        <v>0</v>
      </c>
      <c r="O35" s="31">
        <v>0</v>
      </c>
      <c r="P35" s="31">
        <v>0</v>
      </c>
      <c r="Q35" s="31">
        <v>0</v>
      </c>
      <c r="R35" s="31">
        <v>1</v>
      </c>
      <c r="S35" s="31">
        <v>0</v>
      </c>
      <c r="T35" s="35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5">
        <v>0</v>
      </c>
      <c r="AA35" s="31">
        <v>0</v>
      </c>
      <c r="AB35" s="43">
        <v>0</v>
      </c>
      <c r="AC35" s="247">
        <v>0</v>
      </c>
      <c r="AD35" s="247">
        <v>0</v>
      </c>
    </row>
    <row r="36" spans="1:30" ht="15">
      <c r="A36" s="3" t="s">
        <v>219</v>
      </c>
      <c r="B36" s="30">
        <f t="shared" si="1"/>
        <v>1</v>
      </c>
      <c r="C36" s="127">
        <v>0</v>
      </c>
      <c r="D36" s="246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1</v>
      </c>
      <c r="L36" s="31">
        <v>0</v>
      </c>
      <c r="M36" s="35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5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5">
        <v>0</v>
      </c>
      <c r="AA36" s="31">
        <v>0</v>
      </c>
      <c r="AB36" s="43">
        <v>0</v>
      </c>
      <c r="AC36" s="247">
        <v>0</v>
      </c>
      <c r="AD36" s="247">
        <v>0</v>
      </c>
    </row>
    <row r="37" spans="1:30" ht="15">
      <c r="A37" s="3" t="s">
        <v>76</v>
      </c>
      <c r="B37" s="30">
        <f t="shared" si="1"/>
        <v>71</v>
      </c>
      <c r="C37" s="127">
        <v>15</v>
      </c>
      <c r="D37" s="246">
        <v>4</v>
      </c>
      <c r="E37" s="31">
        <v>3</v>
      </c>
      <c r="F37" s="31">
        <v>5</v>
      </c>
      <c r="G37" s="31">
        <v>2</v>
      </c>
      <c r="H37" s="31">
        <v>2</v>
      </c>
      <c r="I37" s="31">
        <v>5</v>
      </c>
      <c r="J37" s="31">
        <v>2</v>
      </c>
      <c r="K37" s="31">
        <v>0</v>
      </c>
      <c r="L37" s="31">
        <v>4</v>
      </c>
      <c r="M37" s="35">
        <v>4</v>
      </c>
      <c r="N37" s="31">
        <v>6</v>
      </c>
      <c r="O37" s="31">
        <v>2</v>
      </c>
      <c r="P37" s="31">
        <v>0</v>
      </c>
      <c r="Q37" s="31">
        <v>7</v>
      </c>
      <c r="R37" s="31">
        <v>1</v>
      </c>
      <c r="S37" s="31">
        <v>0</v>
      </c>
      <c r="T37" s="35">
        <v>2</v>
      </c>
      <c r="U37" s="31">
        <v>3</v>
      </c>
      <c r="V37" s="31">
        <v>1</v>
      </c>
      <c r="W37" s="31">
        <v>1</v>
      </c>
      <c r="X37" s="31">
        <v>0</v>
      </c>
      <c r="Y37" s="31">
        <v>0</v>
      </c>
      <c r="Z37" s="35">
        <v>2</v>
      </c>
      <c r="AA37" s="31">
        <v>0</v>
      </c>
      <c r="AB37" s="43">
        <v>0</v>
      </c>
      <c r="AC37" s="247">
        <v>0</v>
      </c>
      <c r="AD37" s="247">
        <v>0</v>
      </c>
    </row>
    <row r="38" spans="1:30" ht="15">
      <c r="A38" s="3" t="s">
        <v>77</v>
      </c>
      <c r="B38" s="30">
        <f t="shared" si="1"/>
        <v>16</v>
      </c>
      <c r="C38" s="127">
        <v>1</v>
      </c>
      <c r="D38" s="246">
        <v>2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6</v>
      </c>
      <c r="K38" s="31">
        <v>0</v>
      </c>
      <c r="L38" s="31">
        <v>0</v>
      </c>
      <c r="M38" s="35">
        <v>0</v>
      </c>
      <c r="N38" s="31">
        <v>0</v>
      </c>
      <c r="O38" s="31">
        <v>0</v>
      </c>
      <c r="P38" s="31">
        <v>0</v>
      </c>
      <c r="Q38" s="31">
        <v>4</v>
      </c>
      <c r="R38" s="31">
        <v>0</v>
      </c>
      <c r="S38" s="31">
        <v>1</v>
      </c>
      <c r="T38" s="35">
        <v>0</v>
      </c>
      <c r="U38" s="31">
        <v>0</v>
      </c>
      <c r="V38" s="31">
        <v>1</v>
      </c>
      <c r="W38" s="31">
        <v>0</v>
      </c>
      <c r="X38" s="31">
        <v>1</v>
      </c>
      <c r="Y38" s="31">
        <v>0</v>
      </c>
      <c r="Z38" s="35">
        <v>0</v>
      </c>
      <c r="AA38" s="31">
        <v>0</v>
      </c>
      <c r="AB38" s="43">
        <v>0</v>
      </c>
      <c r="AC38" s="247">
        <v>0</v>
      </c>
      <c r="AD38" s="247">
        <v>0</v>
      </c>
    </row>
    <row r="39" spans="1:30" ht="15">
      <c r="A39" s="3" t="s">
        <v>78</v>
      </c>
      <c r="B39" s="30">
        <f t="shared" si="1"/>
        <v>1012</v>
      </c>
      <c r="C39" s="127">
        <v>142</v>
      </c>
      <c r="D39" s="246">
        <v>112</v>
      </c>
      <c r="E39" s="31">
        <v>120</v>
      </c>
      <c r="F39" s="31">
        <v>30</v>
      </c>
      <c r="G39" s="31">
        <v>41</v>
      </c>
      <c r="H39" s="31">
        <v>62</v>
      </c>
      <c r="I39" s="31">
        <v>31</v>
      </c>
      <c r="J39" s="31">
        <v>49</v>
      </c>
      <c r="K39" s="31">
        <v>40</v>
      </c>
      <c r="L39" s="31">
        <v>13</v>
      </c>
      <c r="M39" s="35">
        <v>27</v>
      </c>
      <c r="N39" s="31">
        <v>41</v>
      </c>
      <c r="O39" s="31">
        <v>21</v>
      </c>
      <c r="P39" s="31">
        <v>41</v>
      </c>
      <c r="Q39" s="31">
        <v>22</v>
      </c>
      <c r="R39" s="31">
        <v>19</v>
      </c>
      <c r="S39" s="31">
        <v>35</v>
      </c>
      <c r="T39" s="35">
        <v>53</v>
      </c>
      <c r="U39" s="31">
        <v>16</v>
      </c>
      <c r="V39" s="31">
        <v>11</v>
      </c>
      <c r="W39" s="31">
        <v>16</v>
      </c>
      <c r="X39" s="31">
        <v>24</v>
      </c>
      <c r="Y39" s="31">
        <v>21</v>
      </c>
      <c r="Z39" s="35">
        <v>12</v>
      </c>
      <c r="AA39" s="31">
        <v>7</v>
      </c>
      <c r="AB39" s="43">
        <v>6</v>
      </c>
      <c r="AC39" s="247">
        <v>0</v>
      </c>
      <c r="AD39" s="247">
        <v>0</v>
      </c>
    </row>
    <row r="40" spans="1:30" ht="15">
      <c r="A40" s="3" t="s">
        <v>79</v>
      </c>
      <c r="B40" s="30">
        <f t="shared" si="1"/>
        <v>1</v>
      </c>
      <c r="C40" s="127">
        <v>0</v>
      </c>
      <c r="D40" s="246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5">
        <v>0</v>
      </c>
      <c r="N40" s="31">
        <v>1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5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5">
        <v>0</v>
      </c>
      <c r="AA40" s="31">
        <v>0</v>
      </c>
      <c r="AB40" s="43">
        <v>0</v>
      </c>
      <c r="AC40" s="247">
        <v>0</v>
      </c>
      <c r="AD40" s="247">
        <v>0</v>
      </c>
    </row>
    <row r="41" spans="1:30" ht="15">
      <c r="A41" s="3" t="s">
        <v>80</v>
      </c>
      <c r="B41" s="30">
        <f t="shared" si="1"/>
        <v>1</v>
      </c>
      <c r="C41" s="127">
        <v>0</v>
      </c>
      <c r="D41" s="246">
        <v>0</v>
      </c>
      <c r="E41" s="31">
        <v>0</v>
      </c>
      <c r="F41" s="31">
        <v>0</v>
      </c>
      <c r="G41" s="31">
        <v>0</v>
      </c>
      <c r="H41" s="31">
        <v>0</v>
      </c>
      <c r="I41" s="31">
        <v>1</v>
      </c>
      <c r="J41" s="31">
        <v>0</v>
      </c>
      <c r="K41" s="31">
        <v>0</v>
      </c>
      <c r="L41" s="31">
        <v>0</v>
      </c>
      <c r="M41" s="35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5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5">
        <v>0</v>
      </c>
      <c r="AA41" s="31">
        <v>0</v>
      </c>
      <c r="AB41" s="43">
        <v>0</v>
      </c>
      <c r="AC41" s="247">
        <v>0</v>
      </c>
      <c r="AD41" s="247">
        <v>0</v>
      </c>
    </row>
    <row r="42" spans="1:30" ht="15">
      <c r="A42" s="3" t="s">
        <v>81</v>
      </c>
      <c r="B42" s="30">
        <f t="shared" si="1"/>
        <v>1494</v>
      </c>
      <c r="C42" s="127">
        <v>524</v>
      </c>
      <c r="D42" s="246">
        <v>120</v>
      </c>
      <c r="E42" s="31">
        <v>93</v>
      </c>
      <c r="F42" s="31">
        <v>127</v>
      </c>
      <c r="G42" s="31">
        <v>56</v>
      </c>
      <c r="H42" s="31">
        <v>50</v>
      </c>
      <c r="I42" s="31">
        <v>90</v>
      </c>
      <c r="J42" s="31">
        <v>48</v>
      </c>
      <c r="K42" s="31">
        <v>45</v>
      </c>
      <c r="L42" s="31">
        <v>32</v>
      </c>
      <c r="M42" s="35">
        <v>36</v>
      </c>
      <c r="N42" s="31">
        <v>42</v>
      </c>
      <c r="O42" s="31">
        <v>12</v>
      </c>
      <c r="P42" s="31">
        <v>38</v>
      </c>
      <c r="Q42" s="31">
        <v>22</v>
      </c>
      <c r="R42" s="31">
        <v>19</v>
      </c>
      <c r="S42" s="31">
        <v>19</v>
      </c>
      <c r="T42" s="35">
        <v>34</v>
      </c>
      <c r="U42" s="31">
        <v>5</v>
      </c>
      <c r="V42" s="31">
        <v>16</v>
      </c>
      <c r="W42" s="31">
        <v>23</v>
      </c>
      <c r="X42" s="31">
        <v>10</v>
      </c>
      <c r="Y42" s="31">
        <v>10</v>
      </c>
      <c r="Z42" s="35">
        <v>10</v>
      </c>
      <c r="AA42" s="31">
        <v>10</v>
      </c>
      <c r="AB42" s="43">
        <v>3</v>
      </c>
      <c r="AC42" s="247">
        <v>0</v>
      </c>
      <c r="AD42" s="247">
        <v>0</v>
      </c>
    </row>
    <row r="43" spans="1:30" ht="15">
      <c r="A43" s="3" t="s">
        <v>515</v>
      </c>
      <c r="B43" s="30">
        <f t="shared" si="1"/>
        <v>51</v>
      </c>
      <c r="C43" s="127">
        <v>5</v>
      </c>
      <c r="D43" s="246">
        <v>6</v>
      </c>
      <c r="E43" s="31">
        <v>3</v>
      </c>
      <c r="F43" s="31">
        <v>3</v>
      </c>
      <c r="G43" s="31">
        <v>4</v>
      </c>
      <c r="H43" s="31">
        <v>5</v>
      </c>
      <c r="I43" s="31">
        <v>1</v>
      </c>
      <c r="J43" s="31">
        <v>5</v>
      </c>
      <c r="K43" s="31">
        <v>0</v>
      </c>
      <c r="L43" s="31">
        <v>2</v>
      </c>
      <c r="M43" s="35">
        <v>0</v>
      </c>
      <c r="N43" s="31">
        <v>0</v>
      </c>
      <c r="O43" s="31">
        <v>0</v>
      </c>
      <c r="P43" s="31">
        <v>0</v>
      </c>
      <c r="Q43" s="31">
        <v>0</v>
      </c>
      <c r="R43" s="31">
        <v>2</v>
      </c>
      <c r="S43" s="31">
        <v>8</v>
      </c>
      <c r="T43" s="35">
        <v>1</v>
      </c>
      <c r="U43" s="31">
        <v>0</v>
      </c>
      <c r="V43" s="31">
        <v>0</v>
      </c>
      <c r="W43" s="31">
        <v>0</v>
      </c>
      <c r="X43" s="31">
        <v>2</v>
      </c>
      <c r="Y43" s="31">
        <v>1</v>
      </c>
      <c r="Z43" s="35">
        <v>1</v>
      </c>
      <c r="AA43" s="31">
        <v>0</v>
      </c>
      <c r="AB43" s="43">
        <v>2</v>
      </c>
      <c r="AC43" s="247">
        <v>0</v>
      </c>
      <c r="AD43" s="247">
        <v>0</v>
      </c>
    </row>
    <row r="44" spans="1:30" ht="15">
      <c r="A44" s="3" t="s">
        <v>82</v>
      </c>
      <c r="B44" s="30">
        <f t="shared" si="1"/>
        <v>78</v>
      </c>
      <c r="C44" s="127">
        <v>2</v>
      </c>
      <c r="D44" s="246">
        <v>0</v>
      </c>
      <c r="E44" s="31">
        <v>1</v>
      </c>
      <c r="F44" s="31">
        <v>2</v>
      </c>
      <c r="G44" s="31">
        <v>1</v>
      </c>
      <c r="H44" s="31">
        <v>2</v>
      </c>
      <c r="I44" s="31">
        <v>1</v>
      </c>
      <c r="J44" s="31">
        <v>3</v>
      </c>
      <c r="K44" s="31">
        <v>4</v>
      </c>
      <c r="L44" s="31">
        <v>0</v>
      </c>
      <c r="M44" s="35">
        <v>0</v>
      </c>
      <c r="N44" s="31">
        <v>28</v>
      </c>
      <c r="O44" s="31">
        <v>2</v>
      </c>
      <c r="P44" s="31">
        <v>2</v>
      </c>
      <c r="Q44" s="31">
        <v>1</v>
      </c>
      <c r="R44" s="31">
        <v>22</v>
      </c>
      <c r="S44" s="31">
        <v>0</v>
      </c>
      <c r="T44" s="35">
        <v>4</v>
      </c>
      <c r="U44" s="31">
        <v>0</v>
      </c>
      <c r="V44" s="31">
        <v>0</v>
      </c>
      <c r="W44" s="31">
        <v>0</v>
      </c>
      <c r="X44" s="31">
        <v>0</v>
      </c>
      <c r="Y44" s="31">
        <v>2</v>
      </c>
      <c r="Z44" s="35">
        <v>0</v>
      </c>
      <c r="AA44" s="31">
        <v>0</v>
      </c>
      <c r="AB44" s="43">
        <v>1</v>
      </c>
      <c r="AC44" s="247">
        <v>0</v>
      </c>
      <c r="AD44" s="247">
        <v>0</v>
      </c>
    </row>
    <row r="45" spans="1:30" ht="15">
      <c r="A45" s="3" t="s">
        <v>197</v>
      </c>
      <c r="B45" s="30">
        <f t="shared" si="1"/>
        <v>2</v>
      </c>
      <c r="C45" s="127">
        <v>0</v>
      </c>
      <c r="D45" s="246">
        <v>2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5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5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5">
        <v>0</v>
      </c>
      <c r="AA45" s="31">
        <v>0</v>
      </c>
      <c r="AB45" s="43">
        <v>0</v>
      </c>
      <c r="AC45" s="247">
        <v>0</v>
      </c>
      <c r="AD45" s="247">
        <v>0</v>
      </c>
    </row>
    <row r="46" spans="1:30" ht="15">
      <c r="A46" s="3" t="s">
        <v>83</v>
      </c>
      <c r="B46" s="30">
        <f t="shared" si="1"/>
        <v>8</v>
      </c>
      <c r="C46" s="127">
        <v>2</v>
      </c>
      <c r="D46" s="246">
        <v>0</v>
      </c>
      <c r="E46" s="31">
        <v>0</v>
      </c>
      <c r="F46" s="31">
        <v>0</v>
      </c>
      <c r="G46" s="31">
        <v>0</v>
      </c>
      <c r="H46" s="31">
        <v>1</v>
      </c>
      <c r="I46" s="31">
        <v>0</v>
      </c>
      <c r="J46" s="31">
        <v>0</v>
      </c>
      <c r="K46" s="31">
        <v>0</v>
      </c>
      <c r="L46" s="31">
        <v>1</v>
      </c>
      <c r="M46" s="35">
        <v>1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3</v>
      </c>
      <c r="T46" s="35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5">
        <v>0</v>
      </c>
      <c r="AA46" s="31">
        <v>0</v>
      </c>
      <c r="AB46" s="43">
        <v>0</v>
      </c>
      <c r="AC46" s="247">
        <v>0</v>
      </c>
      <c r="AD46" s="247">
        <v>0</v>
      </c>
    </row>
    <row r="47" spans="1:30" ht="15">
      <c r="A47" s="3" t="s">
        <v>84</v>
      </c>
      <c r="B47" s="30">
        <f t="shared" si="1"/>
        <v>3</v>
      </c>
      <c r="C47" s="127">
        <v>3</v>
      </c>
      <c r="D47" s="246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5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5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5">
        <v>0</v>
      </c>
      <c r="AA47" s="31">
        <v>0</v>
      </c>
      <c r="AB47" s="43">
        <v>0</v>
      </c>
      <c r="AC47" s="247">
        <v>0</v>
      </c>
      <c r="AD47" s="247">
        <v>0</v>
      </c>
    </row>
    <row r="48" spans="1:30" ht="15">
      <c r="A48" s="3" t="s">
        <v>85</v>
      </c>
      <c r="B48" s="30">
        <f t="shared" si="1"/>
        <v>22</v>
      </c>
      <c r="C48" s="127">
        <v>14</v>
      </c>
      <c r="D48" s="246">
        <v>0</v>
      </c>
      <c r="E48" s="31">
        <v>0</v>
      </c>
      <c r="F48" s="31">
        <v>1</v>
      </c>
      <c r="G48" s="31">
        <v>0</v>
      </c>
      <c r="H48" s="31">
        <v>0</v>
      </c>
      <c r="I48" s="31">
        <v>0</v>
      </c>
      <c r="J48" s="31">
        <v>1</v>
      </c>
      <c r="K48" s="31">
        <v>4</v>
      </c>
      <c r="L48" s="31">
        <v>0</v>
      </c>
      <c r="M48" s="35">
        <v>0</v>
      </c>
      <c r="N48" s="31">
        <v>0</v>
      </c>
      <c r="O48" s="31">
        <v>1</v>
      </c>
      <c r="P48" s="31">
        <v>0</v>
      </c>
      <c r="Q48" s="31">
        <v>0</v>
      </c>
      <c r="R48" s="31">
        <v>0</v>
      </c>
      <c r="S48" s="31">
        <v>1</v>
      </c>
      <c r="T48" s="35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5">
        <v>0</v>
      </c>
      <c r="AA48" s="31">
        <v>0</v>
      </c>
      <c r="AB48" s="43">
        <v>0</v>
      </c>
      <c r="AC48" s="247">
        <v>0</v>
      </c>
      <c r="AD48" s="247">
        <v>0</v>
      </c>
    </row>
    <row r="49" spans="1:30" ht="15">
      <c r="A49" s="3" t="s">
        <v>245</v>
      </c>
      <c r="B49" s="30">
        <f t="shared" si="1"/>
        <v>4</v>
      </c>
      <c r="C49" s="127">
        <v>2</v>
      </c>
      <c r="D49" s="246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1</v>
      </c>
      <c r="M49" s="35">
        <v>0</v>
      </c>
      <c r="N49" s="31">
        <v>0</v>
      </c>
      <c r="O49" s="31">
        <v>0</v>
      </c>
      <c r="P49" s="31">
        <v>1</v>
      </c>
      <c r="Q49" s="31">
        <v>0</v>
      </c>
      <c r="R49" s="31">
        <v>0</v>
      </c>
      <c r="S49" s="31">
        <v>0</v>
      </c>
      <c r="T49" s="35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5">
        <v>0</v>
      </c>
      <c r="AA49" s="31">
        <v>0</v>
      </c>
      <c r="AB49" s="43">
        <v>0</v>
      </c>
      <c r="AC49" s="247">
        <v>0</v>
      </c>
      <c r="AD49" s="247">
        <v>0</v>
      </c>
    </row>
    <row r="50" spans="1:30" ht="15">
      <c r="A50" s="3" t="s">
        <v>86</v>
      </c>
      <c r="B50" s="30">
        <f t="shared" si="1"/>
        <v>1510</v>
      </c>
      <c r="C50" s="127">
        <v>776</v>
      </c>
      <c r="D50" s="246">
        <v>97</v>
      </c>
      <c r="E50" s="31">
        <v>56</v>
      </c>
      <c r="F50" s="31">
        <v>88</v>
      </c>
      <c r="G50" s="31">
        <v>24</v>
      </c>
      <c r="H50" s="31">
        <v>44</v>
      </c>
      <c r="I50" s="31">
        <v>31</v>
      </c>
      <c r="J50" s="31">
        <v>72</v>
      </c>
      <c r="K50" s="31">
        <v>34</v>
      </c>
      <c r="L50" s="31">
        <v>22</v>
      </c>
      <c r="M50" s="35">
        <v>47</v>
      </c>
      <c r="N50" s="31">
        <v>47</v>
      </c>
      <c r="O50" s="31">
        <v>14</v>
      </c>
      <c r="P50" s="31">
        <v>35</v>
      </c>
      <c r="Q50" s="31">
        <v>14</v>
      </c>
      <c r="R50" s="31">
        <v>19</v>
      </c>
      <c r="S50" s="31">
        <v>8</v>
      </c>
      <c r="T50" s="35">
        <v>26</v>
      </c>
      <c r="U50" s="31">
        <v>4</v>
      </c>
      <c r="V50" s="31">
        <v>13</v>
      </c>
      <c r="W50" s="31">
        <v>16</v>
      </c>
      <c r="X50" s="31">
        <v>5</v>
      </c>
      <c r="Y50" s="31">
        <v>5</v>
      </c>
      <c r="Z50" s="35">
        <v>7</v>
      </c>
      <c r="AA50" s="31">
        <v>2</v>
      </c>
      <c r="AB50" s="43">
        <v>4</v>
      </c>
      <c r="AC50" s="247">
        <v>0</v>
      </c>
      <c r="AD50" s="247">
        <v>0</v>
      </c>
    </row>
    <row r="51" spans="1:30" ht="15">
      <c r="A51" s="3" t="s">
        <v>87</v>
      </c>
      <c r="B51" s="30">
        <f t="shared" si="1"/>
        <v>348</v>
      </c>
      <c r="C51" s="127">
        <v>240</v>
      </c>
      <c r="D51" s="246">
        <v>11</v>
      </c>
      <c r="E51" s="31">
        <v>7</v>
      </c>
      <c r="F51" s="31">
        <v>12</v>
      </c>
      <c r="G51" s="31">
        <v>4</v>
      </c>
      <c r="H51" s="31">
        <v>1</v>
      </c>
      <c r="I51" s="31">
        <v>2</v>
      </c>
      <c r="J51" s="31">
        <v>2</v>
      </c>
      <c r="K51" s="31">
        <v>17</v>
      </c>
      <c r="L51" s="31">
        <v>2</v>
      </c>
      <c r="M51" s="35">
        <v>15</v>
      </c>
      <c r="N51" s="31">
        <v>5</v>
      </c>
      <c r="O51" s="31">
        <v>2</v>
      </c>
      <c r="P51" s="31">
        <v>3</v>
      </c>
      <c r="Q51" s="31">
        <v>2</v>
      </c>
      <c r="R51" s="31">
        <v>2</v>
      </c>
      <c r="S51" s="31">
        <v>10</v>
      </c>
      <c r="T51" s="35">
        <v>6</v>
      </c>
      <c r="U51" s="31">
        <v>0</v>
      </c>
      <c r="V51" s="31">
        <v>2</v>
      </c>
      <c r="W51" s="31">
        <v>1</v>
      </c>
      <c r="X51" s="31">
        <v>1</v>
      </c>
      <c r="Y51" s="31">
        <v>0</v>
      </c>
      <c r="Z51" s="35">
        <v>1</v>
      </c>
      <c r="AA51" s="31">
        <v>0</v>
      </c>
      <c r="AB51" s="43">
        <v>0</v>
      </c>
      <c r="AC51" s="247">
        <v>0</v>
      </c>
      <c r="AD51" s="247">
        <v>0</v>
      </c>
    </row>
    <row r="52" spans="1:30" ht="15">
      <c r="A52" s="3" t="s">
        <v>88</v>
      </c>
      <c r="B52" s="30">
        <f t="shared" si="1"/>
        <v>18</v>
      </c>
      <c r="C52" s="127">
        <v>9</v>
      </c>
      <c r="D52" s="246">
        <v>0</v>
      </c>
      <c r="E52" s="31">
        <v>0</v>
      </c>
      <c r="F52" s="31">
        <v>0</v>
      </c>
      <c r="G52" s="31">
        <v>1</v>
      </c>
      <c r="H52" s="31">
        <v>0</v>
      </c>
      <c r="I52" s="31">
        <v>0</v>
      </c>
      <c r="J52" s="31">
        <v>2</v>
      </c>
      <c r="K52" s="31">
        <v>0</v>
      </c>
      <c r="L52" s="31">
        <v>1</v>
      </c>
      <c r="M52" s="35">
        <v>1</v>
      </c>
      <c r="N52" s="31">
        <v>2</v>
      </c>
      <c r="O52" s="31">
        <v>0</v>
      </c>
      <c r="P52" s="31">
        <v>0</v>
      </c>
      <c r="Q52" s="31">
        <v>0</v>
      </c>
      <c r="R52" s="31">
        <v>1</v>
      </c>
      <c r="S52" s="31">
        <v>0</v>
      </c>
      <c r="T52" s="35">
        <v>1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5">
        <v>0</v>
      </c>
      <c r="AA52" s="31">
        <v>0</v>
      </c>
      <c r="AB52" s="43">
        <v>0</v>
      </c>
      <c r="AC52" s="247">
        <v>0</v>
      </c>
      <c r="AD52" s="247">
        <v>0</v>
      </c>
    </row>
    <row r="53" spans="1:30" ht="15">
      <c r="A53" s="3" t="s">
        <v>89</v>
      </c>
      <c r="B53" s="30">
        <f t="shared" si="1"/>
        <v>5</v>
      </c>
      <c r="C53" s="127">
        <v>0</v>
      </c>
      <c r="D53" s="246">
        <v>0</v>
      </c>
      <c r="E53" s="31">
        <v>0</v>
      </c>
      <c r="F53" s="31">
        <v>0</v>
      </c>
      <c r="G53" s="31">
        <v>1</v>
      </c>
      <c r="H53" s="31">
        <v>0</v>
      </c>
      <c r="I53" s="31">
        <v>0</v>
      </c>
      <c r="J53" s="31">
        <v>2</v>
      </c>
      <c r="K53" s="31">
        <v>0</v>
      </c>
      <c r="L53" s="31">
        <v>0</v>
      </c>
      <c r="M53" s="35">
        <v>0</v>
      </c>
      <c r="N53" s="31">
        <v>0</v>
      </c>
      <c r="O53" s="31">
        <v>0</v>
      </c>
      <c r="P53" s="31">
        <v>0</v>
      </c>
      <c r="Q53" s="31">
        <v>0</v>
      </c>
      <c r="R53" s="31">
        <v>1</v>
      </c>
      <c r="S53" s="31">
        <v>0</v>
      </c>
      <c r="T53" s="35">
        <v>0</v>
      </c>
      <c r="U53" s="31">
        <v>1</v>
      </c>
      <c r="V53" s="31">
        <v>0</v>
      </c>
      <c r="W53" s="31">
        <v>0</v>
      </c>
      <c r="X53" s="31">
        <v>0</v>
      </c>
      <c r="Y53" s="31">
        <v>0</v>
      </c>
      <c r="Z53" s="35">
        <v>0</v>
      </c>
      <c r="AA53" s="31">
        <v>0</v>
      </c>
      <c r="AB53" s="43">
        <v>0</v>
      </c>
      <c r="AC53" s="247">
        <v>0</v>
      </c>
      <c r="AD53" s="247">
        <v>0</v>
      </c>
    </row>
    <row r="54" spans="1:30" ht="15">
      <c r="A54" s="3" t="s">
        <v>216</v>
      </c>
      <c r="B54" s="30">
        <f t="shared" si="1"/>
        <v>1</v>
      </c>
      <c r="C54" s="127">
        <v>0</v>
      </c>
      <c r="D54" s="246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5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5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5">
        <v>1</v>
      </c>
      <c r="AA54" s="31">
        <v>0</v>
      </c>
      <c r="AB54" s="43">
        <v>0</v>
      </c>
      <c r="AC54" s="247">
        <v>0</v>
      </c>
      <c r="AD54" s="247">
        <v>0</v>
      </c>
    </row>
    <row r="55" spans="1:30" ht="15">
      <c r="A55" s="3" t="s">
        <v>90</v>
      </c>
      <c r="B55" s="30">
        <f t="shared" si="1"/>
        <v>2</v>
      </c>
      <c r="C55" s="127">
        <v>1</v>
      </c>
      <c r="D55" s="246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5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5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5">
        <v>1</v>
      </c>
      <c r="AA55" s="31">
        <v>0</v>
      </c>
      <c r="AB55" s="43">
        <v>0</v>
      </c>
      <c r="AC55" s="247">
        <v>0</v>
      </c>
      <c r="AD55" s="247">
        <v>0</v>
      </c>
    </row>
    <row r="56" spans="1:30" ht="15">
      <c r="A56" s="3" t="s">
        <v>91</v>
      </c>
      <c r="B56" s="30">
        <f t="shared" si="1"/>
        <v>94</v>
      </c>
      <c r="C56" s="127">
        <v>74</v>
      </c>
      <c r="D56" s="246">
        <v>3</v>
      </c>
      <c r="E56" s="31">
        <v>6</v>
      </c>
      <c r="F56" s="31">
        <v>1</v>
      </c>
      <c r="G56" s="31">
        <v>0</v>
      </c>
      <c r="H56" s="31">
        <v>0</v>
      </c>
      <c r="I56" s="31">
        <v>0</v>
      </c>
      <c r="J56" s="31">
        <v>1</v>
      </c>
      <c r="K56" s="31">
        <v>2</v>
      </c>
      <c r="L56" s="31">
        <v>1</v>
      </c>
      <c r="M56" s="35">
        <v>1</v>
      </c>
      <c r="N56" s="31">
        <v>2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5">
        <v>0</v>
      </c>
      <c r="U56" s="31">
        <v>1</v>
      </c>
      <c r="V56" s="31">
        <v>1</v>
      </c>
      <c r="W56" s="31">
        <v>1</v>
      </c>
      <c r="X56" s="31">
        <v>0</v>
      </c>
      <c r="Y56" s="31">
        <v>0</v>
      </c>
      <c r="Z56" s="35">
        <v>0</v>
      </c>
      <c r="AA56" s="31">
        <v>0</v>
      </c>
      <c r="AB56" s="43">
        <v>0</v>
      </c>
      <c r="AC56" s="247">
        <v>0</v>
      </c>
      <c r="AD56" s="247">
        <v>0</v>
      </c>
    </row>
    <row r="57" spans="1:30" ht="15">
      <c r="A57" s="3" t="s">
        <v>92</v>
      </c>
      <c r="B57" s="30">
        <f t="shared" si="1"/>
        <v>8</v>
      </c>
      <c r="C57" s="127">
        <v>5</v>
      </c>
      <c r="D57" s="246">
        <v>0</v>
      </c>
      <c r="E57" s="31">
        <v>0</v>
      </c>
      <c r="F57" s="31">
        <v>0</v>
      </c>
      <c r="G57" s="31">
        <v>0</v>
      </c>
      <c r="H57" s="31">
        <v>1</v>
      </c>
      <c r="I57" s="31">
        <v>0</v>
      </c>
      <c r="J57" s="31">
        <v>0</v>
      </c>
      <c r="K57" s="31">
        <v>0</v>
      </c>
      <c r="L57" s="31">
        <v>0</v>
      </c>
      <c r="M57" s="35">
        <v>0</v>
      </c>
      <c r="N57" s="31">
        <v>0</v>
      </c>
      <c r="O57" s="31">
        <v>0</v>
      </c>
      <c r="P57" s="31">
        <v>0</v>
      </c>
      <c r="Q57" s="31">
        <v>0</v>
      </c>
      <c r="R57" s="31">
        <v>1</v>
      </c>
      <c r="S57" s="31">
        <v>0</v>
      </c>
      <c r="T57" s="35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5">
        <v>0</v>
      </c>
      <c r="AA57" s="31">
        <v>0</v>
      </c>
      <c r="AB57" s="43">
        <v>1</v>
      </c>
      <c r="AC57" s="247">
        <v>0</v>
      </c>
      <c r="AD57" s="247">
        <v>0</v>
      </c>
    </row>
    <row r="58" spans="1:30" ht="15">
      <c r="A58" s="3" t="s">
        <v>221</v>
      </c>
      <c r="B58" s="30">
        <f t="shared" si="1"/>
        <v>2</v>
      </c>
      <c r="C58" s="127">
        <v>0</v>
      </c>
      <c r="D58" s="246">
        <v>0</v>
      </c>
      <c r="E58" s="31">
        <v>0</v>
      </c>
      <c r="F58" s="31">
        <v>0</v>
      </c>
      <c r="G58" s="31">
        <v>0</v>
      </c>
      <c r="H58" s="31">
        <v>1</v>
      </c>
      <c r="I58" s="31">
        <v>1</v>
      </c>
      <c r="J58" s="31">
        <v>0</v>
      </c>
      <c r="K58" s="31">
        <v>0</v>
      </c>
      <c r="L58" s="31">
        <v>0</v>
      </c>
      <c r="M58" s="35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5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5">
        <v>0</v>
      </c>
      <c r="AA58" s="31">
        <v>0</v>
      </c>
      <c r="AB58" s="43">
        <v>0</v>
      </c>
      <c r="AC58" s="247">
        <v>0</v>
      </c>
      <c r="AD58" s="247">
        <v>0</v>
      </c>
    </row>
    <row r="59" spans="1:30" ht="15">
      <c r="A59" s="3" t="s">
        <v>93</v>
      </c>
      <c r="B59" s="30">
        <f t="shared" si="1"/>
        <v>110</v>
      </c>
      <c r="C59" s="127">
        <v>65</v>
      </c>
      <c r="D59" s="246">
        <v>8</v>
      </c>
      <c r="E59" s="31">
        <v>1</v>
      </c>
      <c r="F59" s="31">
        <v>1</v>
      </c>
      <c r="G59" s="31">
        <v>1</v>
      </c>
      <c r="H59" s="31">
        <v>12</v>
      </c>
      <c r="I59" s="31">
        <v>0</v>
      </c>
      <c r="J59" s="31">
        <v>3</v>
      </c>
      <c r="K59" s="31">
        <v>2</v>
      </c>
      <c r="L59" s="31">
        <v>0</v>
      </c>
      <c r="M59" s="35">
        <v>0</v>
      </c>
      <c r="N59" s="31">
        <v>5</v>
      </c>
      <c r="O59" s="31">
        <v>2</v>
      </c>
      <c r="P59" s="31">
        <v>0</v>
      </c>
      <c r="Q59" s="31">
        <v>0</v>
      </c>
      <c r="R59" s="31">
        <v>3</v>
      </c>
      <c r="S59" s="31">
        <v>0</v>
      </c>
      <c r="T59" s="35">
        <v>2</v>
      </c>
      <c r="U59" s="31">
        <v>0</v>
      </c>
      <c r="V59" s="31">
        <v>0</v>
      </c>
      <c r="W59" s="31">
        <v>0</v>
      </c>
      <c r="X59" s="31">
        <v>3</v>
      </c>
      <c r="Y59" s="31">
        <v>0</v>
      </c>
      <c r="Z59" s="35">
        <v>1</v>
      </c>
      <c r="AA59" s="31">
        <v>0</v>
      </c>
      <c r="AB59" s="43">
        <v>1</v>
      </c>
      <c r="AC59" s="247">
        <v>0</v>
      </c>
      <c r="AD59" s="247">
        <v>0</v>
      </c>
    </row>
    <row r="60" spans="1:30" ht="15">
      <c r="A60" s="3" t="s">
        <v>94</v>
      </c>
      <c r="B60" s="30">
        <f t="shared" si="1"/>
        <v>307</v>
      </c>
      <c r="C60" s="127">
        <v>201</v>
      </c>
      <c r="D60" s="246">
        <v>5</v>
      </c>
      <c r="E60" s="31">
        <v>12</v>
      </c>
      <c r="F60" s="31">
        <v>14</v>
      </c>
      <c r="G60" s="31">
        <v>4</v>
      </c>
      <c r="H60" s="31">
        <v>15</v>
      </c>
      <c r="I60" s="31">
        <v>6</v>
      </c>
      <c r="J60" s="31">
        <v>2</v>
      </c>
      <c r="K60" s="31">
        <v>10</v>
      </c>
      <c r="L60" s="31">
        <v>10</v>
      </c>
      <c r="M60" s="35">
        <v>5</v>
      </c>
      <c r="N60" s="31">
        <v>4</v>
      </c>
      <c r="O60" s="31">
        <v>2</v>
      </c>
      <c r="P60" s="31">
        <v>5</v>
      </c>
      <c r="Q60" s="31">
        <v>0</v>
      </c>
      <c r="R60" s="31">
        <v>2</v>
      </c>
      <c r="S60" s="31">
        <v>3</v>
      </c>
      <c r="T60" s="35">
        <v>0</v>
      </c>
      <c r="U60" s="31">
        <v>0</v>
      </c>
      <c r="V60" s="31">
        <v>1</v>
      </c>
      <c r="W60" s="31">
        <v>3</v>
      </c>
      <c r="X60" s="31">
        <v>1</v>
      </c>
      <c r="Y60" s="31">
        <v>0</v>
      </c>
      <c r="Z60" s="35">
        <v>1</v>
      </c>
      <c r="AA60" s="31">
        <v>1</v>
      </c>
      <c r="AB60" s="43">
        <v>0</v>
      </c>
      <c r="AC60" s="247">
        <v>0</v>
      </c>
      <c r="AD60" s="247">
        <v>0</v>
      </c>
    </row>
    <row r="61" spans="1:30" ht="15">
      <c r="A61" s="3" t="s">
        <v>95</v>
      </c>
      <c r="B61" s="30">
        <f t="shared" si="1"/>
        <v>5</v>
      </c>
      <c r="C61" s="127">
        <v>0</v>
      </c>
      <c r="D61" s="246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1</v>
      </c>
      <c r="K61" s="31">
        <v>0</v>
      </c>
      <c r="L61" s="31">
        <v>0</v>
      </c>
      <c r="M61" s="35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5">
        <v>0</v>
      </c>
      <c r="U61" s="31">
        <v>3</v>
      </c>
      <c r="V61" s="31">
        <v>0</v>
      </c>
      <c r="W61" s="31">
        <v>0</v>
      </c>
      <c r="X61" s="31">
        <v>0</v>
      </c>
      <c r="Y61" s="31">
        <v>1</v>
      </c>
      <c r="Z61" s="35">
        <v>0</v>
      </c>
      <c r="AA61" s="31">
        <v>0</v>
      </c>
      <c r="AB61" s="43">
        <v>0</v>
      </c>
      <c r="AC61" s="247">
        <v>0</v>
      </c>
      <c r="AD61" s="247">
        <v>0</v>
      </c>
    </row>
    <row r="62" spans="1:30" ht="15">
      <c r="A62" s="3" t="s">
        <v>96</v>
      </c>
      <c r="B62" s="30">
        <f t="shared" si="1"/>
        <v>29</v>
      </c>
      <c r="C62" s="127">
        <v>4</v>
      </c>
      <c r="D62" s="246">
        <v>0</v>
      </c>
      <c r="E62" s="31">
        <v>0</v>
      </c>
      <c r="F62" s="31">
        <v>0</v>
      </c>
      <c r="G62" s="31">
        <v>1</v>
      </c>
      <c r="H62" s="31">
        <v>0</v>
      </c>
      <c r="I62" s="31">
        <v>11</v>
      </c>
      <c r="J62" s="31">
        <v>0</v>
      </c>
      <c r="K62" s="31">
        <v>0</v>
      </c>
      <c r="L62" s="31">
        <v>0</v>
      </c>
      <c r="M62" s="35">
        <v>0</v>
      </c>
      <c r="N62" s="31">
        <v>0</v>
      </c>
      <c r="O62" s="31">
        <v>12</v>
      </c>
      <c r="P62" s="31">
        <v>0</v>
      </c>
      <c r="Q62" s="31">
        <v>0</v>
      </c>
      <c r="R62" s="31">
        <v>0</v>
      </c>
      <c r="S62" s="31">
        <v>1</v>
      </c>
      <c r="T62" s="35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5">
        <v>0</v>
      </c>
      <c r="AA62" s="31">
        <v>0</v>
      </c>
      <c r="AB62" s="43">
        <v>0</v>
      </c>
      <c r="AC62" s="247">
        <v>0</v>
      </c>
      <c r="AD62" s="247">
        <v>0</v>
      </c>
    </row>
    <row r="63" spans="1:30" ht="15">
      <c r="A63" s="3" t="s">
        <v>97</v>
      </c>
      <c r="B63" s="30">
        <f t="shared" si="1"/>
        <v>972</v>
      </c>
      <c r="C63" s="127">
        <v>219</v>
      </c>
      <c r="D63" s="246">
        <v>91</v>
      </c>
      <c r="E63" s="31">
        <v>42</v>
      </c>
      <c r="F63" s="31">
        <v>185</v>
      </c>
      <c r="G63" s="31">
        <v>9</v>
      </c>
      <c r="H63" s="31">
        <v>5</v>
      </c>
      <c r="I63" s="31">
        <v>10</v>
      </c>
      <c r="J63" s="31">
        <v>88</v>
      </c>
      <c r="K63" s="31">
        <v>68</v>
      </c>
      <c r="L63" s="31">
        <v>55</v>
      </c>
      <c r="M63" s="35">
        <v>28</v>
      </c>
      <c r="N63" s="31">
        <v>18</v>
      </c>
      <c r="O63" s="31">
        <v>13</v>
      </c>
      <c r="P63" s="31">
        <v>6</v>
      </c>
      <c r="Q63" s="31">
        <v>12</v>
      </c>
      <c r="R63" s="31">
        <v>38</v>
      </c>
      <c r="S63" s="31">
        <v>14</v>
      </c>
      <c r="T63" s="35">
        <v>2</v>
      </c>
      <c r="U63" s="31">
        <v>19</v>
      </c>
      <c r="V63" s="31">
        <v>2</v>
      </c>
      <c r="W63" s="31">
        <v>27</v>
      </c>
      <c r="X63" s="31">
        <v>4</v>
      </c>
      <c r="Y63" s="31">
        <v>5</v>
      </c>
      <c r="Z63" s="35">
        <v>5</v>
      </c>
      <c r="AA63" s="31">
        <v>4</v>
      </c>
      <c r="AB63" s="43">
        <v>3</v>
      </c>
      <c r="AC63" s="247">
        <v>0</v>
      </c>
      <c r="AD63" s="247">
        <v>0</v>
      </c>
    </row>
    <row r="64" spans="1:30" ht="15">
      <c r="A64" s="3" t="s">
        <v>98</v>
      </c>
      <c r="B64" s="30">
        <f t="shared" si="1"/>
        <v>2</v>
      </c>
      <c r="C64" s="127">
        <v>0</v>
      </c>
      <c r="D64" s="246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5">
        <v>0</v>
      </c>
      <c r="N64" s="31">
        <v>1</v>
      </c>
      <c r="O64" s="31">
        <v>0</v>
      </c>
      <c r="P64" s="31">
        <v>0</v>
      </c>
      <c r="Q64" s="31">
        <v>0</v>
      </c>
      <c r="R64" s="31">
        <v>1</v>
      </c>
      <c r="S64" s="31">
        <v>0</v>
      </c>
      <c r="T64" s="35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5">
        <v>0</v>
      </c>
      <c r="AA64" s="31">
        <v>0</v>
      </c>
      <c r="AB64" s="43">
        <v>0</v>
      </c>
      <c r="AC64" s="247">
        <v>0</v>
      </c>
      <c r="AD64" s="247">
        <v>0</v>
      </c>
    </row>
    <row r="65" spans="1:30" ht="15">
      <c r="A65" s="3" t="s">
        <v>557</v>
      </c>
      <c r="B65" s="30">
        <f t="shared" si="1"/>
        <v>1</v>
      </c>
      <c r="C65" s="127">
        <v>0</v>
      </c>
      <c r="D65" s="246">
        <v>0</v>
      </c>
      <c r="E65" s="31">
        <v>0</v>
      </c>
      <c r="F65" s="31">
        <v>0</v>
      </c>
      <c r="G65" s="31">
        <v>0</v>
      </c>
      <c r="H65" s="31">
        <v>1</v>
      </c>
      <c r="I65" s="31">
        <v>0</v>
      </c>
      <c r="J65" s="31">
        <v>0</v>
      </c>
      <c r="K65" s="31">
        <v>0</v>
      </c>
      <c r="L65" s="31">
        <v>0</v>
      </c>
      <c r="M65" s="35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5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5">
        <v>0</v>
      </c>
      <c r="AA65" s="31">
        <v>0</v>
      </c>
      <c r="AB65" s="43">
        <v>0</v>
      </c>
      <c r="AC65" s="247">
        <v>0</v>
      </c>
      <c r="AD65" s="247">
        <v>0</v>
      </c>
    </row>
    <row r="66" spans="1:30" ht="15">
      <c r="A66" s="3" t="s">
        <v>99</v>
      </c>
      <c r="B66" s="30">
        <f t="shared" si="1"/>
        <v>1</v>
      </c>
      <c r="C66" s="127">
        <v>0</v>
      </c>
      <c r="D66" s="246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5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1</v>
      </c>
      <c r="T66" s="35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5">
        <v>0</v>
      </c>
      <c r="AA66" s="31">
        <v>0</v>
      </c>
      <c r="AB66" s="43">
        <v>0</v>
      </c>
      <c r="AC66" s="247">
        <v>0</v>
      </c>
      <c r="AD66" s="247">
        <v>0</v>
      </c>
    </row>
    <row r="67" spans="1:30" ht="15">
      <c r="A67" s="3" t="s">
        <v>100</v>
      </c>
      <c r="B67" s="30">
        <f t="shared" si="1"/>
        <v>1</v>
      </c>
      <c r="C67" s="127">
        <v>0</v>
      </c>
      <c r="D67" s="246">
        <v>1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5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5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5">
        <v>0</v>
      </c>
      <c r="AA67" s="31">
        <v>0</v>
      </c>
      <c r="AB67" s="43">
        <v>0</v>
      </c>
      <c r="AC67" s="247">
        <v>0</v>
      </c>
      <c r="AD67" s="247">
        <v>0</v>
      </c>
    </row>
    <row r="68" spans="1:30" ht="15">
      <c r="A68" s="3" t="s">
        <v>101</v>
      </c>
      <c r="B68" s="30">
        <f t="shared" si="1"/>
        <v>29</v>
      </c>
      <c r="C68" s="127">
        <v>7</v>
      </c>
      <c r="D68" s="246">
        <v>0</v>
      </c>
      <c r="E68" s="31">
        <v>2</v>
      </c>
      <c r="F68" s="31">
        <v>0</v>
      </c>
      <c r="G68" s="31">
        <v>12</v>
      </c>
      <c r="H68" s="31">
        <v>0</v>
      </c>
      <c r="I68" s="31">
        <v>0</v>
      </c>
      <c r="J68" s="31">
        <v>2</v>
      </c>
      <c r="K68" s="31">
        <v>1</v>
      </c>
      <c r="L68" s="31">
        <v>0</v>
      </c>
      <c r="M68" s="35">
        <v>0</v>
      </c>
      <c r="N68" s="31">
        <v>2</v>
      </c>
      <c r="O68" s="31">
        <v>0</v>
      </c>
      <c r="P68" s="31">
        <v>0</v>
      </c>
      <c r="Q68" s="31">
        <v>0</v>
      </c>
      <c r="R68" s="31">
        <v>1</v>
      </c>
      <c r="S68" s="31">
        <v>1</v>
      </c>
      <c r="T68" s="35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5">
        <v>1</v>
      </c>
      <c r="AA68" s="31">
        <v>0</v>
      </c>
      <c r="AB68" s="43">
        <v>0</v>
      </c>
      <c r="AC68" s="247">
        <v>0</v>
      </c>
      <c r="AD68" s="247">
        <v>0</v>
      </c>
    </row>
    <row r="69" spans="1:30" ht="15">
      <c r="A69" s="3" t="s">
        <v>102</v>
      </c>
      <c r="B69" s="30">
        <f t="shared" si="1"/>
        <v>31</v>
      </c>
      <c r="C69" s="127">
        <v>23</v>
      </c>
      <c r="D69" s="246">
        <v>0</v>
      </c>
      <c r="E69" s="31">
        <v>0</v>
      </c>
      <c r="F69" s="31">
        <v>0</v>
      </c>
      <c r="G69" s="31">
        <v>0</v>
      </c>
      <c r="H69" s="31">
        <v>0</v>
      </c>
      <c r="I69" s="31">
        <v>1</v>
      </c>
      <c r="J69" s="31">
        <v>0</v>
      </c>
      <c r="K69" s="31">
        <v>1</v>
      </c>
      <c r="L69" s="31">
        <v>0</v>
      </c>
      <c r="M69" s="35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5">
        <v>0</v>
      </c>
      <c r="U69" s="31">
        <v>0</v>
      </c>
      <c r="V69" s="31">
        <v>0</v>
      </c>
      <c r="W69" s="31">
        <v>2</v>
      </c>
      <c r="X69" s="31">
        <v>4</v>
      </c>
      <c r="Y69" s="31">
        <v>0</v>
      </c>
      <c r="Z69" s="35">
        <v>0</v>
      </c>
      <c r="AA69" s="31">
        <v>0</v>
      </c>
      <c r="AB69" s="43">
        <v>0</v>
      </c>
      <c r="AC69" s="247">
        <v>0</v>
      </c>
      <c r="AD69" s="247">
        <v>0</v>
      </c>
    </row>
    <row r="70" spans="1:30" ht="15">
      <c r="A70" s="3" t="s">
        <v>103</v>
      </c>
      <c r="B70" s="30">
        <f t="shared" si="1"/>
        <v>296</v>
      </c>
      <c r="C70" s="127">
        <v>276</v>
      </c>
      <c r="D70" s="246">
        <v>0</v>
      </c>
      <c r="E70" s="31">
        <v>0</v>
      </c>
      <c r="F70" s="31">
        <v>0</v>
      </c>
      <c r="G70" s="31">
        <v>3</v>
      </c>
      <c r="H70" s="31">
        <v>0</v>
      </c>
      <c r="I70" s="31">
        <v>0</v>
      </c>
      <c r="J70" s="31">
        <v>1</v>
      </c>
      <c r="K70" s="31">
        <v>1</v>
      </c>
      <c r="L70" s="31">
        <v>2</v>
      </c>
      <c r="M70" s="35">
        <v>1</v>
      </c>
      <c r="N70" s="31">
        <v>0</v>
      </c>
      <c r="O70" s="31">
        <v>0</v>
      </c>
      <c r="P70" s="31">
        <v>1</v>
      </c>
      <c r="Q70" s="31">
        <v>4</v>
      </c>
      <c r="R70" s="31">
        <v>0</v>
      </c>
      <c r="S70" s="31">
        <v>0</v>
      </c>
      <c r="T70" s="35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5">
        <v>7</v>
      </c>
      <c r="AA70" s="31">
        <v>0</v>
      </c>
      <c r="AB70" s="43">
        <v>0</v>
      </c>
      <c r="AC70" s="247">
        <v>0</v>
      </c>
      <c r="AD70" s="247">
        <v>0</v>
      </c>
    </row>
    <row r="71" spans="1:30" ht="15">
      <c r="A71" s="3" t="s">
        <v>104</v>
      </c>
      <c r="B71" s="30">
        <f t="shared" si="1"/>
        <v>32</v>
      </c>
      <c r="C71" s="127">
        <v>26</v>
      </c>
      <c r="D71" s="246">
        <v>0</v>
      </c>
      <c r="E71" s="31">
        <v>0</v>
      </c>
      <c r="F71" s="31">
        <v>0</v>
      </c>
      <c r="G71" s="31">
        <v>0</v>
      </c>
      <c r="H71" s="31">
        <v>0</v>
      </c>
      <c r="I71" s="31">
        <v>1</v>
      </c>
      <c r="J71" s="31">
        <v>1</v>
      </c>
      <c r="K71" s="31">
        <v>0</v>
      </c>
      <c r="L71" s="31">
        <v>2</v>
      </c>
      <c r="M71" s="35">
        <v>0</v>
      </c>
      <c r="N71" s="31">
        <v>0</v>
      </c>
      <c r="O71" s="31">
        <v>0</v>
      </c>
      <c r="P71" s="31">
        <v>1</v>
      </c>
      <c r="Q71" s="31">
        <v>0</v>
      </c>
      <c r="R71" s="31">
        <v>0</v>
      </c>
      <c r="S71" s="31">
        <v>0</v>
      </c>
      <c r="T71" s="35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5">
        <v>0</v>
      </c>
      <c r="AA71" s="31">
        <v>0</v>
      </c>
      <c r="AB71" s="43">
        <v>1</v>
      </c>
      <c r="AC71" s="247">
        <v>0</v>
      </c>
      <c r="AD71" s="247">
        <v>0</v>
      </c>
    </row>
    <row r="72" spans="1:30" ht="15">
      <c r="A72" s="3" t="s">
        <v>105</v>
      </c>
      <c r="B72" s="30">
        <f t="shared" si="1"/>
        <v>21</v>
      </c>
      <c r="C72" s="127">
        <v>19</v>
      </c>
      <c r="D72" s="246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1</v>
      </c>
      <c r="K72" s="31">
        <v>0</v>
      </c>
      <c r="L72" s="31">
        <v>0</v>
      </c>
      <c r="M72" s="35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5">
        <v>0</v>
      </c>
      <c r="U72" s="31">
        <v>0</v>
      </c>
      <c r="V72" s="31">
        <v>0</v>
      </c>
      <c r="W72" s="31">
        <v>0</v>
      </c>
      <c r="X72" s="31">
        <v>0</v>
      </c>
      <c r="Y72" s="31">
        <v>1</v>
      </c>
      <c r="Z72" s="35">
        <v>0</v>
      </c>
      <c r="AA72" s="31">
        <v>0</v>
      </c>
      <c r="AB72" s="43">
        <v>0</v>
      </c>
      <c r="AC72" s="247">
        <v>0</v>
      </c>
      <c r="AD72" s="247">
        <v>0</v>
      </c>
    </row>
    <row r="73" spans="1:30" ht="15">
      <c r="A73" s="3" t="s">
        <v>106</v>
      </c>
      <c r="B73" s="30">
        <f t="shared" si="1"/>
        <v>527</v>
      </c>
      <c r="C73" s="127">
        <v>71</v>
      </c>
      <c r="D73" s="246">
        <v>47</v>
      </c>
      <c r="E73" s="31">
        <v>20</v>
      </c>
      <c r="F73" s="31">
        <v>21</v>
      </c>
      <c r="G73" s="31">
        <v>24</v>
      </c>
      <c r="H73" s="31">
        <v>24</v>
      </c>
      <c r="I73" s="31">
        <v>35</v>
      </c>
      <c r="J73" s="31">
        <v>18</v>
      </c>
      <c r="K73" s="31">
        <v>21</v>
      </c>
      <c r="L73" s="31">
        <v>11</v>
      </c>
      <c r="M73" s="35">
        <v>22</v>
      </c>
      <c r="N73" s="31">
        <v>16</v>
      </c>
      <c r="O73" s="31">
        <v>4</v>
      </c>
      <c r="P73" s="31">
        <v>8</v>
      </c>
      <c r="Q73" s="31">
        <v>12</v>
      </c>
      <c r="R73" s="31">
        <v>13</v>
      </c>
      <c r="S73" s="31">
        <v>8</v>
      </c>
      <c r="T73" s="35">
        <v>10</v>
      </c>
      <c r="U73" s="31">
        <v>4</v>
      </c>
      <c r="V73" s="31">
        <v>11</v>
      </c>
      <c r="W73" s="31">
        <v>2</v>
      </c>
      <c r="X73" s="31">
        <v>7</v>
      </c>
      <c r="Y73" s="31">
        <v>5</v>
      </c>
      <c r="Z73" s="35">
        <v>1</v>
      </c>
      <c r="AA73" s="31">
        <v>2</v>
      </c>
      <c r="AB73" s="43">
        <v>0</v>
      </c>
      <c r="AC73" s="247">
        <v>0</v>
      </c>
      <c r="AD73" s="247">
        <v>110</v>
      </c>
    </row>
    <row r="74" spans="1:30" ht="15">
      <c r="A74" s="3" t="s">
        <v>107</v>
      </c>
      <c r="B74" s="30">
        <f t="shared" si="1"/>
        <v>265</v>
      </c>
      <c r="C74" s="127">
        <v>102</v>
      </c>
      <c r="D74" s="246">
        <v>17</v>
      </c>
      <c r="E74" s="31">
        <v>9</v>
      </c>
      <c r="F74" s="31">
        <v>15</v>
      </c>
      <c r="G74" s="31">
        <v>5</v>
      </c>
      <c r="H74" s="31">
        <v>15</v>
      </c>
      <c r="I74" s="31">
        <v>36</v>
      </c>
      <c r="J74" s="31">
        <v>3</v>
      </c>
      <c r="K74" s="31">
        <v>7</v>
      </c>
      <c r="L74" s="31">
        <v>6</v>
      </c>
      <c r="M74" s="35">
        <v>5</v>
      </c>
      <c r="N74" s="31">
        <v>4</v>
      </c>
      <c r="O74" s="31">
        <v>2</v>
      </c>
      <c r="P74" s="31">
        <v>2</v>
      </c>
      <c r="Q74" s="31">
        <v>5</v>
      </c>
      <c r="R74" s="31">
        <v>2</v>
      </c>
      <c r="S74" s="31">
        <v>5</v>
      </c>
      <c r="T74" s="35">
        <v>3</v>
      </c>
      <c r="U74" s="31">
        <v>1</v>
      </c>
      <c r="V74" s="31">
        <v>3</v>
      </c>
      <c r="W74" s="31">
        <v>0</v>
      </c>
      <c r="X74" s="31">
        <v>1</v>
      </c>
      <c r="Y74" s="31">
        <v>1</v>
      </c>
      <c r="Z74" s="35">
        <v>1</v>
      </c>
      <c r="AA74" s="31">
        <v>0</v>
      </c>
      <c r="AB74" s="43">
        <v>0</v>
      </c>
      <c r="AC74" s="247">
        <v>15</v>
      </c>
      <c r="AD74" s="247">
        <v>0</v>
      </c>
    </row>
    <row r="75" spans="1:30" ht="15">
      <c r="A75" s="3" t="s">
        <v>108</v>
      </c>
      <c r="B75" s="30">
        <f t="shared" si="1"/>
        <v>6861</v>
      </c>
      <c r="C75" s="127">
        <v>1874</v>
      </c>
      <c r="D75" s="246">
        <v>491</v>
      </c>
      <c r="E75" s="31">
        <v>342</v>
      </c>
      <c r="F75" s="31">
        <v>242</v>
      </c>
      <c r="G75" s="31">
        <v>285</v>
      </c>
      <c r="H75" s="31">
        <v>418</v>
      </c>
      <c r="I75" s="31">
        <v>275</v>
      </c>
      <c r="J75" s="31">
        <v>219</v>
      </c>
      <c r="K75" s="31">
        <v>297</v>
      </c>
      <c r="L75" s="31">
        <v>171</v>
      </c>
      <c r="M75" s="35">
        <v>182</v>
      </c>
      <c r="N75" s="31">
        <v>192</v>
      </c>
      <c r="O75" s="31">
        <v>118</v>
      </c>
      <c r="P75" s="31">
        <v>116</v>
      </c>
      <c r="Q75" s="31">
        <v>126</v>
      </c>
      <c r="R75" s="31">
        <v>248</v>
      </c>
      <c r="S75" s="31">
        <v>361</v>
      </c>
      <c r="T75" s="35">
        <v>169</v>
      </c>
      <c r="U75" s="31">
        <v>48</v>
      </c>
      <c r="V75" s="31">
        <v>73</v>
      </c>
      <c r="W75" s="31">
        <v>96</v>
      </c>
      <c r="X75" s="31">
        <v>224</v>
      </c>
      <c r="Y75" s="31">
        <v>84</v>
      </c>
      <c r="Z75" s="35">
        <v>89</v>
      </c>
      <c r="AA75" s="31">
        <v>41</v>
      </c>
      <c r="AB75" s="43">
        <v>80</v>
      </c>
      <c r="AC75" s="247">
        <v>0</v>
      </c>
      <c r="AD75" s="247">
        <v>0</v>
      </c>
    </row>
    <row r="76" spans="1:28" ht="15.75" thickBot="1">
      <c r="A76" s="44" t="s">
        <v>574</v>
      </c>
      <c r="B76" s="45"/>
      <c r="C76" s="31"/>
      <c r="D76" s="246"/>
      <c r="E76" s="31"/>
      <c r="F76" s="31"/>
      <c r="G76" s="31"/>
      <c r="H76" s="31"/>
      <c r="I76" s="31"/>
      <c r="J76" s="31"/>
      <c r="K76" s="31"/>
      <c r="L76" s="31"/>
      <c r="M76" s="46"/>
      <c r="N76" s="31"/>
      <c r="O76" s="31"/>
      <c r="P76" s="31"/>
      <c r="Q76" s="31"/>
      <c r="R76" s="31"/>
      <c r="S76" s="31"/>
      <c r="T76" s="46"/>
      <c r="U76" s="31"/>
      <c r="V76" s="31"/>
      <c r="W76" s="31"/>
      <c r="X76" s="31"/>
      <c r="Y76" s="31"/>
      <c r="Z76" s="46"/>
      <c r="AA76" s="31"/>
      <c r="AB76" s="31"/>
    </row>
    <row r="77" spans="1:30" ht="13.5" customHeight="1" thickBot="1">
      <c r="A77" s="7"/>
      <c r="B77" s="254" t="s">
        <v>4</v>
      </c>
      <c r="C77" s="255" t="s">
        <v>5</v>
      </c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6" t="s">
        <v>6</v>
      </c>
      <c r="O77" s="255"/>
      <c r="P77" s="255"/>
      <c r="Q77" s="255"/>
      <c r="R77" s="255"/>
      <c r="S77" s="255"/>
      <c r="T77" s="255"/>
      <c r="U77" s="369" t="s">
        <v>7</v>
      </c>
      <c r="V77" s="370"/>
      <c r="W77" s="370"/>
      <c r="X77" s="370"/>
      <c r="Y77" s="370"/>
      <c r="Z77" s="371"/>
      <c r="AA77" s="369" t="s">
        <v>8</v>
      </c>
      <c r="AB77" s="370"/>
      <c r="AC77" s="309"/>
      <c r="AD77" s="312"/>
    </row>
    <row r="78" spans="1:30" ht="15">
      <c r="A78" s="5" t="s">
        <v>3</v>
      </c>
      <c r="B78" s="257" t="s">
        <v>10</v>
      </c>
      <c r="C78" s="258" t="s">
        <v>11</v>
      </c>
      <c r="D78" s="258" t="s">
        <v>498</v>
      </c>
      <c r="E78" s="258" t="s">
        <v>499</v>
      </c>
      <c r="F78" s="258" t="s">
        <v>500</v>
      </c>
      <c r="G78" s="258" t="s">
        <v>501</v>
      </c>
      <c r="H78" s="258" t="s">
        <v>502</v>
      </c>
      <c r="I78" s="258" t="s">
        <v>17</v>
      </c>
      <c r="J78" s="258" t="s">
        <v>18</v>
      </c>
      <c r="K78" s="258" t="s">
        <v>11</v>
      </c>
      <c r="L78" s="258" t="s">
        <v>359</v>
      </c>
      <c r="M78" s="258" t="s">
        <v>504</v>
      </c>
      <c r="N78" s="259" t="s">
        <v>11</v>
      </c>
      <c r="O78" s="258" t="s">
        <v>505</v>
      </c>
      <c r="P78" s="258" t="s">
        <v>21</v>
      </c>
      <c r="Q78" s="258" t="s">
        <v>506</v>
      </c>
      <c r="R78" s="258" t="s">
        <v>23</v>
      </c>
      <c r="S78" s="258" t="s">
        <v>508</v>
      </c>
      <c r="T78" s="258" t="s">
        <v>509</v>
      </c>
      <c r="U78" s="259" t="s">
        <v>510</v>
      </c>
      <c r="V78" s="258" t="s">
        <v>511</v>
      </c>
      <c r="W78" s="260" t="s">
        <v>512</v>
      </c>
      <c r="X78" s="260" t="s">
        <v>513</v>
      </c>
      <c r="Y78" s="260" t="s">
        <v>30</v>
      </c>
      <c r="Z78" s="260" t="s">
        <v>31</v>
      </c>
      <c r="AA78" s="261" t="s">
        <v>32</v>
      </c>
      <c r="AB78" s="262" t="s">
        <v>514</v>
      </c>
      <c r="AC78" s="311" t="s">
        <v>554</v>
      </c>
      <c r="AD78" s="311" t="s">
        <v>566</v>
      </c>
    </row>
    <row r="79" spans="1:30" ht="15">
      <c r="A79" s="5" t="s">
        <v>9</v>
      </c>
      <c r="B79" s="257" t="s">
        <v>4</v>
      </c>
      <c r="C79" s="263" t="s">
        <v>33</v>
      </c>
      <c r="D79" s="263" t="s">
        <v>34</v>
      </c>
      <c r="E79" s="263" t="s">
        <v>35</v>
      </c>
      <c r="F79" s="263" t="s">
        <v>36</v>
      </c>
      <c r="G79" s="263" t="s">
        <v>37</v>
      </c>
      <c r="H79" s="263" t="s">
        <v>38</v>
      </c>
      <c r="I79" s="262"/>
      <c r="J79" s="263" t="s">
        <v>39</v>
      </c>
      <c r="K79" s="263" t="s">
        <v>40</v>
      </c>
      <c r="L79" s="263" t="s">
        <v>41</v>
      </c>
      <c r="M79" s="262" t="s">
        <v>42</v>
      </c>
      <c r="N79" s="259" t="s">
        <v>43</v>
      </c>
      <c r="O79" s="263" t="s">
        <v>44</v>
      </c>
      <c r="P79" s="263" t="s">
        <v>45</v>
      </c>
      <c r="Q79" s="262" t="s">
        <v>46</v>
      </c>
      <c r="R79" s="262"/>
      <c r="S79" s="262" t="s">
        <v>47</v>
      </c>
      <c r="T79" s="263" t="s">
        <v>48</v>
      </c>
      <c r="U79" s="261" t="s">
        <v>49</v>
      </c>
      <c r="V79" s="262" t="s">
        <v>50</v>
      </c>
      <c r="W79" s="262" t="s">
        <v>51</v>
      </c>
      <c r="X79" s="262" t="s">
        <v>52</v>
      </c>
      <c r="Y79" s="262"/>
      <c r="Z79" s="264" t="s">
        <v>53</v>
      </c>
      <c r="AA79" s="261" t="s">
        <v>54</v>
      </c>
      <c r="AB79" s="262" t="s">
        <v>55</v>
      </c>
      <c r="AC79" s="311" t="s">
        <v>555</v>
      </c>
      <c r="AD79" s="247"/>
    </row>
    <row r="80" spans="1:30" ht="15.75" thickBot="1">
      <c r="A80" s="15"/>
      <c r="B80" s="265"/>
      <c r="C80" s="266"/>
      <c r="D80" s="267"/>
      <c r="E80" s="267"/>
      <c r="F80" s="267"/>
      <c r="G80" s="267"/>
      <c r="H80" s="267"/>
      <c r="I80" s="267"/>
      <c r="J80" s="267"/>
      <c r="K80" s="267"/>
      <c r="L80" s="267"/>
      <c r="M80" s="268"/>
      <c r="N80" s="267"/>
      <c r="O80" s="267"/>
      <c r="P80" s="267"/>
      <c r="Q80" s="267"/>
      <c r="R80" s="267"/>
      <c r="S80" s="267"/>
      <c r="T80" s="268"/>
      <c r="U80" s="266"/>
      <c r="V80" s="267"/>
      <c r="W80" s="267"/>
      <c r="X80" s="267"/>
      <c r="Y80" s="267"/>
      <c r="Z80" s="268"/>
      <c r="AA80" s="267"/>
      <c r="AB80" s="267"/>
      <c r="AC80" s="310"/>
      <c r="AD80" s="125"/>
    </row>
    <row r="81" spans="1:30" ht="15">
      <c r="A81" s="36"/>
      <c r="B81" s="269"/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53"/>
      <c r="N81" s="270"/>
      <c r="O81" s="270"/>
      <c r="P81" s="270"/>
      <c r="Q81" s="270"/>
      <c r="R81" s="270"/>
      <c r="S81" s="270"/>
      <c r="T81" s="253"/>
      <c r="U81" s="270"/>
      <c r="V81" s="270"/>
      <c r="W81" s="270"/>
      <c r="X81" s="270"/>
      <c r="Y81" s="270"/>
      <c r="Z81" s="253"/>
      <c r="AA81" s="270"/>
      <c r="AB81" s="274"/>
      <c r="AC81" s="11"/>
      <c r="AD81" s="312"/>
    </row>
    <row r="82" spans="1:30" ht="15">
      <c r="A82" s="3" t="s">
        <v>109</v>
      </c>
      <c r="B82" s="30">
        <f>SUM(C82:AD82)</f>
        <v>975</v>
      </c>
      <c r="C82" s="31">
        <v>31</v>
      </c>
      <c r="D82" s="246">
        <v>21</v>
      </c>
      <c r="E82" s="31">
        <v>60</v>
      </c>
      <c r="F82" s="31">
        <v>5</v>
      </c>
      <c r="G82" s="31">
        <v>100</v>
      </c>
      <c r="H82" s="31">
        <v>34</v>
      </c>
      <c r="I82" s="31">
        <v>42</v>
      </c>
      <c r="J82" s="31">
        <v>23</v>
      </c>
      <c r="K82" s="31">
        <v>97</v>
      </c>
      <c r="L82" s="31">
        <v>29</v>
      </c>
      <c r="M82" s="35">
        <v>119</v>
      </c>
      <c r="N82" s="31">
        <v>33</v>
      </c>
      <c r="O82" s="31">
        <v>26</v>
      </c>
      <c r="P82" s="31">
        <v>12</v>
      </c>
      <c r="Q82" s="31">
        <v>45</v>
      </c>
      <c r="R82" s="31">
        <v>79</v>
      </c>
      <c r="S82" s="31">
        <v>27</v>
      </c>
      <c r="T82" s="35">
        <v>26</v>
      </c>
      <c r="U82" s="31">
        <v>12</v>
      </c>
      <c r="V82" s="31">
        <v>43</v>
      </c>
      <c r="W82" s="31">
        <v>5</v>
      </c>
      <c r="X82" s="31">
        <v>12</v>
      </c>
      <c r="Y82" s="31">
        <v>11</v>
      </c>
      <c r="Z82" s="35">
        <v>30</v>
      </c>
      <c r="AA82" s="31">
        <v>48</v>
      </c>
      <c r="AB82" s="43">
        <v>5</v>
      </c>
      <c r="AC82" s="247">
        <v>0</v>
      </c>
      <c r="AD82" s="247">
        <v>0</v>
      </c>
    </row>
    <row r="83" spans="1:30" ht="15">
      <c r="A83" s="3" t="s">
        <v>215</v>
      </c>
      <c r="B83" s="30">
        <f aca="true" t="shared" si="2" ref="B83:B146">SUM(C83:AD83)</f>
        <v>3</v>
      </c>
      <c r="C83" s="31">
        <v>0</v>
      </c>
      <c r="D83" s="246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1</v>
      </c>
      <c r="K83" s="31">
        <v>0</v>
      </c>
      <c r="L83" s="31">
        <v>0</v>
      </c>
      <c r="M83" s="35">
        <v>1</v>
      </c>
      <c r="N83" s="31">
        <v>0</v>
      </c>
      <c r="O83" s="31">
        <v>0</v>
      </c>
      <c r="P83" s="31">
        <v>1</v>
      </c>
      <c r="Q83" s="31">
        <v>0</v>
      </c>
      <c r="R83" s="31">
        <v>0</v>
      </c>
      <c r="S83" s="31">
        <v>0</v>
      </c>
      <c r="T83" s="35">
        <v>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5">
        <v>0</v>
      </c>
      <c r="AA83" s="31">
        <v>0</v>
      </c>
      <c r="AB83" s="43">
        <v>0</v>
      </c>
      <c r="AC83" s="247">
        <v>0</v>
      </c>
      <c r="AD83" s="247">
        <v>0</v>
      </c>
    </row>
    <row r="84" spans="1:30" ht="15">
      <c r="A84" s="3" t="s">
        <v>110</v>
      </c>
      <c r="B84" s="30">
        <f t="shared" si="2"/>
        <v>113</v>
      </c>
      <c r="C84" s="31">
        <v>24</v>
      </c>
      <c r="D84" s="246">
        <v>2</v>
      </c>
      <c r="E84" s="31">
        <v>10</v>
      </c>
      <c r="F84" s="31">
        <v>6</v>
      </c>
      <c r="G84" s="31">
        <v>0</v>
      </c>
      <c r="H84" s="31">
        <v>3</v>
      </c>
      <c r="I84" s="31">
        <v>11</v>
      </c>
      <c r="J84" s="31">
        <v>5</v>
      </c>
      <c r="K84" s="31">
        <v>6</v>
      </c>
      <c r="L84" s="31">
        <v>12</v>
      </c>
      <c r="M84" s="35">
        <v>6</v>
      </c>
      <c r="N84" s="31">
        <v>3</v>
      </c>
      <c r="O84" s="31">
        <v>1</v>
      </c>
      <c r="P84" s="31">
        <v>0</v>
      </c>
      <c r="Q84" s="31">
        <v>2</v>
      </c>
      <c r="R84" s="31">
        <v>1</v>
      </c>
      <c r="S84" s="31">
        <v>1</v>
      </c>
      <c r="T84" s="35">
        <v>3</v>
      </c>
      <c r="U84" s="31">
        <v>1</v>
      </c>
      <c r="V84" s="31">
        <v>0</v>
      </c>
      <c r="W84" s="31">
        <v>2</v>
      </c>
      <c r="X84" s="31">
        <v>1</v>
      </c>
      <c r="Y84" s="31">
        <v>2</v>
      </c>
      <c r="Z84" s="35">
        <v>7</v>
      </c>
      <c r="AA84" s="31">
        <v>4</v>
      </c>
      <c r="AB84" s="43">
        <v>0</v>
      </c>
      <c r="AC84" s="247">
        <v>0</v>
      </c>
      <c r="AD84" s="247">
        <v>0</v>
      </c>
    </row>
    <row r="85" spans="1:30" ht="15">
      <c r="A85" s="3" t="s">
        <v>111</v>
      </c>
      <c r="B85" s="30">
        <f t="shared" si="2"/>
        <v>41</v>
      </c>
      <c r="C85" s="31">
        <v>19</v>
      </c>
      <c r="D85" s="246">
        <v>0</v>
      </c>
      <c r="E85" s="31">
        <v>0</v>
      </c>
      <c r="F85" s="31">
        <v>0</v>
      </c>
      <c r="G85" s="31">
        <v>1</v>
      </c>
      <c r="H85" s="31">
        <v>5</v>
      </c>
      <c r="I85" s="31">
        <v>0</v>
      </c>
      <c r="J85" s="31">
        <v>2</v>
      </c>
      <c r="K85" s="31">
        <v>2</v>
      </c>
      <c r="L85" s="31">
        <v>1</v>
      </c>
      <c r="M85" s="35">
        <v>0</v>
      </c>
      <c r="N85" s="31">
        <v>2</v>
      </c>
      <c r="O85" s="31">
        <v>0</v>
      </c>
      <c r="P85" s="31">
        <v>0</v>
      </c>
      <c r="Q85" s="31">
        <v>1</v>
      </c>
      <c r="R85" s="31">
        <v>3</v>
      </c>
      <c r="S85" s="31">
        <v>0</v>
      </c>
      <c r="T85" s="35">
        <v>1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5">
        <v>3</v>
      </c>
      <c r="AA85" s="31">
        <v>0</v>
      </c>
      <c r="AB85" s="43">
        <v>1</v>
      </c>
      <c r="AC85" s="247">
        <v>0</v>
      </c>
      <c r="AD85" s="247">
        <v>0</v>
      </c>
    </row>
    <row r="86" spans="1:30" ht="15">
      <c r="A86" s="3" t="s">
        <v>202</v>
      </c>
      <c r="B86" s="30">
        <f t="shared" si="2"/>
        <v>1</v>
      </c>
      <c r="C86" s="31">
        <v>1</v>
      </c>
      <c r="D86" s="246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5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5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5">
        <v>0</v>
      </c>
      <c r="AA86" s="31">
        <v>0</v>
      </c>
      <c r="AB86" s="43">
        <v>0</v>
      </c>
      <c r="AC86" s="247">
        <v>0</v>
      </c>
      <c r="AD86" s="247">
        <v>0</v>
      </c>
    </row>
    <row r="87" spans="1:30" ht="15">
      <c r="A87" s="3" t="s">
        <v>112</v>
      </c>
      <c r="B87" s="30">
        <f t="shared" si="2"/>
        <v>98</v>
      </c>
      <c r="C87" s="31">
        <v>86</v>
      </c>
      <c r="D87" s="246">
        <v>2</v>
      </c>
      <c r="E87" s="31">
        <v>0</v>
      </c>
      <c r="F87" s="31">
        <v>0</v>
      </c>
      <c r="G87" s="31">
        <v>1</v>
      </c>
      <c r="H87" s="31">
        <v>2</v>
      </c>
      <c r="I87" s="31">
        <v>0</v>
      </c>
      <c r="J87" s="31">
        <v>0</v>
      </c>
      <c r="K87" s="31">
        <v>2</v>
      </c>
      <c r="L87" s="31">
        <v>1</v>
      </c>
      <c r="M87" s="35">
        <v>0</v>
      </c>
      <c r="N87" s="31">
        <v>1</v>
      </c>
      <c r="O87" s="31">
        <v>0</v>
      </c>
      <c r="P87" s="31">
        <v>0</v>
      </c>
      <c r="Q87" s="31">
        <v>0</v>
      </c>
      <c r="R87" s="31">
        <v>3</v>
      </c>
      <c r="S87" s="31">
        <v>0</v>
      </c>
      <c r="T87" s="35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5">
        <v>0</v>
      </c>
      <c r="AA87" s="31">
        <v>0</v>
      </c>
      <c r="AB87" s="43">
        <v>0</v>
      </c>
      <c r="AC87" s="247">
        <v>0</v>
      </c>
      <c r="AD87" s="247">
        <v>0</v>
      </c>
    </row>
    <row r="88" spans="1:30" ht="15">
      <c r="A88" s="3" t="s">
        <v>114</v>
      </c>
      <c r="B88" s="30">
        <f t="shared" si="2"/>
        <v>2</v>
      </c>
      <c r="C88" s="31">
        <v>0</v>
      </c>
      <c r="D88" s="246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2</v>
      </c>
      <c r="M88" s="35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5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5">
        <v>0</v>
      </c>
      <c r="AA88" s="31">
        <v>0</v>
      </c>
      <c r="AB88" s="43">
        <v>0</v>
      </c>
      <c r="AC88" s="247">
        <v>0</v>
      </c>
      <c r="AD88" s="247">
        <v>0</v>
      </c>
    </row>
    <row r="89" spans="1:30" ht="15">
      <c r="A89" s="3" t="s">
        <v>222</v>
      </c>
      <c r="B89" s="30">
        <f t="shared" si="2"/>
        <v>2</v>
      </c>
      <c r="C89" s="31">
        <v>0</v>
      </c>
      <c r="D89" s="246">
        <v>0</v>
      </c>
      <c r="E89" s="31">
        <v>0</v>
      </c>
      <c r="F89" s="31">
        <v>0</v>
      </c>
      <c r="G89" s="31">
        <v>0</v>
      </c>
      <c r="H89" s="31">
        <v>1</v>
      </c>
      <c r="I89" s="31">
        <v>0</v>
      </c>
      <c r="J89" s="31">
        <v>0</v>
      </c>
      <c r="K89" s="31">
        <v>0</v>
      </c>
      <c r="L89" s="31">
        <v>0</v>
      </c>
      <c r="M89" s="35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5">
        <v>0</v>
      </c>
      <c r="U89" s="31">
        <v>0</v>
      </c>
      <c r="V89" s="31">
        <v>0</v>
      </c>
      <c r="W89" s="31">
        <v>0</v>
      </c>
      <c r="X89" s="31">
        <v>1</v>
      </c>
      <c r="Y89" s="31">
        <v>0</v>
      </c>
      <c r="Z89" s="35">
        <v>0</v>
      </c>
      <c r="AA89" s="31">
        <v>0</v>
      </c>
      <c r="AB89" s="43">
        <v>0</v>
      </c>
      <c r="AC89" s="247">
        <v>0</v>
      </c>
      <c r="AD89" s="247">
        <v>0</v>
      </c>
    </row>
    <row r="90" spans="1:30" ht="15">
      <c r="A90" s="3" t="s">
        <v>115</v>
      </c>
      <c r="B90" s="30">
        <f t="shared" si="2"/>
        <v>193</v>
      </c>
      <c r="C90" s="31">
        <v>61</v>
      </c>
      <c r="D90" s="246">
        <v>1</v>
      </c>
      <c r="E90" s="31">
        <v>5</v>
      </c>
      <c r="F90" s="31">
        <v>9</v>
      </c>
      <c r="G90" s="31">
        <v>11</v>
      </c>
      <c r="H90" s="31">
        <v>5</v>
      </c>
      <c r="I90" s="31">
        <v>22</v>
      </c>
      <c r="J90" s="31">
        <v>12</v>
      </c>
      <c r="K90" s="31">
        <v>2</v>
      </c>
      <c r="L90" s="31">
        <v>1</v>
      </c>
      <c r="M90" s="35">
        <v>2</v>
      </c>
      <c r="N90" s="31">
        <v>11</v>
      </c>
      <c r="O90" s="31">
        <v>3</v>
      </c>
      <c r="P90" s="31">
        <v>8</v>
      </c>
      <c r="Q90" s="31">
        <v>4</v>
      </c>
      <c r="R90" s="31">
        <v>10</v>
      </c>
      <c r="S90" s="31">
        <v>4</v>
      </c>
      <c r="T90" s="35">
        <v>6</v>
      </c>
      <c r="U90" s="31">
        <v>1</v>
      </c>
      <c r="V90" s="31">
        <v>1</v>
      </c>
      <c r="W90" s="31">
        <v>2</v>
      </c>
      <c r="X90" s="31">
        <v>2</v>
      </c>
      <c r="Y90" s="31">
        <v>2</v>
      </c>
      <c r="Z90" s="35">
        <v>3</v>
      </c>
      <c r="AA90" s="31">
        <v>4</v>
      </c>
      <c r="AB90" s="43">
        <v>1</v>
      </c>
      <c r="AC90" s="247">
        <v>0</v>
      </c>
      <c r="AD90" s="247">
        <v>0</v>
      </c>
    </row>
    <row r="91" spans="1:30" ht="15">
      <c r="A91" s="3" t="s">
        <v>213</v>
      </c>
      <c r="B91" s="30">
        <f t="shared" si="2"/>
        <v>4</v>
      </c>
      <c r="C91" s="31">
        <v>0</v>
      </c>
      <c r="D91" s="246">
        <v>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5">
        <v>1</v>
      </c>
      <c r="N91" s="31">
        <v>0</v>
      </c>
      <c r="O91" s="31">
        <v>0</v>
      </c>
      <c r="P91" s="31">
        <v>0</v>
      </c>
      <c r="Q91" s="31">
        <v>0</v>
      </c>
      <c r="R91" s="31">
        <v>2</v>
      </c>
      <c r="S91" s="31">
        <v>0</v>
      </c>
      <c r="T91" s="35">
        <v>0</v>
      </c>
      <c r="U91" s="31">
        <v>0</v>
      </c>
      <c r="V91" s="31">
        <v>0</v>
      </c>
      <c r="W91" s="31">
        <v>0</v>
      </c>
      <c r="X91" s="31">
        <v>0</v>
      </c>
      <c r="Y91" s="31">
        <v>1</v>
      </c>
      <c r="Z91" s="35">
        <v>0</v>
      </c>
      <c r="AA91" s="31">
        <v>0</v>
      </c>
      <c r="AB91" s="43">
        <v>0</v>
      </c>
      <c r="AC91" s="247">
        <v>0</v>
      </c>
      <c r="AD91" s="247">
        <v>0</v>
      </c>
    </row>
    <row r="92" spans="1:30" ht="15">
      <c r="A92" s="3" t="s">
        <v>558</v>
      </c>
      <c r="B92" s="30">
        <f t="shared" si="2"/>
        <v>23</v>
      </c>
      <c r="C92" s="31">
        <v>3</v>
      </c>
      <c r="D92" s="246">
        <v>0</v>
      </c>
      <c r="E92" s="31">
        <v>0</v>
      </c>
      <c r="F92" s="31">
        <v>1</v>
      </c>
      <c r="G92" s="31">
        <v>0</v>
      </c>
      <c r="H92" s="31">
        <v>0</v>
      </c>
      <c r="I92" s="31">
        <v>2</v>
      </c>
      <c r="J92" s="31">
        <v>0</v>
      </c>
      <c r="K92" s="31">
        <v>1</v>
      </c>
      <c r="L92" s="31">
        <v>0</v>
      </c>
      <c r="M92" s="35">
        <v>1</v>
      </c>
      <c r="N92" s="31">
        <v>0</v>
      </c>
      <c r="O92" s="31">
        <v>0</v>
      </c>
      <c r="P92" s="31">
        <v>0</v>
      </c>
      <c r="Q92" s="31">
        <v>3</v>
      </c>
      <c r="R92" s="31">
        <v>3</v>
      </c>
      <c r="S92" s="31">
        <v>1</v>
      </c>
      <c r="T92" s="35">
        <v>4</v>
      </c>
      <c r="U92" s="31">
        <v>0</v>
      </c>
      <c r="V92" s="31">
        <v>1</v>
      </c>
      <c r="W92" s="31">
        <v>0</v>
      </c>
      <c r="X92" s="31">
        <v>2</v>
      </c>
      <c r="Y92" s="31">
        <v>0</v>
      </c>
      <c r="Z92" s="35">
        <v>1</v>
      </c>
      <c r="AA92" s="31">
        <v>0</v>
      </c>
      <c r="AB92" s="43">
        <v>0</v>
      </c>
      <c r="AC92" s="247">
        <v>0</v>
      </c>
      <c r="AD92" s="247">
        <v>0</v>
      </c>
    </row>
    <row r="93" spans="1:30" ht="15">
      <c r="A93" s="3" t="s">
        <v>120</v>
      </c>
      <c r="B93" s="30">
        <f t="shared" si="2"/>
        <v>54</v>
      </c>
      <c r="C93" s="31">
        <v>11</v>
      </c>
      <c r="D93" s="246">
        <v>1</v>
      </c>
      <c r="E93" s="31">
        <v>3</v>
      </c>
      <c r="F93" s="31">
        <v>0</v>
      </c>
      <c r="G93" s="31">
        <v>9</v>
      </c>
      <c r="H93" s="31">
        <v>2</v>
      </c>
      <c r="I93" s="31">
        <v>1</v>
      </c>
      <c r="J93" s="31">
        <v>0</v>
      </c>
      <c r="K93" s="31">
        <v>0</v>
      </c>
      <c r="L93" s="31">
        <v>3</v>
      </c>
      <c r="M93" s="35">
        <v>0</v>
      </c>
      <c r="N93" s="31">
        <v>0</v>
      </c>
      <c r="O93" s="31">
        <v>0</v>
      </c>
      <c r="P93" s="31">
        <v>1</v>
      </c>
      <c r="Q93" s="31">
        <v>0</v>
      </c>
      <c r="R93" s="31">
        <v>12</v>
      </c>
      <c r="S93" s="31">
        <v>0</v>
      </c>
      <c r="T93" s="35">
        <v>4</v>
      </c>
      <c r="U93" s="31">
        <v>2</v>
      </c>
      <c r="V93" s="31">
        <v>1</v>
      </c>
      <c r="W93" s="31">
        <v>0</v>
      </c>
      <c r="X93" s="31">
        <v>1</v>
      </c>
      <c r="Y93" s="31">
        <v>2</v>
      </c>
      <c r="Z93" s="35">
        <v>1</v>
      </c>
      <c r="AA93" s="31">
        <v>0</v>
      </c>
      <c r="AB93" s="43">
        <v>0</v>
      </c>
      <c r="AC93" s="247">
        <v>0</v>
      </c>
      <c r="AD93" s="247">
        <v>0</v>
      </c>
    </row>
    <row r="94" spans="1:30" ht="15">
      <c r="A94" s="3" t="s">
        <v>212</v>
      </c>
      <c r="B94" s="30">
        <f t="shared" si="2"/>
        <v>3</v>
      </c>
      <c r="C94" s="31">
        <v>0</v>
      </c>
      <c r="D94" s="246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5">
        <v>0</v>
      </c>
      <c r="N94" s="31">
        <v>0</v>
      </c>
      <c r="O94" s="31">
        <v>0</v>
      </c>
      <c r="P94" s="31">
        <v>0</v>
      </c>
      <c r="Q94" s="31">
        <v>0</v>
      </c>
      <c r="R94" s="31">
        <v>1</v>
      </c>
      <c r="S94" s="31">
        <v>0</v>
      </c>
      <c r="T94" s="35">
        <v>0</v>
      </c>
      <c r="U94" s="31">
        <v>0</v>
      </c>
      <c r="V94" s="31">
        <v>0</v>
      </c>
      <c r="W94" s="31">
        <v>0</v>
      </c>
      <c r="X94" s="31">
        <v>1</v>
      </c>
      <c r="Y94" s="31">
        <v>0</v>
      </c>
      <c r="Z94" s="35">
        <v>0</v>
      </c>
      <c r="AA94" s="31">
        <v>1</v>
      </c>
      <c r="AB94" s="43">
        <v>0</v>
      </c>
      <c r="AC94" s="247">
        <v>0</v>
      </c>
      <c r="AD94" s="247">
        <v>0</v>
      </c>
    </row>
    <row r="95" spans="1:30" ht="15">
      <c r="A95" s="3" t="s">
        <v>121</v>
      </c>
      <c r="B95" s="30">
        <f t="shared" si="2"/>
        <v>244</v>
      </c>
      <c r="C95" s="31">
        <v>5</v>
      </c>
      <c r="D95" s="246">
        <v>4</v>
      </c>
      <c r="E95" s="31">
        <v>0</v>
      </c>
      <c r="F95" s="31">
        <v>0</v>
      </c>
      <c r="G95" s="31">
        <v>6</v>
      </c>
      <c r="H95" s="31">
        <v>12</v>
      </c>
      <c r="I95" s="31">
        <v>1</v>
      </c>
      <c r="J95" s="31">
        <v>7</v>
      </c>
      <c r="K95" s="31">
        <v>23</v>
      </c>
      <c r="L95" s="31">
        <v>14</v>
      </c>
      <c r="M95" s="35">
        <v>4</v>
      </c>
      <c r="N95" s="31">
        <v>25</v>
      </c>
      <c r="O95" s="31">
        <v>2</v>
      </c>
      <c r="P95" s="31">
        <v>1</v>
      </c>
      <c r="Q95" s="31">
        <v>13</v>
      </c>
      <c r="R95" s="31">
        <v>32</v>
      </c>
      <c r="S95" s="31">
        <v>9</v>
      </c>
      <c r="T95" s="35">
        <v>10</v>
      </c>
      <c r="U95" s="31">
        <v>2</v>
      </c>
      <c r="V95" s="31">
        <v>4</v>
      </c>
      <c r="W95" s="31">
        <v>8</v>
      </c>
      <c r="X95" s="31">
        <v>4</v>
      </c>
      <c r="Y95" s="31">
        <v>34</v>
      </c>
      <c r="Z95" s="35">
        <v>9</v>
      </c>
      <c r="AA95" s="31">
        <v>13</v>
      </c>
      <c r="AB95" s="43">
        <v>2</v>
      </c>
      <c r="AC95" s="247">
        <v>0</v>
      </c>
      <c r="AD95" s="247">
        <v>0</v>
      </c>
    </row>
    <row r="96" spans="1:30" ht="15">
      <c r="A96" s="3" t="s">
        <v>122</v>
      </c>
      <c r="B96" s="30">
        <f t="shared" si="2"/>
        <v>1</v>
      </c>
      <c r="C96" s="31">
        <v>0</v>
      </c>
      <c r="D96" s="246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1</v>
      </c>
      <c r="L96" s="31">
        <v>0</v>
      </c>
      <c r="M96" s="35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5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5">
        <v>0</v>
      </c>
      <c r="AA96" s="31">
        <v>0</v>
      </c>
      <c r="AB96" s="43">
        <v>0</v>
      </c>
      <c r="AC96" s="247">
        <v>0</v>
      </c>
      <c r="AD96" s="247">
        <v>0</v>
      </c>
    </row>
    <row r="97" spans="1:30" ht="15">
      <c r="A97" s="3" t="s">
        <v>116</v>
      </c>
      <c r="B97" s="30">
        <f t="shared" si="2"/>
        <v>31</v>
      </c>
      <c r="C97" s="31">
        <v>1</v>
      </c>
      <c r="D97" s="246">
        <v>11</v>
      </c>
      <c r="E97" s="31">
        <v>1</v>
      </c>
      <c r="F97" s="31">
        <v>0</v>
      </c>
      <c r="G97" s="31">
        <v>0</v>
      </c>
      <c r="H97" s="31">
        <v>0</v>
      </c>
      <c r="I97" s="31">
        <v>0</v>
      </c>
      <c r="J97" s="31">
        <v>3</v>
      </c>
      <c r="K97" s="31">
        <v>6</v>
      </c>
      <c r="L97" s="31">
        <v>2</v>
      </c>
      <c r="M97" s="35">
        <v>0</v>
      </c>
      <c r="N97" s="31">
        <v>4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5">
        <v>0</v>
      </c>
      <c r="U97" s="31">
        <v>0</v>
      </c>
      <c r="V97" s="31">
        <v>0</v>
      </c>
      <c r="W97" s="31">
        <v>2</v>
      </c>
      <c r="X97" s="31">
        <v>0</v>
      </c>
      <c r="Y97" s="31">
        <v>0</v>
      </c>
      <c r="Z97" s="35">
        <v>1</v>
      </c>
      <c r="AA97" s="31">
        <v>0</v>
      </c>
      <c r="AB97" s="43">
        <v>0</v>
      </c>
      <c r="AC97" s="247">
        <v>0</v>
      </c>
      <c r="AD97" s="247">
        <v>0</v>
      </c>
    </row>
    <row r="98" spans="1:30" ht="15">
      <c r="A98" s="3" t="s">
        <v>117</v>
      </c>
      <c r="B98" s="30">
        <f t="shared" si="2"/>
        <v>7</v>
      </c>
      <c r="C98" s="31">
        <v>4</v>
      </c>
      <c r="D98" s="246">
        <v>1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5">
        <v>0</v>
      </c>
      <c r="N98" s="31">
        <v>1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5">
        <v>1</v>
      </c>
      <c r="U98" s="31">
        <v>0</v>
      </c>
      <c r="V98" s="31">
        <v>0</v>
      </c>
      <c r="W98" s="31">
        <v>0</v>
      </c>
      <c r="X98" s="31">
        <v>0</v>
      </c>
      <c r="Y98" s="31">
        <v>0</v>
      </c>
      <c r="Z98" s="35">
        <v>0</v>
      </c>
      <c r="AA98" s="31">
        <v>0</v>
      </c>
      <c r="AB98" s="43">
        <v>0</v>
      </c>
      <c r="AC98" s="247">
        <v>0</v>
      </c>
      <c r="AD98" s="247">
        <v>0</v>
      </c>
    </row>
    <row r="99" spans="1:30" ht="15">
      <c r="A99" s="3" t="s">
        <v>118</v>
      </c>
      <c r="B99" s="30">
        <f t="shared" si="2"/>
        <v>31</v>
      </c>
      <c r="C99" s="31">
        <v>0</v>
      </c>
      <c r="D99" s="246">
        <v>1</v>
      </c>
      <c r="E99" s="31">
        <v>0</v>
      </c>
      <c r="F99" s="31">
        <v>0</v>
      </c>
      <c r="G99" s="31">
        <v>2</v>
      </c>
      <c r="H99" s="31">
        <v>0</v>
      </c>
      <c r="I99" s="31">
        <v>0</v>
      </c>
      <c r="J99" s="31">
        <v>6</v>
      </c>
      <c r="K99" s="31">
        <v>1</v>
      </c>
      <c r="L99" s="31">
        <v>0</v>
      </c>
      <c r="M99" s="35">
        <v>0</v>
      </c>
      <c r="N99" s="31">
        <v>0</v>
      </c>
      <c r="O99" s="31">
        <v>2</v>
      </c>
      <c r="P99" s="31">
        <v>0</v>
      </c>
      <c r="Q99" s="31">
        <v>0</v>
      </c>
      <c r="R99" s="31">
        <v>1</v>
      </c>
      <c r="S99" s="31">
        <v>1</v>
      </c>
      <c r="T99" s="35">
        <v>3</v>
      </c>
      <c r="U99" s="31">
        <v>2</v>
      </c>
      <c r="V99" s="31">
        <v>0</v>
      </c>
      <c r="W99" s="31">
        <v>0</v>
      </c>
      <c r="X99" s="31">
        <v>4</v>
      </c>
      <c r="Y99" s="31">
        <v>1</v>
      </c>
      <c r="Z99" s="35">
        <v>5</v>
      </c>
      <c r="AA99" s="31">
        <v>0</v>
      </c>
      <c r="AB99" s="43">
        <v>2</v>
      </c>
      <c r="AC99" s="247">
        <v>0</v>
      </c>
      <c r="AD99" s="247">
        <v>0</v>
      </c>
    </row>
    <row r="100" spans="1:30" ht="15">
      <c r="A100" s="3" t="s">
        <v>124</v>
      </c>
      <c r="B100" s="30">
        <f t="shared" si="2"/>
        <v>6</v>
      </c>
      <c r="C100" s="31">
        <v>1</v>
      </c>
      <c r="D100" s="246">
        <v>0</v>
      </c>
      <c r="E100" s="31">
        <v>1</v>
      </c>
      <c r="F100" s="31">
        <v>0</v>
      </c>
      <c r="G100" s="31">
        <v>0</v>
      </c>
      <c r="H100" s="31">
        <v>1</v>
      </c>
      <c r="I100" s="31">
        <v>1</v>
      </c>
      <c r="J100" s="31">
        <v>0</v>
      </c>
      <c r="K100" s="31">
        <v>0</v>
      </c>
      <c r="L100" s="31">
        <v>0</v>
      </c>
      <c r="M100" s="35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5">
        <v>0</v>
      </c>
      <c r="U100" s="31">
        <v>0</v>
      </c>
      <c r="V100" s="31">
        <v>0</v>
      </c>
      <c r="W100" s="31">
        <v>2</v>
      </c>
      <c r="X100" s="31">
        <v>0</v>
      </c>
      <c r="Y100" s="31">
        <v>0</v>
      </c>
      <c r="Z100" s="35">
        <v>0</v>
      </c>
      <c r="AA100" s="31">
        <v>0</v>
      </c>
      <c r="AB100" s="43">
        <v>0</v>
      </c>
      <c r="AC100" s="247">
        <v>0</v>
      </c>
      <c r="AD100" s="247">
        <v>0</v>
      </c>
    </row>
    <row r="101" spans="1:30" ht="15">
      <c r="A101" s="3" t="s">
        <v>125</v>
      </c>
      <c r="B101" s="30">
        <f t="shared" si="2"/>
        <v>5</v>
      </c>
      <c r="C101" s="31">
        <v>0</v>
      </c>
      <c r="D101" s="246">
        <v>0</v>
      </c>
      <c r="E101" s="31">
        <v>0</v>
      </c>
      <c r="F101" s="31">
        <v>0</v>
      </c>
      <c r="G101" s="31">
        <v>1</v>
      </c>
      <c r="H101" s="31">
        <v>0</v>
      </c>
      <c r="I101" s="31">
        <v>0</v>
      </c>
      <c r="J101" s="31">
        <v>0</v>
      </c>
      <c r="K101" s="31">
        <v>0</v>
      </c>
      <c r="L101" s="31">
        <v>1</v>
      </c>
      <c r="M101" s="35">
        <v>0</v>
      </c>
      <c r="N101" s="31">
        <v>0</v>
      </c>
      <c r="O101" s="31">
        <v>0</v>
      </c>
      <c r="P101" s="31">
        <v>0</v>
      </c>
      <c r="Q101" s="31">
        <v>1</v>
      </c>
      <c r="R101" s="31">
        <v>0</v>
      </c>
      <c r="S101" s="31">
        <v>0</v>
      </c>
      <c r="T101" s="35">
        <v>0</v>
      </c>
      <c r="U101" s="31">
        <v>0</v>
      </c>
      <c r="V101" s="31">
        <v>2</v>
      </c>
      <c r="W101" s="31">
        <v>0</v>
      </c>
      <c r="X101" s="31">
        <v>0</v>
      </c>
      <c r="Y101" s="31">
        <v>0</v>
      </c>
      <c r="Z101" s="35">
        <v>0</v>
      </c>
      <c r="AA101" s="31">
        <v>0</v>
      </c>
      <c r="AB101" s="43">
        <v>0</v>
      </c>
      <c r="AC101" s="247">
        <v>0</v>
      </c>
      <c r="AD101" s="247">
        <v>0</v>
      </c>
    </row>
    <row r="102" spans="1:30" ht="15">
      <c r="A102" s="3" t="s">
        <v>126</v>
      </c>
      <c r="B102" s="30">
        <f t="shared" si="2"/>
        <v>1</v>
      </c>
      <c r="C102" s="31">
        <v>0</v>
      </c>
      <c r="D102" s="246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5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5">
        <v>0</v>
      </c>
      <c r="U102" s="31">
        <v>0</v>
      </c>
      <c r="V102" s="31">
        <v>0</v>
      </c>
      <c r="W102" s="31">
        <v>0</v>
      </c>
      <c r="X102" s="31">
        <v>1</v>
      </c>
      <c r="Y102" s="31">
        <v>0</v>
      </c>
      <c r="Z102" s="35">
        <v>0</v>
      </c>
      <c r="AA102" s="31">
        <v>0</v>
      </c>
      <c r="AB102" s="43">
        <v>0</v>
      </c>
      <c r="AC102" s="247">
        <v>0</v>
      </c>
      <c r="AD102" s="247">
        <v>0</v>
      </c>
    </row>
    <row r="103" spans="1:30" ht="15">
      <c r="A103" s="3" t="s">
        <v>198</v>
      </c>
      <c r="B103" s="30">
        <f t="shared" si="2"/>
        <v>3</v>
      </c>
      <c r="C103" s="31">
        <v>0</v>
      </c>
      <c r="D103" s="246">
        <v>1</v>
      </c>
      <c r="E103" s="31">
        <v>1</v>
      </c>
      <c r="F103" s="31">
        <v>0</v>
      </c>
      <c r="G103" s="31">
        <v>0</v>
      </c>
      <c r="H103" s="31">
        <v>0</v>
      </c>
      <c r="I103" s="31">
        <v>0</v>
      </c>
      <c r="J103" s="31">
        <v>1</v>
      </c>
      <c r="K103" s="31">
        <v>0</v>
      </c>
      <c r="L103" s="31">
        <v>0</v>
      </c>
      <c r="M103" s="35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5">
        <v>0</v>
      </c>
      <c r="U103" s="31">
        <v>0</v>
      </c>
      <c r="V103" s="31">
        <v>0</v>
      </c>
      <c r="W103" s="31">
        <v>0</v>
      </c>
      <c r="X103" s="31">
        <v>0</v>
      </c>
      <c r="Y103" s="31">
        <v>0</v>
      </c>
      <c r="Z103" s="35">
        <v>0</v>
      </c>
      <c r="AA103" s="31">
        <v>0</v>
      </c>
      <c r="AB103" s="43">
        <v>0</v>
      </c>
      <c r="AC103" s="247">
        <v>0</v>
      </c>
      <c r="AD103" s="247">
        <v>0</v>
      </c>
    </row>
    <row r="104" spans="1:30" ht="15">
      <c r="A104" s="3" t="s">
        <v>127</v>
      </c>
      <c r="B104" s="30">
        <f t="shared" si="2"/>
        <v>15</v>
      </c>
      <c r="C104" s="31">
        <v>2</v>
      </c>
      <c r="D104" s="246">
        <v>0</v>
      </c>
      <c r="E104" s="31">
        <v>0</v>
      </c>
      <c r="F104" s="31">
        <v>1</v>
      </c>
      <c r="G104" s="31">
        <v>5</v>
      </c>
      <c r="H104" s="31">
        <v>0</v>
      </c>
      <c r="I104" s="31">
        <v>0</v>
      </c>
      <c r="J104" s="31">
        <v>0</v>
      </c>
      <c r="K104" s="31">
        <v>0</v>
      </c>
      <c r="L104" s="31">
        <v>3</v>
      </c>
      <c r="M104" s="35">
        <v>0</v>
      </c>
      <c r="N104" s="31">
        <v>0</v>
      </c>
      <c r="O104" s="31">
        <v>0</v>
      </c>
      <c r="P104" s="31">
        <v>0</v>
      </c>
      <c r="Q104" s="31">
        <v>1</v>
      </c>
      <c r="R104" s="31">
        <v>1</v>
      </c>
      <c r="S104" s="31">
        <v>0</v>
      </c>
      <c r="T104" s="35">
        <v>0</v>
      </c>
      <c r="U104" s="31">
        <v>0</v>
      </c>
      <c r="V104" s="31">
        <v>0</v>
      </c>
      <c r="W104" s="31">
        <v>0</v>
      </c>
      <c r="X104" s="31">
        <v>1</v>
      </c>
      <c r="Y104" s="31">
        <v>1</v>
      </c>
      <c r="Z104" s="35">
        <v>0</v>
      </c>
      <c r="AA104" s="31">
        <v>0</v>
      </c>
      <c r="AB104" s="43">
        <v>0</v>
      </c>
      <c r="AC104" s="247">
        <v>0</v>
      </c>
      <c r="AD104" s="247">
        <v>0</v>
      </c>
    </row>
    <row r="105" spans="1:30" ht="15">
      <c r="A105" s="3" t="s">
        <v>389</v>
      </c>
      <c r="B105" s="30">
        <f t="shared" si="2"/>
        <v>16</v>
      </c>
      <c r="C105" s="31">
        <v>0</v>
      </c>
      <c r="D105" s="246">
        <v>0</v>
      </c>
      <c r="E105" s="31">
        <v>0</v>
      </c>
      <c r="F105" s="31">
        <v>0</v>
      </c>
      <c r="G105" s="31">
        <v>1</v>
      </c>
      <c r="H105" s="31">
        <v>2</v>
      </c>
      <c r="I105" s="31">
        <v>2</v>
      </c>
      <c r="J105" s="31">
        <v>0</v>
      </c>
      <c r="K105" s="31">
        <v>0</v>
      </c>
      <c r="L105" s="31">
        <v>2</v>
      </c>
      <c r="M105" s="35">
        <v>0</v>
      </c>
      <c r="N105" s="31">
        <v>0</v>
      </c>
      <c r="O105" s="31">
        <v>0</v>
      </c>
      <c r="P105" s="31">
        <v>0</v>
      </c>
      <c r="Q105" s="31">
        <v>2</v>
      </c>
      <c r="R105" s="31">
        <v>0</v>
      </c>
      <c r="S105" s="31">
        <v>2</v>
      </c>
      <c r="T105" s="35">
        <v>0</v>
      </c>
      <c r="U105" s="31">
        <v>0</v>
      </c>
      <c r="V105" s="31">
        <v>0</v>
      </c>
      <c r="W105" s="31">
        <v>0</v>
      </c>
      <c r="X105" s="31">
        <v>0</v>
      </c>
      <c r="Y105" s="31">
        <v>2</v>
      </c>
      <c r="Z105" s="35">
        <v>3</v>
      </c>
      <c r="AA105" s="31">
        <v>0</v>
      </c>
      <c r="AB105" s="43">
        <v>0</v>
      </c>
      <c r="AC105" s="247">
        <v>0</v>
      </c>
      <c r="AD105" s="247">
        <v>0</v>
      </c>
    </row>
    <row r="106" spans="1:30" ht="15">
      <c r="A106" s="3" t="s">
        <v>214</v>
      </c>
      <c r="B106" s="30">
        <f t="shared" si="2"/>
        <v>1</v>
      </c>
      <c r="C106" s="31">
        <v>0</v>
      </c>
      <c r="D106" s="246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5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1</v>
      </c>
      <c r="S106" s="31">
        <v>0</v>
      </c>
      <c r="T106" s="35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0</v>
      </c>
      <c r="Z106" s="35">
        <v>0</v>
      </c>
      <c r="AA106" s="31">
        <v>0</v>
      </c>
      <c r="AB106" s="43">
        <v>0</v>
      </c>
      <c r="AC106" s="247">
        <v>0</v>
      </c>
      <c r="AD106" s="247">
        <v>0</v>
      </c>
    </row>
    <row r="107" spans="1:30" ht="15">
      <c r="A107" s="3" t="s">
        <v>128</v>
      </c>
      <c r="B107" s="30">
        <f t="shared" si="2"/>
        <v>4</v>
      </c>
      <c r="C107" s="31">
        <v>4</v>
      </c>
      <c r="D107" s="246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5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5">
        <v>0</v>
      </c>
      <c r="U107" s="31">
        <v>0</v>
      </c>
      <c r="V107" s="31">
        <v>0</v>
      </c>
      <c r="W107" s="31">
        <v>0</v>
      </c>
      <c r="X107" s="31">
        <v>0</v>
      </c>
      <c r="Y107" s="31">
        <v>0</v>
      </c>
      <c r="Z107" s="35">
        <v>0</v>
      </c>
      <c r="AA107" s="31">
        <v>0</v>
      </c>
      <c r="AB107" s="43">
        <v>0</v>
      </c>
      <c r="AC107" s="247">
        <v>0</v>
      </c>
      <c r="AD107" s="247">
        <v>0</v>
      </c>
    </row>
    <row r="108" spans="1:30" ht="15">
      <c r="A108" s="3" t="s">
        <v>129</v>
      </c>
      <c r="B108" s="30">
        <f t="shared" si="2"/>
        <v>45</v>
      </c>
      <c r="C108" s="31">
        <v>42</v>
      </c>
      <c r="D108" s="246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5">
        <v>2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5">
        <v>0</v>
      </c>
      <c r="U108" s="31">
        <v>0</v>
      </c>
      <c r="V108" s="31">
        <v>0</v>
      </c>
      <c r="W108" s="31">
        <v>0</v>
      </c>
      <c r="X108" s="31">
        <v>1</v>
      </c>
      <c r="Y108" s="31">
        <v>0</v>
      </c>
      <c r="Z108" s="35">
        <v>0</v>
      </c>
      <c r="AA108" s="31">
        <v>0</v>
      </c>
      <c r="AB108" s="43">
        <v>0</v>
      </c>
      <c r="AC108" s="247">
        <v>0</v>
      </c>
      <c r="AD108" s="247">
        <v>0</v>
      </c>
    </row>
    <row r="109" spans="1:30" ht="15">
      <c r="A109" s="3" t="s">
        <v>130</v>
      </c>
      <c r="B109" s="30">
        <f t="shared" si="2"/>
        <v>474</v>
      </c>
      <c r="C109" s="31">
        <v>250</v>
      </c>
      <c r="D109" s="246">
        <v>4</v>
      </c>
      <c r="E109" s="31">
        <v>20</v>
      </c>
      <c r="F109" s="31">
        <v>7</v>
      </c>
      <c r="G109" s="31">
        <v>10</v>
      </c>
      <c r="H109" s="31">
        <v>14</v>
      </c>
      <c r="I109" s="31">
        <v>17</v>
      </c>
      <c r="J109" s="31">
        <v>7</v>
      </c>
      <c r="K109" s="31">
        <v>7</v>
      </c>
      <c r="L109" s="31">
        <v>2</v>
      </c>
      <c r="M109" s="35">
        <v>10</v>
      </c>
      <c r="N109" s="31">
        <v>3</v>
      </c>
      <c r="O109" s="31">
        <v>3</v>
      </c>
      <c r="P109" s="31">
        <v>35</v>
      </c>
      <c r="Q109" s="31">
        <v>18</v>
      </c>
      <c r="R109" s="31">
        <v>21</v>
      </c>
      <c r="S109" s="31">
        <v>5</v>
      </c>
      <c r="T109" s="35">
        <v>21</v>
      </c>
      <c r="U109" s="31">
        <v>1</v>
      </c>
      <c r="V109" s="31">
        <v>0</v>
      </c>
      <c r="W109" s="31">
        <v>8</v>
      </c>
      <c r="X109" s="31">
        <v>0</v>
      </c>
      <c r="Y109" s="31">
        <v>2</v>
      </c>
      <c r="Z109" s="35">
        <v>7</v>
      </c>
      <c r="AA109" s="31">
        <v>0</v>
      </c>
      <c r="AB109" s="43">
        <v>2</v>
      </c>
      <c r="AC109" s="247">
        <v>0</v>
      </c>
      <c r="AD109" s="247">
        <v>0</v>
      </c>
    </row>
    <row r="110" spans="1:30" ht="15">
      <c r="A110" s="3" t="s">
        <v>131</v>
      </c>
      <c r="B110" s="30">
        <f t="shared" si="2"/>
        <v>12</v>
      </c>
      <c r="C110" s="31">
        <v>7</v>
      </c>
      <c r="D110" s="246">
        <v>1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5">
        <v>1</v>
      </c>
      <c r="N110" s="31">
        <v>0</v>
      </c>
      <c r="O110" s="31">
        <v>0</v>
      </c>
      <c r="P110" s="31">
        <v>0</v>
      </c>
      <c r="Q110" s="31">
        <v>2</v>
      </c>
      <c r="R110" s="31">
        <v>0</v>
      </c>
      <c r="S110" s="31">
        <v>1</v>
      </c>
      <c r="T110" s="35">
        <v>0</v>
      </c>
      <c r="U110" s="31">
        <v>0</v>
      </c>
      <c r="V110" s="31">
        <v>0</v>
      </c>
      <c r="W110" s="31">
        <v>0</v>
      </c>
      <c r="X110" s="31">
        <v>0</v>
      </c>
      <c r="Y110" s="31">
        <v>0</v>
      </c>
      <c r="Z110" s="35">
        <v>0</v>
      </c>
      <c r="AA110" s="31">
        <v>0</v>
      </c>
      <c r="AB110" s="43">
        <v>0</v>
      </c>
      <c r="AC110" s="247">
        <v>0</v>
      </c>
      <c r="AD110" s="247">
        <v>0</v>
      </c>
    </row>
    <row r="111" spans="1:30" ht="15">
      <c r="A111" s="3" t="s">
        <v>132</v>
      </c>
      <c r="B111" s="30">
        <f t="shared" si="2"/>
        <v>285</v>
      </c>
      <c r="C111" s="31">
        <v>95</v>
      </c>
      <c r="D111" s="246">
        <v>17</v>
      </c>
      <c r="E111" s="31">
        <v>12</v>
      </c>
      <c r="F111" s="31">
        <v>1</v>
      </c>
      <c r="G111" s="31">
        <v>8</v>
      </c>
      <c r="H111" s="31">
        <v>24</v>
      </c>
      <c r="I111" s="31">
        <v>26</v>
      </c>
      <c r="J111" s="31">
        <v>2</v>
      </c>
      <c r="K111" s="31">
        <v>0</v>
      </c>
      <c r="L111" s="31">
        <v>4</v>
      </c>
      <c r="M111" s="35">
        <v>12</v>
      </c>
      <c r="N111" s="31">
        <v>17</v>
      </c>
      <c r="O111" s="31">
        <v>8</v>
      </c>
      <c r="P111" s="31">
        <v>11</v>
      </c>
      <c r="Q111" s="31">
        <v>7</v>
      </c>
      <c r="R111" s="31">
        <v>2</v>
      </c>
      <c r="S111" s="31">
        <v>5</v>
      </c>
      <c r="T111" s="35">
        <v>30</v>
      </c>
      <c r="U111" s="31">
        <v>1</v>
      </c>
      <c r="V111" s="31">
        <v>1</v>
      </c>
      <c r="W111" s="31">
        <v>0</v>
      </c>
      <c r="X111" s="31">
        <v>2</v>
      </c>
      <c r="Y111" s="31">
        <v>0</v>
      </c>
      <c r="Z111" s="35">
        <v>0</v>
      </c>
      <c r="AA111" s="31">
        <v>0</v>
      </c>
      <c r="AB111" s="43">
        <v>0</v>
      </c>
      <c r="AC111" s="247">
        <v>0</v>
      </c>
      <c r="AD111" s="247">
        <v>0</v>
      </c>
    </row>
    <row r="112" spans="1:30" ht="15">
      <c r="A112" s="3" t="s">
        <v>133</v>
      </c>
      <c r="B112" s="30">
        <f t="shared" si="2"/>
        <v>322</v>
      </c>
      <c r="C112" s="31">
        <v>189</v>
      </c>
      <c r="D112" s="246">
        <v>18</v>
      </c>
      <c r="E112" s="31">
        <v>7</v>
      </c>
      <c r="F112" s="31">
        <v>17</v>
      </c>
      <c r="G112" s="31">
        <v>5</v>
      </c>
      <c r="H112" s="31">
        <v>13</v>
      </c>
      <c r="I112" s="31">
        <v>31</v>
      </c>
      <c r="J112" s="31">
        <v>6</v>
      </c>
      <c r="K112" s="31">
        <v>0</v>
      </c>
      <c r="L112" s="31">
        <v>4</v>
      </c>
      <c r="M112" s="35">
        <v>10</v>
      </c>
      <c r="N112" s="31">
        <v>3</v>
      </c>
      <c r="O112" s="31">
        <v>1</v>
      </c>
      <c r="P112" s="31">
        <v>2</v>
      </c>
      <c r="Q112" s="31">
        <v>2</v>
      </c>
      <c r="R112" s="31">
        <v>1</v>
      </c>
      <c r="S112" s="31">
        <v>0</v>
      </c>
      <c r="T112" s="35">
        <v>8</v>
      </c>
      <c r="U112" s="31">
        <v>3</v>
      </c>
      <c r="V112" s="31">
        <v>0</v>
      </c>
      <c r="W112" s="31">
        <v>0</v>
      </c>
      <c r="X112" s="31">
        <v>0</v>
      </c>
      <c r="Y112" s="31">
        <v>0</v>
      </c>
      <c r="Z112" s="35">
        <v>1</v>
      </c>
      <c r="AA112" s="31">
        <v>0</v>
      </c>
      <c r="AB112" s="43">
        <v>1</v>
      </c>
      <c r="AC112" s="247">
        <v>0</v>
      </c>
      <c r="AD112" s="247">
        <v>0</v>
      </c>
    </row>
    <row r="113" spans="1:30" ht="15">
      <c r="A113" s="3" t="s">
        <v>134</v>
      </c>
      <c r="B113" s="30">
        <f t="shared" si="2"/>
        <v>643</v>
      </c>
      <c r="C113" s="31">
        <v>154</v>
      </c>
      <c r="D113" s="246">
        <v>37</v>
      </c>
      <c r="E113" s="31">
        <v>74</v>
      </c>
      <c r="F113" s="31">
        <v>42</v>
      </c>
      <c r="G113" s="31">
        <v>21</v>
      </c>
      <c r="H113" s="31">
        <v>31</v>
      </c>
      <c r="I113" s="31">
        <v>16</v>
      </c>
      <c r="J113" s="31">
        <v>35</v>
      </c>
      <c r="K113" s="31">
        <v>16</v>
      </c>
      <c r="L113" s="31">
        <v>21</v>
      </c>
      <c r="M113" s="35">
        <v>27</v>
      </c>
      <c r="N113" s="31">
        <v>28</v>
      </c>
      <c r="O113" s="31">
        <v>11</v>
      </c>
      <c r="P113" s="31">
        <v>18</v>
      </c>
      <c r="Q113" s="31">
        <v>11</v>
      </c>
      <c r="R113" s="31">
        <v>30</v>
      </c>
      <c r="S113" s="31">
        <v>12</v>
      </c>
      <c r="T113" s="35">
        <v>15</v>
      </c>
      <c r="U113" s="31">
        <v>3</v>
      </c>
      <c r="V113" s="31">
        <v>12</v>
      </c>
      <c r="W113" s="31">
        <v>3</v>
      </c>
      <c r="X113" s="31">
        <v>4</v>
      </c>
      <c r="Y113" s="31">
        <v>5</v>
      </c>
      <c r="Z113" s="35">
        <v>12</v>
      </c>
      <c r="AA113" s="31">
        <v>3</v>
      </c>
      <c r="AB113" s="43">
        <v>2</v>
      </c>
      <c r="AC113" s="247">
        <v>0</v>
      </c>
      <c r="AD113" s="247">
        <v>0</v>
      </c>
    </row>
    <row r="114" spans="1:30" ht="15">
      <c r="A114" s="3" t="s">
        <v>135</v>
      </c>
      <c r="B114" s="30">
        <f t="shared" si="2"/>
        <v>8</v>
      </c>
      <c r="C114" s="31">
        <v>7</v>
      </c>
      <c r="D114" s="246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1</v>
      </c>
      <c r="M114" s="35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5">
        <v>0</v>
      </c>
      <c r="U114" s="31">
        <v>0</v>
      </c>
      <c r="V114" s="31">
        <v>0</v>
      </c>
      <c r="W114" s="31">
        <v>0</v>
      </c>
      <c r="X114" s="31">
        <v>0</v>
      </c>
      <c r="Y114" s="31">
        <v>0</v>
      </c>
      <c r="Z114" s="35">
        <v>0</v>
      </c>
      <c r="AA114" s="31">
        <v>0</v>
      </c>
      <c r="AB114" s="43">
        <v>0</v>
      </c>
      <c r="AC114" s="247">
        <v>0</v>
      </c>
      <c r="AD114" s="247">
        <v>0</v>
      </c>
    </row>
    <row r="115" spans="1:30" ht="15">
      <c r="A115" s="3" t="s">
        <v>136</v>
      </c>
      <c r="B115" s="30">
        <f t="shared" si="2"/>
        <v>1</v>
      </c>
      <c r="C115" s="31">
        <v>0</v>
      </c>
      <c r="D115" s="246">
        <v>0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5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5">
        <v>0</v>
      </c>
      <c r="U115" s="31">
        <v>1</v>
      </c>
      <c r="V115" s="31">
        <v>0</v>
      </c>
      <c r="W115" s="31">
        <v>0</v>
      </c>
      <c r="X115" s="31">
        <v>0</v>
      </c>
      <c r="Y115" s="31">
        <v>0</v>
      </c>
      <c r="Z115" s="35">
        <v>0</v>
      </c>
      <c r="AA115" s="31">
        <v>0</v>
      </c>
      <c r="AB115" s="43">
        <v>0</v>
      </c>
      <c r="AC115" s="247">
        <v>0</v>
      </c>
      <c r="AD115" s="247">
        <v>0</v>
      </c>
    </row>
    <row r="116" spans="1:30" ht="15">
      <c r="A116" s="3" t="s">
        <v>137</v>
      </c>
      <c r="B116" s="30">
        <f t="shared" si="2"/>
        <v>12</v>
      </c>
      <c r="C116" s="31">
        <v>6</v>
      </c>
      <c r="D116" s="246">
        <v>1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2</v>
      </c>
      <c r="K116" s="31">
        <v>0</v>
      </c>
      <c r="L116" s="31">
        <v>1</v>
      </c>
      <c r="M116" s="35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1</v>
      </c>
      <c r="S116" s="31">
        <v>0</v>
      </c>
      <c r="T116" s="35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1</v>
      </c>
      <c r="Z116" s="35">
        <v>0</v>
      </c>
      <c r="AA116" s="31">
        <v>0</v>
      </c>
      <c r="AB116" s="43">
        <v>0</v>
      </c>
      <c r="AC116" s="247">
        <v>0</v>
      </c>
      <c r="AD116" s="247">
        <v>0</v>
      </c>
    </row>
    <row r="117" spans="1:30" ht="15">
      <c r="A117" s="3" t="s">
        <v>138</v>
      </c>
      <c r="B117" s="30">
        <f t="shared" si="2"/>
        <v>7</v>
      </c>
      <c r="C117" s="31">
        <v>6</v>
      </c>
      <c r="D117" s="246">
        <v>0</v>
      </c>
      <c r="E117" s="31">
        <v>1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5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5">
        <v>0</v>
      </c>
      <c r="U117" s="31">
        <v>0</v>
      </c>
      <c r="V117" s="31">
        <v>0</v>
      </c>
      <c r="W117" s="31">
        <v>0</v>
      </c>
      <c r="X117" s="31">
        <v>0</v>
      </c>
      <c r="Y117" s="31">
        <v>0</v>
      </c>
      <c r="Z117" s="35">
        <v>0</v>
      </c>
      <c r="AA117" s="31">
        <v>0</v>
      </c>
      <c r="AB117" s="43">
        <v>0</v>
      </c>
      <c r="AC117" s="247">
        <v>0</v>
      </c>
      <c r="AD117" s="247">
        <v>0</v>
      </c>
    </row>
    <row r="118" spans="1:30" ht="15">
      <c r="A118" s="3" t="s">
        <v>203</v>
      </c>
      <c r="B118" s="30">
        <f t="shared" si="2"/>
        <v>1</v>
      </c>
      <c r="C118" s="31">
        <v>1</v>
      </c>
      <c r="D118" s="246">
        <v>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5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35">
        <v>0</v>
      </c>
      <c r="U118" s="31">
        <v>0</v>
      </c>
      <c r="V118" s="31">
        <v>0</v>
      </c>
      <c r="W118" s="31">
        <v>0</v>
      </c>
      <c r="X118" s="31">
        <v>0</v>
      </c>
      <c r="Y118" s="31">
        <v>0</v>
      </c>
      <c r="Z118" s="35">
        <v>0</v>
      </c>
      <c r="AA118" s="31">
        <v>0</v>
      </c>
      <c r="AB118" s="43">
        <v>0</v>
      </c>
      <c r="AC118" s="247">
        <v>0</v>
      </c>
      <c r="AD118" s="247">
        <v>0</v>
      </c>
    </row>
    <row r="119" spans="1:30" ht="15">
      <c r="A119" s="3" t="s">
        <v>139</v>
      </c>
      <c r="B119" s="30">
        <f t="shared" si="2"/>
        <v>523</v>
      </c>
      <c r="C119" s="31">
        <v>72</v>
      </c>
      <c r="D119" s="246">
        <v>16</v>
      </c>
      <c r="E119" s="31">
        <v>18</v>
      </c>
      <c r="F119" s="31">
        <v>22</v>
      </c>
      <c r="G119" s="31">
        <v>19</v>
      </c>
      <c r="H119" s="31">
        <v>18</v>
      </c>
      <c r="I119" s="31">
        <v>29</v>
      </c>
      <c r="J119" s="31">
        <v>21</v>
      </c>
      <c r="K119" s="31">
        <v>21</v>
      </c>
      <c r="L119" s="31">
        <v>19</v>
      </c>
      <c r="M119" s="35">
        <v>18</v>
      </c>
      <c r="N119" s="31">
        <v>10</v>
      </c>
      <c r="O119" s="31">
        <v>11</v>
      </c>
      <c r="P119" s="31">
        <v>7</v>
      </c>
      <c r="Q119" s="31">
        <v>11</v>
      </c>
      <c r="R119" s="31">
        <v>11</v>
      </c>
      <c r="S119" s="31">
        <v>19</v>
      </c>
      <c r="T119" s="35">
        <v>15</v>
      </c>
      <c r="U119" s="31">
        <v>6</v>
      </c>
      <c r="V119" s="31">
        <v>9</v>
      </c>
      <c r="W119" s="31">
        <v>2</v>
      </c>
      <c r="X119" s="31">
        <v>12</v>
      </c>
      <c r="Y119" s="31">
        <v>11</v>
      </c>
      <c r="Z119" s="35">
        <v>9</v>
      </c>
      <c r="AA119" s="31">
        <v>2</v>
      </c>
      <c r="AB119" s="43">
        <v>3</v>
      </c>
      <c r="AC119" s="247">
        <v>0</v>
      </c>
      <c r="AD119" s="247">
        <v>112</v>
      </c>
    </row>
    <row r="120" spans="1:30" ht="15">
      <c r="A120" s="3" t="s">
        <v>140</v>
      </c>
      <c r="B120" s="30">
        <f t="shared" si="2"/>
        <v>680</v>
      </c>
      <c r="C120" s="31">
        <v>97</v>
      </c>
      <c r="D120" s="246">
        <v>62</v>
      </c>
      <c r="E120" s="31">
        <v>35</v>
      </c>
      <c r="F120" s="31">
        <v>38</v>
      </c>
      <c r="G120" s="31">
        <v>34</v>
      </c>
      <c r="H120" s="31">
        <v>51</v>
      </c>
      <c r="I120" s="31">
        <v>57</v>
      </c>
      <c r="J120" s="31">
        <v>41</v>
      </c>
      <c r="K120" s="31">
        <v>29</v>
      </c>
      <c r="L120" s="31">
        <v>42</v>
      </c>
      <c r="M120" s="35">
        <v>35</v>
      </c>
      <c r="N120" s="31">
        <v>17</v>
      </c>
      <c r="O120" s="31">
        <v>12</v>
      </c>
      <c r="P120" s="31">
        <v>12</v>
      </c>
      <c r="Q120" s="31">
        <v>21</v>
      </c>
      <c r="R120" s="31">
        <v>16</v>
      </c>
      <c r="S120" s="31">
        <v>6</v>
      </c>
      <c r="T120" s="35">
        <v>17</v>
      </c>
      <c r="U120" s="31">
        <v>6</v>
      </c>
      <c r="V120" s="31">
        <v>15</v>
      </c>
      <c r="W120" s="31">
        <v>6</v>
      </c>
      <c r="X120" s="31">
        <v>10</v>
      </c>
      <c r="Y120" s="31">
        <v>9</v>
      </c>
      <c r="Z120" s="35">
        <v>9</v>
      </c>
      <c r="AA120" s="31">
        <v>1</v>
      </c>
      <c r="AB120" s="43">
        <v>2</v>
      </c>
      <c r="AC120" s="247">
        <v>0</v>
      </c>
      <c r="AD120" s="247">
        <v>0</v>
      </c>
    </row>
    <row r="121" spans="1:30" ht="15">
      <c r="A121" s="3" t="s">
        <v>141</v>
      </c>
      <c r="B121" s="30">
        <f t="shared" si="2"/>
        <v>3</v>
      </c>
      <c r="C121" s="31">
        <v>0</v>
      </c>
      <c r="D121" s="246">
        <v>0</v>
      </c>
      <c r="E121" s="31">
        <v>0</v>
      </c>
      <c r="F121" s="31">
        <v>0</v>
      </c>
      <c r="G121" s="31">
        <v>0</v>
      </c>
      <c r="H121" s="31">
        <v>2</v>
      </c>
      <c r="I121" s="31">
        <v>0</v>
      </c>
      <c r="J121" s="31">
        <v>0</v>
      </c>
      <c r="K121" s="31">
        <v>0</v>
      </c>
      <c r="L121" s="31">
        <v>1</v>
      </c>
      <c r="M121" s="35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5">
        <v>0</v>
      </c>
      <c r="U121" s="31">
        <v>0</v>
      </c>
      <c r="V121" s="31">
        <v>0</v>
      </c>
      <c r="W121" s="31">
        <v>0</v>
      </c>
      <c r="X121" s="31">
        <v>0</v>
      </c>
      <c r="Y121" s="31">
        <v>0</v>
      </c>
      <c r="Z121" s="35">
        <v>0</v>
      </c>
      <c r="AA121" s="31">
        <v>0</v>
      </c>
      <c r="AB121" s="43">
        <v>0</v>
      </c>
      <c r="AC121" s="247">
        <v>0</v>
      </c>
      <c r="AD121" s="247">
        <v>0</v>
      </c>
    </row>
    <row r="122" spans="1:30" ht="15">
      <c r="A122" s="3" t="s">
        <v>204</v>
      </c>
      <c r="B122" s="30">
        <f t="shared" si="2"/>
        <v>4</v>
      </c>
      <c r="C122" s="31">
        <v>1</v>
      </c>
      <c r="D122" s="246">
        <v>0</v>
      </c>
      <c r="E122" s="31">
        <v>1</v>
      </c>
      <c r="F122" s="31">
        <v>0</v>
      </c>
      <c r="G122" s="31">
        <v>0</v>
      </c>
      <c r="H122" s="31">
        <v>1</v>
      </c>
      <c r="I122" s="31">
        <v>0</v>
      </c>
      <c r="J122" s="31">
        <v>0</v>
      </c>
      <c r="K122" s="31">
        <v>0</v>
      </c>
      <c r="L122" s="31">
        <v>0</v>
      </c>
      <c r="M122" s="35">
        <v>0</v>
      </c>
      <c r="N122" s="31">
        <v>1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35">
        <v>0</v>
      </c>
      <c r="U122" s="31">
        <v>0</v>
      </c>
      <c r="V122" s="31">
        <v>0</v>
      </c>
      <c r="W122" s="31">
        <v>0</v>
      </c>
      <c r="X122" s="31">
        <v>0</v>
      </c>
      <c r="Y122" s="31">
        <v>0</v>
      </c>
      <c r="Z122" s="35">
        <v>0</v>
      </c>
      <c r="AA122" s="31">
        <v>0</v>
      </c>
      <c r="AB122" s="43">
        <v>0</v>
      </c>
      <c r="AC122" s="247">
        <v>0</v>
      </c>
      <c r="AD122" s="247">
        <v>0</v>
      </c>
    </row>
    <row r="123" spans="1:30" ht="15">
      <c r="A123" s="3" t="s">
        <v>205</v>
      </c>
      <c r="B123" s="30">
        <f t="shared" si="2"/>
        <v>3</v>
      </c>
      <c r="C123" s="31">
        <v>3</v>
      </c>
      <c r="D123" s="246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5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5">
        <v>0</v>
      </c>
      <c r="U123" s="31">
        <v>0</v>
      </c>
      <c r="V123" s="31">
        <v>0</v>
      </c>
      <c r="W123" s="31">
        <v>0</v>
      </c>
      <c r="X123" s="31">
        <v>0</v>
      </c>
      <c r="Y123" s="31">
        <v>0</v>
      </c>
      <c r="Z123" s="35">
        <v>0</v>
      </c>
      <c r="AA123" s="31">
        <v>0</v>
      </c>
      <c r="AB123" s="43">
        <v>0</v>
      </c>
      <c r="AC123" s="247">
        <v>0</v>
      </c>
      <c r="AD123" s="247">
        <v>0</v>
      </c>
    </row>
    <row r="124" spans="1:30" ht="15">
      <c r="A124" s="3" t="s">
        <v>142</v>
      </c>
      <c r="B124" s="30">
        <f t="shared" si="2"/>
        <v>2</v>
      </c>
      <c r="C124" s="31">
        <v>0</v>
      </c>
      <c r="D124" s="246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5">
        <v>1</v>
      </c>
      <c r="N124" s="31">
        <v>0</v>
      </c>
      <c r="O124" s="31">
        <v>0</v>
      </c>
      <c r="P124" s="31">
        <v>0</v>
      </c>
      <c r="Q124" s="31">
        <v>1</v>
      </c>
      <c r="R124" s="31">
        <v>0</v>
      </c>
      <c r="S124" s="31">
        <v>0</v>
      </c>
      <c r="T124" s="35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5">
        <v>0</v>
      </c>
      <c r="AA124" s="31">
        <v>0</v>
      </c>
      <c r="AB124" s="43">
        <v>0</v>
      </c>
      <c r="AC124" s="247">
        <v>0</v>
      </c>
      <c r="AD124" s="247">
        <v>0</v>
      </c>
    </row>
    <row r="125" spans="1:30" ht="15">
      <c r="A125" s="3" t="s">
        <v>206</v>
      </c>
      <c r="B125" s="30">
        <f t="shared" si="2"/>
        <v>2</v>
      </c>
      <c r="C125" s="31">
        <v>1</v>
      </c>
      <c r="D125" s="246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5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1</v>
      </c>
      <c r="S125" s="31">
        <v>0</v>
      </c>
      <c r="T125" s="35">
        <v>0</v>
      </c>
      <c r="U125" s="31">
        <v>0</v>
      </c>
      <c r="V125" s="31">
        <v>0</v>
      </c>
      <c r="W125" s="31">
        <v>0</v>
      </c>
      <c r="X125" s="31">
        <v>0</v>
      </c>
      <c r="Y125" s="31">
        <v>0</v>
      </c>
      <c r="Z125" s="35">
        <v>0</v>
      </c>
      <c r="AA125" s="31">
        <v>0</v>
      </c>
      <c r="AB125" s="43">
        <v>0</v>
      </c>
      <c r="AC125" s="247">
        <v>0</v>
      </c>
      <c r="AD125" s="247">
        <v>0</v>
      </c>
    </row>
    <row r="126" spans="1:30" ht="15">
      <c r="A126" s="3" t="s">
        <v>143</v>
      </c>
      <c r="B126" s="30">
        <f t="shared" si="2"/>
        <v>122</v>
      </c>
      <c r="C126" s="31">
        <v>85</v>
      </c>
      <c r="D126" s="246">
        <v>3</v>
      </c>
      <c r="E126" s="31">
        <v>1</v>
      </c>
      <c r="F126" s="31">
        <v>0</v>
      </c>
      <c r="G126" s="31">
        <v>1</v>
      </c>
      <c r="H126" s="31">
        <v>6</v>
      </c>
      <c r="I126" s="31">
        <v>0</v>
      </c>
      <c r="J126" s="31">
        <v>3</v>
      </c>
      <c r="K126" s="31">
        <v>2</v>
      </c>
      <c r="L126" s="31">
        <v>0</v>
      </c>
      <c r="M126" s="35">
        <v>0</v>
      </c>
      <c r="N126" s="31">
        <v>3</v>
      </c>
      <c r="O126" s="31">
        <v>0</v>
      </c>
      <c r="P126" s="31">
        <v>0</v>
      </c>
      <c r="Q126" s="31">
        <v>2</v>
      </c>
      <c r="R126" s="31">
        <v>3</v>
      </c>
      <c r="S126" s="31">
        <v>1</v>
      </c>
      <c r="T126" s="35">
        <v>1</v>
      </c>
      <c r="U126" s="31">
        <v>2</v>
      </c>
      <c r="V126" s="31">
        <v>1</v>
      </c>
      <c r="W126" s="31">
        <v>1</v>
      </c>
      <c r="X126" s="31">
        <v>1</v>
      </c>
      <c r="Y126" s="31">
        <v>0</v>
      </c>
      <c r="Z126" s="35">
        <v>5</v>
      </c>
      <c r="AA126" s="31">
        <v>0</v>
      </c>
      <c r="AB126" s="43">
        <v>1</v>
      </c>
      <c r="AC126" s="247">
        <v>0</v>
      </c>
      <c r="AD126" s="247">
        <v>0</v>
      </c>
    </row>
    <row r="127" spans="1:30" ht="15">
      <c r="A127" s="3" t="s">
        <v>210</v>
      </c>
      <c r="B127" s="30">
        <f t="shared" si="2"/>
        <v>2</v>
      </c>
      <c r="C127" s="31">
        <v>0</v>
      </c>
      <c r="D127" s="246">
        <v>0</v>
      </c>
      <c r="E127" s="31">
        <v>1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1</v>
      </c>
      <c r="M127" s="35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35">
        <v>0</v>
      </c>
      <c r="U127" s="31">
        <v>0</v>
      </c>
      <c r="V127" s="31">
        <v>0</v>
      </c>
      <c r="W127" s="31">
        <v>0</v>
      </c>
      <c r="X127" s="31">
        <v>0</v>
      </c>
      <c r="Y127" s="31">
        <v>0</v>
      </c>
      <c r="Z127" s="35">
        <v>0</v>
      </c>
      <c r="AA127" s="31">
        <v>0</v>
      </c>
      <c r="AB127" s="43">
        <v>0</v>
      </c>
      <c r="AC127" s="247">
        <v>0</v>
      </c>
      <c r="AD127" s="247">
        <v>0</v>
      </c>
    </row>
    <row r="128" spans="1:30" ht="15">
      <c r="A128" s="3" t="s">
        <v>144</v>
      </c>
      <c r="B128" s="30">
        <f t="shared" si="2"/>
        <v>1</v>
      </c>
      <c r="C128" s="31">
        <v>0</v>
      </c>
      <c r="D128" s="246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5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1</v>
      </c>
      <c r="S128" s="31">
        <v>0</v>
      </c>
      <c r="T128" s="35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5">
        <v>0</v>
      </c>
      <c r="AA128" s="31">
        <v>0</v>
      </c>
      <c r="AB128" s="43">
        <v>0</v>
      </c>
      <c r="AC128" s="247">
        <v>0</v>
      </c>
      <c r="AD128" s="247">
        <v>0</v>
      </c>
    </row>
    <row r="129" spans="1:30" ht="15">
      <c r="A129" s="3" t="s">
        <v>145</v>
      </c>
      <c r="B129" s="30">
        <f t="shared" si="2"/>
        <v>3</v>
      </c>
      <c r="C129" s="31">
        <v>2</v>
      </c>
      <c r="D129" s="246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5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5">
        <v>0</v>
      </c>
      <c r="U129" s="31">
        <v>0</v>
      </c>
      <c r="V129" s="31">
        <v>0</v>
      </c>
      <c r="W129" s="31">
        <v>0</v>
      </c>
      <c r="X129" s="31">
        <v>1</v>
      </c>
      <c r="Y129" s="31">
        <v>0</v>
      </c>
      <c r="Z129" s="35">
        <v>0</v>
      </c>
      <c r="AA129" s="31">
        <v>0</v>
      </c>
      <c r="AB129" s="43">
        <v>0</v>
      </c>
      <c r="AC129" s="247">
        <v>0</v>
      </c>
      <c r="AD129" s="247">
        <v>0</v>
      </c>
    </row>
    <row r="130" spans="1:30" ht="15">
      <c r="A130" s="3" t="s">
        <v>146</v>
      </c>
      <c r="B130" s="30">
        <f t="shared" si="2"/>
        <v>126</v>
      </c>
      <c r="C130" s="31">
        <v>75</v>
      </c>
      <c r="D130" s="246">
        <v>1</v>
      </c>
      <c r="E130" s="31">
        <v>3</v>
      </c>
      <c r="F130" s="31">
        <v>13</v>
      </c>
      <c r="G130" s="31">
        <v>1</v>
      </c>
      <c r="H130" s="31">
        <v>1</v>
      </c>
      <c r="I130" s="31">
        <v>3</v>
      </c>
      <c r="J130" s="31">
        <v>1</v>
      </c>
      <c r="K130" s="31">
        <v>0</v>
      </c>
      <c r="L130" s="31">
        <v>4</v>
      </c>
      <c r="M130" s="35">
        <v>4</v>
      </c>
      <c r="N130" s="31">
        <v>0</v>
      </c>
      <c r="O130" s="31">
        <v>4</v>
      </c>
      <c r="P130" s="31">
        <v>4</v>
      </c>
      <c r="Q130" s="31">
        <v>0</v>
      </c>
      <c r="R130" s="31">
        <v>1</v>
      </c>
      <c r="S130" s="31">
        <v>1</v>
      </c>
      <c r="T130" s="35">
        <v>5</v>
      </c>
      <c r="U130" s="31">
        <v>0</v>
      </c>
      <c r="V130" s="31">
        <v>0</v>
      </c>
      <c r="W130" s="31">
        <v>1</v>
      </c>
      <c r="X130" s="31">
        <v>3</v>
      </c>
      <c r="Y130" s="31">
        <v>0</v>
      </c>
      <c r="Z130" s="35">
        <v>0</v>
      </c>
      <c r="AA130" s="31">
        <v>1</v>
      </c>
      <c r="AB130" s="43">
        <v>0</v>
      </c>
      <c r="AC130" s="247">
        <v>0</v>
      </c>
      <c r="AD130" s="247">
        <v>0</v>
      </c>
    </row>
    <row r="131" spans="1:30" ht="15">
      <c r="A131" s="3" t="s">
        <v>211</v>
      </c>
      <c r="B131" s="30">
        <f t="shared" si="2"/>
        <v>4</v>
      </c>
      <c r="C131" s="31">
        <v>2</v>
      </c>
      <c r="D131" s="246">
        <v>0</v>
      </c>
      <c r="E131" s="31">
        <v>0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1</v>
      </c>
      <c r="M131" s="35">
        <v>0</v>
      </c>
      <c r="N131" s="31">
        <v>0</v>
      </c>
      <c r="O131" s="31">
        <v>1</v>
      </c>
      <c r="P131" s="31">
        <v>0</v>
      </c>
      <c r="Q131" s="31">
        <v>0</v>
      </c>
      <c r="R131" s="31">
        <v>0</v>
      </c>
      <c r="S131" s="31">
        <v>0</v>
      </c>
      <c r="T131" s="35">
        <v>0</v>
      </c>
      <c r="U131" s="31">
        <v>0</v>
      </c>
      <c r="V131" s="31">
        <v>0</v>
      </c>
      <c r="W131" s="31">
        <v>0</v>
      </c>
      <c r="X131" s="31">
        <v>0</v>
      </c>
      <c r="Y131" s="31">
        <v>0</v>
      </c>
      <c r="Z131" s="35">
        <v>0</v>
      </c>
      <c r="AA131" s="31">
        <v>0</v>
      </c>
      <c r="AB131" s="43">
        <v>0</v>
      </c>
      <c r="AC131" s="247">
        <v>0</v>
      </c>
      <c r="AD131" s="247">
        <v>0</v>
      </c>
    </row>
    <row r="132" spans="1:30" ht="15">
      <c r="A132" s="3" t="s">
        <v>147</v>
      </c>
      <c r="B132" s="30">
        <f t="shared" si="2"/>
        <v>144</v>
      </c>
      <c r="C132" s="31">
        <v>76</v>
      </c>
      <c r="D132" s="246">
        <v>11</v>
      </c>
      <c r="E132" s="31">
        <v>5</v>
      </c>
      <c r="F132" s="31">
        <v>1</v>
      </c>
      <c r="G132" s="31">
        <v>0</v>
      </c>
      <c r="H132" s="31">
        <v>10</v>
      </c>
      <c r="I132" s="31">
        <v>9</v>
      </c>
      <c r="J132" s="31">
        <v>2</v>
      </c>
      <c r="K132" s="31">
        <v>5</v>
      </c>
      <c r="L132" s="31">
        <v>3</v>
      </c>
      <c r="M132" s="35">
        <v>3</v>
      </c>
      <c r="N132" s="31">
        <v>0</v>
      </c>
      <c r="O132" s="31">
        <v>0</v>
      </c>
      <c r="P132" s="31">
        <v>4</v>
      </c>
      <c r="Q132" s="31">
        <v>2</v>
      </c>
      <c r="R132" s="31">
        <v>3</v>
      </c>
      <c r="S132" s="31">
        <v>3</v>
      </c>
      <c r="T132" s="35">
        <v>0</v>
      </c>
      <c r="U132" s="31">
        <v>0</v>
      </c>
      <c r="V132" s="31">
        <v>1</v>
      </c>
      <c r="W132" s="31">
        <v>0</v>
      </c>
      <c r="X132" s="31">
        <v>2</v>
      </c>
      <c r="Y132" s="31">
        <v>2</v>
      </c>
      <c r="Z132" s="35">
        <v>2</v>
      </c>
      <c r="AA132" s="31">
        <v>0</v>
      </c>
      <c r="AB132" s="43">
        <v>0</v>
      </c>
      <c r="AC132" s="247">
        <v>0</v>
      </c>
      <c r="AD132" s="247">
        <v>0</v>
      </c>
    </row>
    <row r="133" spans="1:30" ht="15">
      <c r="A133" s="3" t="s">
        <v>148</v>
      </c>
      <c r="B133" s="30">
        <f t="shared" si="2"/>
        <v>6</v>
      </c>
      <c r="C133" s="31">
        <v>6</v>
      </c>
      <c r="D133" s="246">
        <v>0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5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5">
        <v>0</v>
      </c>
      <c r="U133" s="31">
        <v>0</v>
      </c>
      <c r="V133" s="31">
        <v>0</v>
      </c>
      <c r="W133" s="31">
        <v>0</v>
      </c>
      <c r="X133" s="31">
        <v>0</v>
      </c>
      <c r="Y133" s="31">
        <v>0</v>
      </c>
      <c r="Z133" s="35">
        <v>0</v>
      </c>
      <c r="AA133" s="31">
        <v>0</v>
      </c>
      <c r="AB133" s="43">
        <v>0</v>
      </c>
      <c r="AC133" s="247">
        <v>0</v>
      </c>
      <c r="AD133" s="247">
        <v>0</v>
      </c>
    </row>
    <row r="134" spans="1:30" ht="15">
      <c r="A134" s="3" t="s">
        <v>149</v>
      </c>
      <c r="B134" s="30">
        <f t="shared" si="2"/>
        <v>23</v>
      </c>
      <c r="C134" s="31">
        <v>1</v>
      </c>
      <c r="D134" s="246">
        <v>3</v>
      </c>
      <c r="E134" s="31">
        <v>0</v>
      </c>
      <c r="F134" s="31">
        <v>5</v>
      </c>
      <c r="G134" s="31">
        <v>2</v>
      </c>
      <c r="H134" s="31">
        <v>1</v>
      </c>
      <c r="I134" s="31">
        <v>3</v>
      </c>
      <c r="J134" s="31">
        <v>0</v>
      </c>
      <c r="K134" s="31">
        <v>0</v>
      </c>
      <c r="L134" s="31">
        <v>0</v>
      </c>
      <c r="M134" s="35">
        <v>0</v>
      </c>
      <c r="N134" s="31">
        <v>1</v>
      </c>
      <c r="O134" s="31">
        <v>1</v>
      </c>
      <c r="P134" s="31">
        <v>0</v>
      </c>
      <c r="Q134" s="31">
        <v>0</v>
      </c>
      <c r="R134" s="31">
        <v>1</v>
      </c>
      <c r="S134" s="31">
        <v>0</v>
      </c>
      <c r="T134" s="35">
        <v>1</v>
      </c>
      <c r="U134" s="31">
        <v>0</v>
      </c>
      <c r="V134" s="31">
        <v>2</v>
      </c>
      <c r="W134" s="31">
        <v>0</v>
      </c>
      <c r="X134" s="31">
        <v>1</v>
      </c>
      <c r="Y134" s="31">
        <v>0</v>
      </c>
      <c r="Z134" s="35">
        <v>1</v>
      </c>
      <c r="AA134" s="31">
        <v>0</v>
      </c>
      <c r="AB134" s="43">
        <v>0</v>
      </c>
      <c r="AC134" s="247">
        <v>0</v>
      </c>
      <c r="AD134" s="247">
        <v>0</v>
      </c>
    </row>
    <row r="135" spans="1:30" ht="15">
      <c r="A135" s="3" t="s">
        <v>150</v>
      </c>
      <c r="B135" s="30">
        <f t="shared" si="2"/>
        <v>89</v>
      </c>
      <c r="C135" s="31">
        <v>0</v>
      </c>
      <c r="D135" s="246">
        <v>13</v>
      </c>
      <c r="E135" s="31">
        <v>8</v>
      </c>
      <c r="F135" s="31">
        <v>0</v>
      </c>
      <c r="G135" s="31">
        <v>2</v>
      </c>
      <c r="H135" s="31">
        <v>2</v>
      </c>
      <c r="I135" s="31">
        <v>5</v>
      </c>
      <c r="J135" s="31">
        <v>0</v>
      </c>
      <c r="K135" s="31">
        <v>10</v>
      </c>
      <c r="L135" s="31">
        <v>5</v>
      </c>
      <c r="M135" s="35">
        <v>2</v>
      </c>
      <c r="N135" s="31">
        <v>3</v>
      </c>
      <c r="O135" s="31">
        <v>2</v>
      </c>
      <c r="P135" s="31">
        <v>3</v>
      </c>
      <c r="Q135" s="31">
        <v>2</v>
      </c>
      <c r="R135" s="31">
        <v>8</v>
      </c>
      <c r="S135" s="31">
        <v>4</v>
      </c>
      <c r="T135" s="35">
        <v>1</v>
      </c>
      <c r="U135" s="31">
        <v>1</v>
      </c>
      <c r="V135" s="31">
        <v>1</v>
      </c>
      <c r="W135" s="31">
        <v>12</v>
      </c>
      <c r="X135" s="31">
        <v>3</v>
      </c>
      <c r="Y135" s="31">
        <v>0</v>
      </c>
      <c r="Z135" s="35">
        <v>0</v>
      </c>
      <c r="AA135" s="31">
        <v>1</v>
      </c>
      <c r="AB135" s="43">
        <v>1</v>
      </c>
      <c r="AC135" s="247">
        <v>0</v>
      </c>
      <c r="AD135" s="247">
        <v>0</v>
      </c>
    </row>
    <row r="136" spans="1:30" ht="15">
      <c r="A136" s="3" t="s">
        <v>405</v>
      </c>
      <c r="B136" s="30">
        <f t="shared" si="2"/>
        <v>95</v>
      </c>
      <c r="C136" s="31">
        <v>25</v>
      </c>
      <c r="D136" s="246">
        <v>2</v>
      </c>
      <c r="E136" s="31">
        <v>3</v>
      </c>
      <c r="F136" s="31">
        <v>2</v>
      </c>
      <c r="G136" s="31">
        <v>3</v>
      </c>
      <c r="H136" s="31">
        <v>9</v>
      </c>
      <c r="I136" s="31">
        <v>0</v>
      </c>
      <c r="J136" s="31">
        <v>6</v>
      </c>
      <c r="K136" s="31">
        <v>2</v>
      </c>
      <c r="L136" s="31">
        <v>5</v>
      </c>
      <c r="M136" s="35">
        <v>11</v>
      </c>
      <c r="N136" s="31">
        <v>9</v>
      </c>
      <c r="O136" s="31">
        <v>0</v>
      </c>
      <c r="P136" s="31">
        <v>0</v>
      </c>
      <c r="Q136" s="31">
        <v>2</v>
      </c>
      <c r="R136" s="31">
        <v>0</v>
      </c>
      <c r="S136" s="31">
        <v>4</v>
      </c>
      <c r="T136" s="35">
        <v>4</v>
      </c>
      <c r="U136" s="31">
        <v>0</v>
      </c>
      <c r="V136" s="31">
        <v>2</v>
      </c>
      <c r="W136" s="31">
        <v>0</v>
      </c>
      <c r="X136" s="31">
        <v>0</v>
      </c>
      <c r="Y136" s="31">
        <v>2</v>
      </c>
      <c r="Z136" s="35">
        <v>1</v>
      </c>
      <c r="AA136" s="31">
        <v>0</v>
      </c>
      <c r="AB136" s="43">
        <v>3</v>
      </c>
      <c r="AC136" s="247">
        <v>0</v>
      </c>
      <c r="AD136" s="247">
        <v>0</v>
      </c>
    </row>
    <row r="137" spans="1:30" ht="15">
      <c r="A137" s="3" t="s">
        <v>151</v>
      </c>
      <c r="B137" s="30">
        <f t="shared" si="2"/>
        <v>9</v>
      </c>
      <c r="C137" s="31">
        <v>6</v>
      </c>
      <c r="D137" s="246">
        <v>0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5">
        <v>1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5">
        <v>0</v>
      </c>
      <c r="U137" s="31">
        <v>0</v>
      </c>
      <c r="V137" s="31">
        <v>0</v>
      </c>
      <c r="W137" s="31">
        <v>0</v>
      </c>
      <c r="X137" s="31">
        <v>0</v>
      </c>
      <c r="Y137" s="31">
        <v>0</v>
      </c>
      <c r="Z137" s="35">
        <v>1</v>
      </c>
      <c r="AA137" s="31">
        <v>0</v>
      </c>
      <c r="AB137" s="43">
        <v>1</v>
      </c>
      <c r="AC137" s="247">
        <v>0</v>
      </c>
      <c r="AD137" s="247">
        <v>0</v>
      </c>
    </row>
    <row r="138" spans="1:30" ht="15">
      <c r="A138" s="3" t="s">
        <v>152</v>
      </c>
      <c r="B138" s="30">
        <f t="shared" si="2"/>
        <v>24</v>
      </c>
      <c r="C138" s="31">
        <v>5</v>
      </c>
      <c r="D138" s="246">
        <v>2</v>
      </c>
      <c r="E138" s="31">
        <v>0</v>
      </c>
      <c r="F138" s="31">
        <v>0</v>
      </c>
      <c r="G138" s="31">
        <v>2</v>
      </c>
      <c r="H138" s="31">
        <v>0</v>
      </c>
      <c r="I138" s="31">
        <v>4</v>
      </c>
      <c r="J138" s="31">
        <v>0</v>
      </c>
      <c r="K138" s="31">
        <v>2</v>
      </c>
      <c r="L138" s="31">
        <v>0</v>
      </c>
      <c r="M138" s="35">
        <v>1</v>
      </c>
      <c r="N138" s="31">
        <v>1</v>
      </c>
      <c r="O138" s="31">
        <v>0</v>
      </c>
      <c r="P138" s="31">
        <v>1</v>
      </c>
      <c r="Q138" s="31">
        <v>0</v>
      </c>
      <c r="R138" s="31">
        <v>4</v>
      </c>
      <c r="S138" s="31">
        <v>0</v>
      </c>
      <c r="T138" s="35">
        <v>0</v>
      </c>
      <c r="U138" s="31">
        <v>0</v>
      </c>
      <c r="V138" s="31">
        <v>1</v>
      </c>
      <c r="W138" s="31">
        <v>0</v>
      </c>
      <c r="X138" s="31">
        <v>0</v>
      </c>
      <c r="Y138" s="31">
        <v>0</v>
      </c>
      <c r="Z138" s="35">
        <v>1</v>
      </c>
      <c r="AA138" s="31">
        <v>0</v>
      </c>
      <c r="AB138" s="43">
        <v>0</v>
      </c>
      <c r="AC138" s="247">
        <v>0</v>
      </c>
      <c r="AD138" s="247">
        <v>0</v>
      </c>
    </row>
    <row r="139" spans="1:30" ht="15">
      <c r="A139" s="3" t="s">
        <v>153</v>
      </c>
      <c r="B139" s="30">
        <f t="shared" si="2"/>
        <v>13064</v>
      </c>
      <c r="C139" s="31">
        <v>3205</v>
      </c>
      <c r="D139" s="246">
        <v>1168</v>
      </c>
      <c r="E139" s="31">
        <v>955</v>
      </c>
      <c r="F139" s="31">
        <v>406</v>
      </c>
      <c r="G139" s="31">
        <v>615</v>
      </c>
      <c r="H139" s="31">
        <v>479</v>
      </c>
      <c r="I139" s="31">
        <v>625</v>
      </c>
      <c r="J139" s="31">
        <v>369</v>
      </c>
      <c r="K139" s="31">
        <v>605</v>
      </c>
      <c r="L139" s="31">
        <v>285</v>
      </c>
      <c r="M139" s="35">
        <v>372</v>
      </c>
      <c r="N139" s="31">
        <v>512</v>
      </c>
      <c r="O139" s="31">
        <v>279</v>
      </c>
      <c r="P139" s="31">
        <v>328</v>
      </c>
      <c r="Q139" s="31">
        <v>198</v>
      </c>
      <c r="R139" s="31">
        <v>382</v>
      </c>
      <c r="S139" s="31">
        <v>437</v>
      </c>
      <c r="T139" s="35">
        <v>348</v>
      </c>
      <c r="U139" s="31">
        <v>142</v>
      </c>
      <c r="V139" s="31">
        <v>133</v>
      </c>
      <c r="W139" s="31">
        <v>320</v>
      </c>
      <c r="X139" s="31">
        <v>346</v>
      </c>
      <c r="Y139" s="31">
        <v>110</v>
      </c>
      <c r="Z139" s="35">
        <v>264</v>
      </c>
      <c r="AA139" s="31">
        <v>93</v>
      </c>
      <c r="AB139" s="43">
        <v>88</v>
      </c>
      <c r="AC139" s="247">
        <v>0</v>
      </c>
      <c r="AD139" s="247">
        <v>0</v>
      </c>
    </row>
    <row r="140" spans="1:30" ht="15">
      <c r="A140" s="3" t="s">
        <v>226</v>
      </c>
      <c r="B140" s="30">
        <f t="shared" si="2"/>
        <v>6633</v>
      </c>
      <c r="C140" s="31">
        <v>3711</v>
      </c>
      <c r="D140" s="246">
        <v>420</v>
      </c>
      <c r="E140" s="31">
        <v>329</v>
      </c>
      <c r="F140" s="31">
        <v>376</v>
      </c>
      <c r="G140" s="31">
        <v>109</v>
      </c>
      <c r="H140" s="31">
        <v>111</v>
      </c>
      <c r="I140" s="31">
        <v>435</v>
      </c>
      <c r="J140" s="31">
        <v>53</v>
      </c>
      <c r="K140" s="31">
        <v>60</v>
      </c>
      <c r="L140" s="31">
        <v>32</v>
      </c>
      <c r="M140" s="35">
        <v>220</v>
      </c>
      <c r="N140" s="31">
        <v>92</v>
      </c>
      <c r="O140" s="31">
        <v>43</v>
      </c>
      <c r="P140" s="31">
        <v>189</v>
      </c>
      <c r="Q140" s="31">
        <v>30</v>
      </c>
      <c r="R140" s="31">
        <v>64</v>
      </c>
      <c r="S140" s="31">
        <v>44</v>
      </c>
      <c r="T140" s="35">
        <v>155</v>
      </c>
      <c r="U140" s="31">
        <v>9</v>
      </c>
      <c r="V140" s="31">
        <v>23</v>
      </c>
      <c r="W140" s="31">
        <v>31</v>
      </c>
      <c r="X140" s="31">
        <v>38</v>
      </c>
      <c r="Y140" s="31">
        <v>9</v>
      </c>
      <c r="Z140" s="35">
        <v>32</v>
      </c>
      <c r="AA140" s="31">
        <v>8</v>
      </c>
      <c r="AB140" s="43">
        <v>10</v>
      </c>
      <c r="AC140" s="247">
        <v>0</v>
      </c>
      <c r="AD140" s="247">
        <v>0</v>
      </c>
    </row>
    <row r="141" spans="1:30" ht="15">
      <c r="A141" s="3" t="s">
        <v>154</v>
      </c>
      <c r="B141" s="30">
        <f t="shared" si="2"/>
        <v>4763</v>
      </c>
      <c r="C141" s="31">
        <v>2602</v>
      </c>
      <c r="D141" s="246">
        <v>623</v>
      </c>
      <c r="E141" s="31">
        <v>182</v>
      </c>
      <c r="F141" s="31">
        <v>348</v>
      </c>
      <c r="G141" s="31">
        <v>39</v>
      </c>
      <c r="H141" s="31">
        <v>60</v>
      </c>
      <c r="I141" s="31">
        <v>40</v>
      </c>
      <c r="J141" s="31">
        <v>47</v>
      </c>
      <c r="K141" s="31">
        <v>93</v>
      </c>
      <c r="L141" s="31">
        <v>29</v>
      </c>
      <c r="M141" s="35">
        <v>108</v>
      </c>
      <c r="N141" s="31">
        <v>119</v>
      </c>
      <c r="O141" s="31">
        <v>50</v>
      </c>
      <c r="P141" s="31">
        <v>67</v>
      </c>
      <c r="Q141" s="31">
        <v>66</v>
      </c>
      <c r="R141" s="31">
        <v>34</v>
      </c>
      <c r="S141" s="31">
        <v>45</v>
      </c>
      <c r="T141" s="35">
        <v>37</v>
      </c>
      <c r="U141" s="31">
        <v>32</v>
      </c>
      <c r="V141" s="31">
        <v>18</v>
      </c>
      <c r="W141" s="31">
        <v>74</v>
      </c>
      <c r="X141" s="31">
        <v>24</v>
      </c>
      <c r="Y141" s="31">
        <v>5</v>
      </c>
      <c r="Z141" s="35">
        <v>18</v>
      </c>
      <c r="AA141" s="31">
        <v>3</v>
      </c>
      <c r="AB141" s="43">
        <v>0</v>
      </c>
      <c r="AC141" s="247">
        <v>0</v>
      </c>
      <c r="AD141" s="247">
        <v>0</v>
      </c>
    </row>
    <row r="142" spans="1:30" ht="15">
      <c r="A142" s="3" t="s">
        <v>155</v>
      </c>
      <c r="B142" s="30">
        <f t="shared" si="2"/>
        <v>1</v>
      </c>
      <c r="C142" s="31">
        <v>0</v>
      </c>
      <c r="D142" s="246">
        <v>0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5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5">
        <v>0</v>
      </c>
      <c r="U142" s="31">
        <v>0</v>
      </c>
      <c r="V142" s="31">
        <v>0</v>
      </c>
      <c r="W142" s="31">
        <v>0</v>
      </c>
      <c r="X142" s="31">
        <v>0</v>
      </c>
      <c r="Y142" s="31">
        <v>1</v>
      </c>
      <c r="Z142" s="35">
        <v>0</v>
      </c>
      <c r="AA142" s="31">
        <v>0</v>
      </c>
      <c r="AB142" s="43">
        <v>0</v>
      </c>
      <c r="AC142" s="247">
        <v>0</v>
      </c>
      <c r="AD142" s="247">
        <v>0</v>
      </c>
    </row>
    <row r="143" spans="1:30" ht="15">
      <c r="A143" s="3" t="s">
        <v>156</v>
      </c>
      <c r="B143" s="30">
        <f t="shared" si="2"/>
        <v>8</v>
      </c>
      <c r="C143" s="31">
        <v>5</v>
      </c>
      <c r="D143" s="246">
        <v>0</v>
      </c>
      <c r="E143" s="31">
        <v>0</v>
      </c>
      <c r="F143" s="31">
        <v>2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5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1</v>
      </c>
      <c r="S143" s="31">
        <v>0</v>
      </c>
      <c r="T143" s="35">
        <v>0</v>
      </c>
      <c r="U143" s="31">
        <v>0</v>
      </c>
      <c r="V143" s="31">
        <v>0</v>
      </c>
      <c r="W143" s="31">
        <v>0</v>
      </c>
      <c r="X143" s="31">
        <v>0</v>
      </c>
      <c r="Y143" s="31">
        <v>0</v>
      </c>
      <c r="Z143" s="35">
        <v>0</v>
      </c>
      <c r="AA143" s="31">
        <v>0</v>
      </c>
      <c r="AB143" s="43">
        <v>0</v>
      </c>
      <c r="AC143" s="247">
        <v>0</v>
      </c>
      <c r="AD143" s="247">
        <v>0</v>
      </c>
    </row>
    <row r="144" spans="1:30" ht="15">
      <c r="A144" s="3" t="s">
        <v>157</v>
      </c>
      <c r="B144" s="30">
        <f t="shared" si="2"/>
        <v>11</v>
      </c>
      <c r="C144" s="31">
        <v>2</v>
      </c>
      <c r="D144" s="246">
        <v>1</v>
      </c>
      <c r="E144" s="31">
        <v>0</v>
      </c>
      <c r="F144" s="31">
        <v>0</v>
      </c>
      <c r="G144" s="31">
        <v>0</v>
      </c>
      <c r="H144" s="31">
        <v>2</v>
      </c>
      <c r="I144" s="31">
        <v>1</v>
      </c>
      <c r="J144" s="31">
        <v>0</v>
      </c>
      <c r="K144" s="31">
        <v>0</v>
      </c>
      <c r="L144" s="31">
        <v>0</v>
      </c>
      <c r="M144" s="35">
        <v>0</v>
      </c>
      <c r="N144" s="31">
        <v>0</v>
      </c>
      <c r="O144" s="31">
        <v>0</v>
      </c>
      <c r="P144" s="31">
        <v>1</v>
      </c>
      <c r="Q144" s="31">
        <v>0</v>
      </c>
      <c r="R144" s="31">
        <v>0</v>
      </c>
      <c r="S144" s="31">
        <v>0</v>
      </c>
      <c r="T144" s="35">
        <v>1</v>
      </c>
      <c r="U144" s="31">
        <v>0</v>
      </c>
      <c r="V144" s="31">
        <v>0</v>
      </c>
      <c r="W144" s="31">
        <v>1</v>
      </c>
      <c r="X144" s="31">
        <v>2</v>
      </c>
      <c r="Y144" s="31">
        <v>0</v>
      </c>
      <c r="Z144" s="35">
        <v>0</v>
      </c>
      <c r="AA144" s="31">
        <v>0</v>
      </c>
      <c r="AB144" s="43">
        <v>0</v>
      </c>
      <c r="AC144" s="247">
        <v>0</v>
      </c>
      <c r="AD144" s="247">
        <v>0</v>
      </c>
    </row>
    <row r="145" spans="1:30" ht="15">
      <c r="A145" s="3" t="s">
        <v>158</v>
      </c>
      <c r="B145" s="30">
        <f t="shared" si="2"/>
        <v>322</v>
      </c>
      <c r="C145" s="31">
        <v>71</v>
      </c>
      <c r="D145" s="246">
        <v>26</v>
      </c>
      <c r="E145" s="31">
        <v>28</v>
      </c>
      <c r="F145" s="31">
        <v>26</v>
      </c>
      <c r="G145" s="31">
        <v>11</v>
      </c>
      <c r="H145" s="31">
        <v>14</v>
      </c>
      <c r="I145" s="31">
        <v>7</v>
      </c>
      <c r="J145" s="31">
        <v>21</v>
      </c>
      <c r="K145" s="31">
        <v>9</v>
      </c>
      <c r="L145" s="31">
        <v>5</v>
      </c>
      <c r="M145" s="35">
        <v>9</v>
      </c>
      <c r="N145" s="31">
        <v>11</v>
      </c>
      <c r="O145" s="31">
        <v>2</v>
      </c>
      <c r="P145" s="31">
        <v>6</v>
      </c>
      <c r="Q145" s="31">
        <v>8</v>
      </c>
      <c r="R145" s="31">
        <v>9</v>
      </c>
      <c r="S145" s="31">
        <v>6</v>
      </c>
      <c r="T145" s="35">
        <v>4</v>
      </c>
      <c r="U145" s="31">
        <v>5</v>
      </c>
      <c r="V145" s="31">
        <v>5</v>
      </c>
      <c r="W145" s="31">
        <v>4</v>
      </c>
      <c r="X145" s="31">
        <v>1</v>
      </c>
      <c r="Y145" s="31">
        <v>1</v>
      </c>
      <c r="Z145" s="35">
        <v>3</v>
      </c>
      <c r="AA145" s="31">
        <v>1</v>
      </c>
      <c r="AB145" s="43">
        <v>1</v>
      </c>
      <c r="AC145" s="247">
        <v>0</v>
      </c>
      <c r="AD145" s="247">
        <v>28</v>
      </c>
    </row>
    <row r="146" spans="1:30" ht="15">
      <c r="A146" s="3" t="s">
        <v>159</v>
      </c>
      <c r="B146" s="30">
        <f t="shared" si="2"/>
        <v>23</v>
      </c>
      <c r="C146" s="31">
        <v>7</v>
      </c>
      <c r="D146" s="246">
        <v>1</v>
      </c>
      <c r="E146" s="31">
        <v>0</v>
      </c>
      <c r="F146" s="31">
        <v>0</v>
      </c>
      <c r="G146" s="31">
        <v>1</v>
      </c>
      <c r="H146" s="31">
        <v>0</v>
      </c>
      <c r="I146" s="31">
        <v>9</v>
      </c>
      <c r="J146" s="31">
        <v>1</v>
      </c>
      <c r="K146" s="31">
        <v>0</v>
      </c>
      <c r="L146" s="31">
        <v>0</v>
      </c>
      <c r="M146" s="35">
        <v>0</v>
      </c>
      <c r="N146" s="31">
        <v>3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  <c r="T146" s="35">
        <v>0</v>
      </c>
      <c r="U146" s="31">
        <v>0</v>
      </c>
      <c r="V146" s="31">
        <v>0</v>
      </c>
      <c r="W146" s="31">
        <v>0</v>
      </c>
      <c r="X146" s="31">
        <v>0</v>
      </c>
      <c r="Y146" s="31">
        <v>0</v>
      </c>
      <c r="Z146" s="35">
        <v>1</v>
      </c>
      <c r="AA146" s="31">
        <v>0</v>
      </c>
      <c r="AB146" s="43">
        <v>0</v>
      </c>
      <c r="AC146" s="247">
        <v>0</v>
      </c>
      <c r="AD146" s="247">
        <v>0</v>
      </c>
    </row>
    <row r="147" spans="1:30" ht="15">
      <c r="A147" s="3" t="s">
        <v>160</v>
      </c>
      <c r="B147" s="30">
        <f>SUM(C147:AD147)</f>
        <v>14</v>
      </c>
      <c r="C147" s="31">
        <v>13</v>
      </c>
      <c r="D147" s="246">
        <v>1</v>
      </c>
      <c r="E147" s="31">
        <v>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5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5">
        <v>0</v>
      </c>
      <c r="U147" s="31">
        <v>0</v>
      </c>
      <c r="V147" s="31">
        <v>0</v>
      </c>
      <c r="W147" s="31">
        <v>0</v>
      </c>
      <c r="X147" s="31">
        <v>0</v>
      </c>
      <c r="Y147" s="31">
        <v>0</v>
      </c>
      <c r="Z147" s="35">
        <v>0</v>
      </c>
      <c r="AA147" s="31">
        <v>0</v>
      </c>
      <c r="AB147" s="43">
        <v>0</v>
      </c>
      <c r="AC147" s="247">
        <v>0</v>
      </c>
      <c r="AD147" s="247">
        <v>0</v>
      </c>
    </row>
    <row r="148" spans="1:30" ht="15">
      <c r="A148" s="3" t="s">
        <v>161</v>
      </c>
      <c r="B148" s="30">
        <f>SUM(C148:AD148)</f>
        <v>4</v>
      </c>
      <c r="C148" s="31">
        <v>4</v>
      </c>
      <c r="D148" s="246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5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5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5">
        <v>0</v>
      </c>
      <c r="AA148" s="31">
        <v>0</v>
      </c>
      <c r="AB148" s="43">
        <v>0</v>
      </c>
      <c r="AC148" s="247">
        <v>0</v>
      </c>
      <c r="AD148" s="247">
        <v>0</v>
      </c>
    </row>
    <row r="149" spans="1:30" ht="15">
      <c r="A149" s="3" t="s">
        <v>162</v>
      </c>
      <c r="B149" s="30">
        <f>SUM(C149:AD149)</f>
        <v>99</v>
      </c>
      <c r="C149" s="31">
        <v>47</v>
      </c>
      <c r="D149" s="246">
        <v>2</v>
      </c>
      <c r="E149" s="31">
        <v>4</v>
      </c>
      <c r="F149" s="31">
        <v>4</v>
      </c>
      <c r="G149" s="31">
        <v>2</v>
      </c>
      <c r="H149" s="31">
        <v>1</v>
      </c>
      <c r="I149" s="31">
        <v>3</v>
      </c>
      <c r="J149" s="31">
        <v>5</v>
      </c>
      <c r="K149" s="31">
        <v>3</v>
      </c>
      <c r="L149" s="31">
        <v>3</v>
      </c>
      <c r="M149" s="35">
        <v>4</v>
      </c>
      <c r="N149" s="31">
        <v>0</v>
      </c>
      <c r="O149" s="31">
        <v>0</v>
      </c>
      <c r="P149" s="31">
        <v>0</v>
      </c>
      <c r="Q149" s="31">
        <v>2</v>
      </c>
      <c r="R149" s="31">
        <v>2</v>
      </c>
      <c r="S149" s="31">
        <v>1</v>
      </c>
      <c r="T149" s="35">
        <v>5</v>
      </c>
      <c r="U149" s="31">
        <v>2</v>
      </c>
      <c r="V149" s="31">
        <v>1</v>
      </c>
      <c r="W149" s="31">
        <v>1</v>
      </c>
      <c r="X149" s="31">
        <v>2</v>
      </c>
      <c r="Y149" s="31">
        <v>1</v>
      </c>
      <c r="Z149" s="35">
        <v>1</v>
      </c>
      <c r="AA149" s="31">
        <v>2</v>
      </c>
      <c r="AB149" s="43">
        <v>1</v>
      </c>
      <c r="AC149" s="247">
        <v>0</v>
      </c>
      <c r="AD149" s="247">
        <v>0</v>
      </c>
    </row>
    <row r="150" spans="1:30" ht="15">
      <c r="A150" s="3" t="s">
        <v>163</v>
      </c>
      <c r="B150" s="30">
        <f>SUM(C150:AD150)</f>
        <v>308</v>
      </c>
      <c r="C150" s="31">
        <v>122</v>
      </c>
      <c r="D150" s="246">
        <v>1</v>
      </c>
      <c r="E150" s="31">
        <v>7</v>
      </c>
      <c r="F150" s="31">
        <v>15</v>
      </c>
      <c r="G150" s="31">
        <v>3</v>
      </c>
      <c r="H150" s="31">
        <v>0</v>
      </c>
      <c r="I150" s="31">
        <v>9</v>
      </c>
      <c r="J150" s="31">
        <v>10</v>
      </c>
      <c r="K150" s="31">
        <v>9</v>
      </c>
      <c r="L150" s="31">
        <v>10</v>
      </c>
      <c r="M150" s="35">
        <v>1</v>
      </c>
      <c r="N150" s="31">
        <v>3</v>
      </c>
      <c r="O150" s="31">
        <v>29</v>
      </c>
      <c r="P150" s="31">
        <v>12</v>
      </c>
      <c r="Q150" s="31">
        <v>2</v>
      </c>
      <c r="R150" s="31">
        <v>17</v>
      </c>
      <c r="S150" s="31">
        <v>29</v>
      </c>
      <c r="T150" s="35">
        <v>8</v>
      </c>
      <c r="U150" s="31">
        <v>3</v>
      </c>
      <c r="V150" s="31">
        <v>1</v>
      </c>
      <c r="W150" s="31">
        <v>6</v>
      </c>
      <c r="X150" s="31">
        <v>10</v>
      </c>
      <c r="Y150" s="31">
        <v>1</v>
      </c>
      <c r="Z150" s="35">
        <v>0</v>
      </c>
      <c r="AA150" s="31">
        <v>0</v>
      </c>
      <c r="AB150" s="43">
        <v>0</v>
      </c>
      <c r="AC150" s="247">
        <v>0</v>
      </c>
      <c r="AD150" s="247">
        <v>0</v>
      </c>
    </row>
    <row r="151" spans="1:30" ht="15">
      <c r="A151" s="3" t="s">
        <v>164</v>
      </c>
      <c r="B151" s="30">
        <f>SUM(C151:AD151)</f>
        <v>255</v>
      </c>
      <c r="C151" s="31">
        <v>179</v>
      </c>
      <c r="D151" s="246">
        <v>4</v>
      </c>
      <c r="E151" s="31">
        <v>1</v>
      </c>
      <c r="F151" s="31">
        <v>4</v>
      </c>
      <c r="G151" s="31">
        <v>0</v>
      </c>
      <c r="H151" s="31">
        <v>2</v>
      </c>
      <c r="I151" s="31">
        <v>0</v>
      </c>
      <c r="J151" s="31">
        <v>5</v>
      </c>
      <c r="K151" s="31">
        <v>14</v>
      </c>
      <c r="L151" s="31">
        <v>0</v>
      </c>
      <c r="M151" s="35">
        <v>0</v>
      </c>
      <c r="N151" s="31">
        <v>1</v>
      </c>
      <c r="O151" s="31">
        <v>0</v>
      </c>
      <c r="P151" s="31">
        <v>0</v>
      </c>
      <c r="Q151" s="31">
        <v>6</v>
      </c>
      <c r="R151" s="31">
        <v>4</v>
      </c>
      <c r="S151" s="31">
        <v>24</v>
      </c>
      <c r="T151" s="35">
        <v>0</v>
      </c>
      <c r="U151" s="31">
        <v>0</v>
      </c>
      <c r="V151" s="31">
        <v>0</v>
      </c>
      <c r="W151" s="31">
        <v>0</v>
      </c>
      <c r="X151" s="31">
        <v>7</v>
      </c>
      <c r="Y151" s="31">
        <v>1</v>
      </c>
      <c r="Z151" s="35">
        <v>3</v>
      </c>
      <c r="AA151" s="31">
        <v>0</v>
      </c>
      <c r="AB151" s="43">
        <v>0</v>
      </c>
      <c r="AC151" s="247">
        <v>0</v>
      </c>
      <c r="AD151" s="247">
        <v>0</v>
      </c>
    </row>
    <row r="152" spans="1:28" ht="15.75" thickBot="1">
      <c r="A152" s="44" t="s">
        <v>574</v>
      </c>
      <c r="B152" s="45"/>
      <c r="C152" s="31"/>
      <c r="D152" s="246"/>
      <c r="E152" s="31"/>
      <c r="F152" s="31"/>
      <c r="G152" s="31"/>
      <c r="H152" s="31"/>
      <c r="I152" s="31"/>
      <c r="J152" s="31"/>
      <c r="K152" s="31"/>
      <c r="L152" s="31"/>
      <c r="M152" s="46"/>
      <c r="N152" s="31"/>
      <c r="O152" s="31"/>
      <c r="P152" s="31"/>
      <c r="Q152" s="31"/>
      <c r="R152" s="31"/>
      <c r="S152" s="31"/>
      <c r="T152" s="46"/>
      <c r="U152" s="31"/>
      <c r="V152" s="31"/>
      <c r="W152" s="31"/>
      <c r="X152" s="31"/>
      <c r="Y152" s="31"/>
      <c r="Z152" s="46"/>
      <c r="AA152" s="31"/>
      <c r="AB152" s="31"/>
    </row>
    <row r="153" spans="1:30" ht="13.5" customHeight="1" thickBot="1">
      <c r="A153" s="7"/>
      <c r="B153" s="254" t="s">
        <v>4</v>
      </c>
      <c r="C153" s="255" t="s">
        <v>5</v>
      </c>
      <c r="D153" s="255"/>
      <c r="E153" s="255"/>
      <c r="F153" s="255"/>
      <c r="G153" s="255"/>
      <c r="H153" s="255"/>
      <c r="I153" s="255"/>
      <c r="J153" s="255"/>
      <c r="K153" s="255"/>
      <c r="L153" s="255"/>
      <c r="M153" s="255"/>
      <c r="N153" s="256" t="s">
        <v>6</v>
      </c>
      <c r="O153" s="255"/>
      <c r="P153" s="255"/>
      <c r="Q153" s="255"/>
      <c r="R153" s="255"/>
      <c r="S153" s="255"/>
      <c r="T153" s="255"/>
      <c r="U153" s="369" t="s">
        <v>7</v>
      </c>
      <c r="V153" s="370"/>
      <c r="W153" s="370"/>
      <c r="X153" s="370"/>
      <c r="Y153" s="370"/>
      <c r="Z153" s="371"/>
      <c r="AA153" s="369" t="s">
        <v>8</v>
      </c>
      <c r="AB153" s="370"/>
      <c r="AC153" s="309"/>
      <c r="AD153" s="312"/>
    </row>
    <row r="154" spans="1:30" ht="15">
      <c r="A154" s="5" t="s">
        <v>3</v>
      </c>
      <c r="B154" s="257" t="s">
        <v>10</v>
      </c>
      <c r="C154" s="258" t="s">
        <v>11</v>
      </c>
      <c r="D154" s="258" t="s">
        <v>498</v>
      </c>
      <c r="E154" s="258" t="s">
        <v>499</v>
      </c>
      <c r="F154" s="258" t="s">
        <v>500</v>
      </c>
      <c r="G154" s="258" t="s">
        <v>501</v>
      </c>
      <c r="H154" s="258" t="s">
        <v>502</v>
      </c>
      <c r="I154" s="258" t="s">
        <v>17</v>
      </c>
      <c r="J154" s="258" t="s">
        <v>18</v>
      </c>
      <c r="K154" s="258" t="s">
        <v>11</v>
      </c>
      <c r="L154" s="258" t="s">
        <v>359</v>
      </c>
      <c r="M154" s="258" t="s">
        <v>504</v>
      </c>
      <c r="N154" s="259" t="s">
        <v>11</v>
      </c>
      <c r="O154" s="258" t="s">
        <v>505</v>
      </c>
      <c r="P154" s="258" t="s">
        <v>21</v>
      </c>
      <c r="Q154" s="258" t="s">
        <v>506</v>
      </c>
      <c r="R154" s="258" t="s">
        <v>23</v>
      </c>
      <c r="S154" s="258" t="s">
        <v>508</v>
      </c>
      <c r="T154" s="258" t="s">
        <v>509</v>
      </c>
      <c r="U154" s="259" t="s">
        <v>510</v>
      </c>
      <c r="V154" s="258" t="s">
        <v>511</v>
      </c>
      <c r="W154" s="260" t="s">
        <v>512</v>
      </c>
      <c r="X154" s="260" t="s">
        <v>513</v>
      </c>
      <c r="Y154" s="260" t="s">
        <v>30</v>
      </c>
      <c r="Z154" s="260" t="s">
        <v>31</v>
      </c>
      <c r="AA154" s="261" t="s">
        <v>32</v>
      </c>
      <c r="AB154" s="262" t="s">
        <v>514</v>
      </c>
      <c r="AC154" s="311" t="s">
        <v>554</v>
      </c>
      <c r="AD154" s="311" t="s">
        <v>566</v>
      </c>
    </row>
    <row r="155" spans="1:30" ht="15">
      <c r="A155" s="5" t="s">
        <v>9</v>
      </c>
      <c r="B155" s="257" t="s">
        <v>4</v>
      </c>
      <c r="C155" s="263" t="s">
        <v>33</v>
      </c>
      <c r="D155" s="263" t="s">
        <v>34</v>
      </c>
      <c r="E155" s="263" t="s">
        <v>35</v>
      </c>
      <c r="F155" s="263" t="s">
        <v>36</v>
      </c>
      <c r="G155" s="263" t="s">
        <v>37</v>
      </c>
      <c r="H155" s="263" t="s">
        <v>38</v>
      </c>
      <c r="I155" s="262"/>
      <c r="J155" s="263" t="s">
        <v>39</v>
      </c>
      <c r="K155" s="263" t="s">
        <v>40</v>
      </c>
      <c r="L155" s="263" t="s">
        <v>41</v>
      </c>
      <c r="M155" s="262" t="s">
        <v>42</v>
      </c>
      <c r="N155" s="259" t="s">
        <v>43</v>
      </c>
      <c r="O155" s="263" t="s">
        <v>44</v>
      </c>
      <c r="P155" s="263" t="s">
        <v>45</v>
      </c>
      <c r="Q155" s="262" t="s">
        <v>46</v>
      </c>
      <c r="R155" s="262"/>
      <c r="S155" s="262" t="s">
        <v>47</v>
      </c>
      <c r="T155" s="263" t="s">
        <v>48</v>
      </c>
      <c r="U155" s="261" t="s">
        <v>49</v>
      </c>
      <c r="V155" s="262" t="s">
        <v>50</v>
      </c>
      <c r="W155" s="262" t="s">
        <v>51</v>
      </c>
      <c r="X155" s="262" t="s">
        <v>52</v>
      </c>
      <c r="Y155" s="262"/>
      <c r="Z155" s="264" t="s">
        <v>53</v>
      </c>
      <c r="AA155" s="261" t="s">
        <v>54</v>
      </c>
      <c r="AB155" s="262" t="s">
        <v>55</v>
      </c>
      <c r="AC155" s="311" t="s">
        <v>555</v>
      </c>
      <c r="AD155" s="247"/>
    </row>
    <row r="156" spans="1:30" ht="15.75" thickBot="1">
      <c r="A156" s="15"/>
      <c r="B156" s="265"/>
      <c r="C156" s="266"/>
      <c r="D156" s="267"/>
      <c r="E156" s="267"/>
      <c r="F156" s="267"/>
      <c r="G156" s="267"/>
      <c r="H156" s="267"/>
      <c r="I156" s="267"/>
      <c r="J156" s="267"/>
      <c r="K156" s="267"/>
      <c r="L156" s="267"/>
      <c r="M156" s="268"/>
      <c r="N156" s="267"/>
      <c r="O156" s="267"/>
      <c r="P156" s="267"/>
      <c r="Q156" s="267"/>
      <c r="R156" s="267"/>
      <c r="S156" s="267"/>
      <c r="T156" s="268"/>
      <c r="U156" s="266"/>
      <c r="V156" s="267"/>
      <c r="W156" s="267"/>
      <c r="X156" s="267"/>
      <c r="Y156" s="267"/>
      <c r="Z156" s="268"/>
      <c r="AA156" s="267"/>
      <c r="AB156" s="267"/>
      <c r="AC156" s="310"/>
      <c r="AD156" s="125"/>
    </row>
    <row r="157" spans="1:30" ht="15">
      <c r="A157" s="3"/>
      <c r="B157" s="30"/>
      <c r="C157" s="31"/>
      <c r="D157" s="246"/>
      <c r="E157" s="31"/>
      <c r="F157" s="31"/>
      <c r="G157" s="31"/>
      <c r="H157" s="31"/>
      <c r="I157" s="31"/>
      <c r="J157" s="31"/>
      <c r="K157" s="31"/>
      <c r="L157" s="31"/>
      <c r="M157" s="35"/>
      <c r="N157" s="31"/>
      <c r="O157" s="31"/>
      <c r="P157" s="31"/>
      <c r="Q157" s="31"/>
      <c r="R157" s="31"/>
      <c r="S157" s="31"/>
      <c r="T157" s="35"/>
      <c r="U157" s="31"/>
      <c r="V157" s="31"/>
      <c r="W157" s="31"/>
      <c r="X157" s="31"/>
      <c r="Y157" s="31"/>
      <c r="Z157" s="35"/>
      <c r="AA157" s="31"/>
      <c r="AB157" s="31"/>
      <c r="AC157" s="11"/>
      <c r="AD157" s="247"/>
    </row>
    <row r="158" spans="1:30" ht="15">
      <c r="A158" s="3" t="s">
        <v>165</v>
      </c>
      <c r="B158" s="30">
        <f>SUM(C158:AD158)</f>
        <v>2</v>
      </c>
      <c r="C158" s="31">
        <v>2</v>
      </c>
      <c r="D158" s="246">
        <v>0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5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5">
        <v>0</v>
      </c>
      <c r="U158" s="31">
        <v>0</v>
      </c>
      <c r="V158" s="31">
        <v>0</v>
      </c>
      <c r="W158" s="31">
        <v>0</v>
      </c>
      <c r="X158" s="31">
        <v>0</v>
      </c>
      <c r="Y158" s="31">
        <v>0</v>
      </c>
      <c r="Z158" s="35">
        <v>0</v>
      </c>
      <c r="AA158" s="31">
        <v>0</v>
      </c>
      <c r="AB158" s="43">
        <v>0</v>
      </c>
      <c r="AC158" s="247">
        <v>0</v>
      </c>
      <c r="AD158" s="247">
        <v>0</v>
      </c>
    </row>
    <row r="159" spans="1:30" ht="15">
      <c r="A159" s="3" t="s">
        <v>217</v>
      </c>
      <c r="B159" s="30">
        <f>SUM(C159:AD159)</f>
        <v>2</v>
      </c>
      <c r="C159" s="31">
        <v>0</v>
      </c>
      <c r="D159" s="246">
        <v>0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5">
        <v>0</v>
      </c>
      <c r="N159" s="31">
        <v>0</v>
      </c>
      <c r="O159" s="31">
        <v>1</v>
      </c>
      <c r="P159" s="31">
        <v>0</v>
      </c>
      <c r="Q159" s="31">
        <v>0</v>
      </c>
      <c r="R159" s="31">
        <v>0</v>
      </c>
      <c r="S159" s="31">
        <v>0</v>
      </c>
      <c r="T159" s="35">
        <v>0</v>
      </c>
      <c r="U159" s="31">
        <v>0</v>
      </c>
      <c r="V159" s="31">
        <v>1</v>
      </c>
      <c r="W159" s="31">
        <v>0</v>
      </c>
      <c r="X159" s="31">
        <v>0</v>
      </c>
      <c r="Y159" s="31">
        <v>0</v>
      </c>
      <c r="Z159" s="35">
        <v>0</v>
      </c>
      <c r="AA159" s="31">
        <v>0</v>
      </c>
      <c r="AB159" s="43">
        <v>0</v>
      </c>
      <c r="AC159" s="247">
        <v>0</v>
      </c>
      <c r="AD159" s="247">
        <v>0</v>
      </c>
    </row>
    <row r="160" spans="1:30" ht="15">
      <c r="A160" s="3" t="s">
        <v>166</v>
      </c>
      <c r="B160" s="30">
        <f aca="true" t="shared" si="3" ref="B160:B196">SUM(C160:AD160)</f>
        <v>14</v>
      </c>
      <c r="C160" s="31">
        <v>2</v>
      </c>
      <c r="D160" s="246">
        <v>0</v>
      </c>
      <c r="E160" s="31">
        <v>2</v>
      </c>
      <c r="F160" s="31">
        <v>3</v>
      </c>
      <c r="G160" s="31">
        <v>0</v>
      </c>
      <c r="H160" s="31">
        <v>0</v>
      </c>
      <c r="I160" s="31">
        <v>0</v>
      </c>
      <c r="J160" s="31">
        <v>0</v>
      </c>
      <c r="K160" s="31">
        <v>2</v>
      </c>
      <c r="L160" s="31">
        <v>0</v>
      </c>
      <c r="M160" s="35">
        <v>0</v>
      </c>
      <c r="N160" s="31">
        <v>0</v>
      </c>
      <c r="O160" s="31">
        <v>0</v>
      </c>
      <c r="P160" s="31">
        <v>2</v>
      </c>
      <c r="Q160" s="31">
        <v>0</v>
      </c>
      <c r="R160" s="31">
        <v>0</v>
      </c>
      <c r="S160" s="31">
        <v>1</v>
      </c>
      <c r="T160" s="35">
        <v>0</v>
      </c>
      <c r="U160" s="31">
        <v>1</v>
      </c>
      <c r="V160" s="31">
        <v>0</v>
      </c>
      <c r="W160" s="31">
        <v>0</v>
      </c>
      <c r="X160" s="31">
        <v>1</v>
      </c>
      <c r="Y160" s="31">
        <v>0</v>
      </c>
      <c r="Z160" s="35">
        <v>0</v>
      </c>
      <c r="AA160" s="31">
        <v>0</v>
      </c>
      <c r="AB160" s="43">
        <v>0</v>
      </c>
      <c r="AC160" s="247">
        <v>0</v>
      </c>
      <c r="AD160" s="247">
        <v>0</v>
      </c>
    </row>
    <row r="161" spans="1:30" ht="15">
      <c r="A161" s="3" t="s">
        <v>220</v>
      </c>
      <c r="B161" s="30">
        <f t="shared" si="3"/>
        <v>1</v>
      </c>
      <c r="C161" s="31">
        <v>0</v>
      </c>
      <c r="D161" s="246">
        <v>0</v>
      </c>
      <c r="E161" s="31">
        <v>0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5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1</v>
      </c>
      <c r="T161" s="35">
        <v>0</v>
      </c>
      <c r="U161" s="31">
        <v>0</v>
      </c>
      <c r="V161" s="31">
        <v>0</v>
      </c>
      <c r="W161" s="31">
        <v>0</v>
      </c>
      <c r="X161" s="31">
        <v>0</v>
      </c>
      <c r="Y161" s="31">
        <v>0</v>
      </c>
      <c r="Z161" s="35">
        <v>0</v>
      </c>
      <c r="AA161" s="31">
        <v>0</v>
      </c>
      <c r="AB161" s="43">
        <v>0</v>
      </c>
      <c r="AC161" s="247">
        <v>0</v>
      </c>
      <c r="AD161" s="247">
        <v>0</v>
      </c>
    </row>
    <row r="162" spans="1:30" ht="15">
      <c r="A162" s="3" t="s">
        <v>199</v>
      </c>
      <c r="B162" s="30">
        <f t="shared" si="3"/>
        <v>1</v>
      </c>
      <c r="C162" s="31">
        <v>0</v>
      </c>
      <c r="D162" s="246">
        <v>1</v>
      </c>
      <c r="E162" s="31">
        <v>0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5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>
        <v>0</v>
      </c>
      <c r="T162" s="35">
        <v>0</v>
      </c>
      <c r="U162" s="31">
        <v>0</v>
      </c>
      <c r="V162" s="31">
        <v>0</v>
      </c>
      <c r="W162" s="31">
        <v>0</v>
      </c>
      <c r="X162" s="31">
        <v>0</v>
      </c>
      <c r="Y162" s="31">
        <v>0</v>
      </c>
      <c r="Z162" s="35">
        <v>0</v>
      </c>
      <c r="AA162" s="31">
        <v>0</v>
      </c>
      <c r="AB162" s="43">
        <v>0</v>
      </c>
      <c r="AC162" s="247">
        <v>0</v>
      </c>
      <c r="AD162" s="247">
        <v>0</v>
      </c>
    </row>
    <row r="163" spans="1:30" ht="15">
      <c r="A163" s="3" t="s">
        <v>167</v>
      </c>
      <c r="B163" s="30">
        <f t="shared" si="3"/>
        <v>105</v>
      </c>
      <c r="C163" s="31">
        <v>24</v>
      </c>
      <c r="D163" s="246">
        <v>8</v>
      </c>
      <c r="E163" s="31">
        <v>6</v>
      </c>
      <c r="F163" s="31">
        <v>2</v>
      </c>
      <c r="G163" s="31">
        <v>4</v>
      </c>
      <c r="H163" s="31">
        <v>11</v>
      </c>
      <c r="I163" s="31">
        <v>9</v>
      </c>
      <c r="J163" s="31">
        <v>2</v>
      </c>
      <c r="K163" s="31">
        <v>6</v>
      </c>
      <c r="L163" s="31">
        <v>4</v>
      </c>
      <c r="M163" s="35">
        <v>5</v>
      </c>
      <c r="N163" s="31">
        <v>1</v>
      </c>
      <c r="O163" s="31">
        <v>2</v>
      </c>
      <c r="P163" s="31">
        <v>2</v>
      </c>
      <c r="Q163" s="31">
        <v>5</v>
      </c>
      <c r="R163" s="31">
        <v>4</v>
      </c>
      <c r="S163" s="31">
        <v>0</v>
      </c>
      <c r="T163" s="35">
        <v>2</v>
      </c>
      <c r="U163" s="31">
        <v>0</v>
      </c>
      <c r="V163" s="31">
        <v>0</v>
      </c>
      <c r="W163" s="31">
        <v>1</v>
      </c>
      <c r="X163" s="31">
        <v>3</v>
      </c>
      <c r="Y163" s="31">
        <v>2</v>
      </c>
      <c r="Z163" s="35">
        <v>1</v>
      </c>
      <c r="AA163" s="31">
        <v>0</v>
      </c>
      <c r="AB163" s="43">
        <v>1</v>
      </c>
      <c r="AC163" s="247">
        <v>0</v>
      </c>
      <c r="AD163" s="247">
        <v>0</v>
      </c>
    </row>
    <row r="164" spans="1:30" ht="15">
      <c r="A164" s="3" t="s">
        <v>168</v>
      </c>
      <c r="B164" s="30">
        <f t="shared" si="3"/>
        <v>11</v>
      </c>
      <c r="C164" s="31">
        <v>0</v>
      </c>
      <c r="D164" s="246">
        <v>1</v>
      </c>
      <c r="E164" s="31">
        <v>3</v>
      </c>
      <c r="F164" s="31">
        <v>2</v>
      </c>
      <c r="G164" s="31">
        <v>0</v>
      </c>
      <c r="H164" s="31">
        <v>0</v>
      </c>
      <c r="I164" s="31">
        <v>1</v>
      </c>
      <c r="J164" s="31">
        <v>0</v>
      </c>
      <c r="K164" s="31">
        <v>1</v>
      </c>
      <c r="L164" s="31">
        <v>0</v>
      </c>
      <c r="M164" s="35">
        <v>1</v>
      </c>
      <c r="N164" s="31">
        <v>0</v>
      </c>
      <c r="O164" s="31">
        <v>0</v>
      </c>
      <c r="P164" s="31">
        <v>0</v>
      </c>
      <c r="Q164" s="31">
        <v>0</v>
      </c>
      <c r="R164" s="31">
        <v>1</v>
      </c>
      <c r="S164" s="31">
        <v>0</v>
      </c>
      <c r="T164" s="35">
        <v>0</v>
      </c>
      <c r="U164" s="31">
        <v>0</v>
      </c>
      <c r="V164" s="31">
        <v>0</v>
      </c>
      <c r="W164" s="31">
        <v>0</v>
      </c>
      <c r="X164" s="31">
        <v>0</v>
      </c>
      <c r="Y164" s="31">
        <v>0</v>
      </c>
      <c r="Z164" s="35">
        <v>1</v>
      </c>
      <c r="AA164" s="31">
        <v>0</v>
      </c>
      <c r="AB164" s="31">
        <v>0</v>
      </c>
      <c r="AC164" s="247">
        <v>0</v>
      </c>
      <c r="AD164" s="247">
        <v>0</v>
      </c>
    </row>
    <row r="165" spans="1:30" ht="15">
      <c r="A165" s="3" t="s">
        <v>169</v>
      </c>
      <c r="B165" s="30">
        <f t="shared" si="3"/>
        <v>5</v>
      </c>
      <c r="C165" s="31">
        <v>1</v>
      </c>
      <c r="D165" s="246">
        <v>0</v>
      </c>
      <c r="E165" s="31">
        <v>0</v>
      </c>
      <c r="F165" s="31">
        <v>0</v>
      </c>
      <c r="G165" s="31">
        <v>1</v>
      </c>
      <c r="H165" s="31">
        <v>0</v>
      </c>
      <c r="I165" s="31">
        <v>1</v>
      </c>
      <c r="J165" s="31">
        <v>0</v>
      </c>
      <c r="K165" s="31">
        <v>1</v>
      </c>
      <c r="L165" s="31">
        <v>0</v>
      </c>
      <c r="M165" s="35">
        <v>1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5">
        <v>0</v>
      </c>
      <c r="U165" s="31">
        <v>0</v>
      </c>
      <c r="V165" s="31">
        <v>0</v>
      </c>
      <c r="W165" s="31">
        <v>0</v>
      </c>
      <c r="X165" s="31">
        <v>0</v>
      </c>
      <c r="Y165" s="31">
        <v>0</v>
      </c>
      <c r="Z165" s="35">
        <v>0</v>
      </c>
      <c r="AA165" s="31">
        <v>0</v>
      </c>
      <c r="AB165" s="31">
        <v>0</v>
      </c>
      <c r="AC165" s="247">
        <v>0</v>
      </c>
      <c r="AD165" s="247">
        <v>0</v>
      </c>
    </row>
    <row r="166" spans="1:30" ht="15">
      <c r="A166" s="3" t="s">
        <v>170</v>
      </c>
      <c r="B166" s="30">
        <f t="shared" si="3"/>
        <v>2</v>
      </c>
      <c r="C166" s="31">
        <v>0</v>
      </c>
      <c r="D166" s="246">
        <v>0</v>
      </c>
      <c r="E166" s="31">
        <v>0</v>
      </c>
      <c r="F166" s="31">
        <v>0</v>
      </c>
      <c r="G166" s="31">
        <v>0</v>
      </c>
      <c r="H166" s="31">
        <v>0</v>
      </c>
      <c r="I166" s="31">
        <v>0</v>
      </c>
      <c r="J166" s="31">
        <v>1</v>
      </c>
      <c r="K166" s="31">
        <v>0</v>
      </c>
      <c r="L166" s="31">
        <v>0</v>
      </c>
      <c r="M166" s="35">
        <v>0</v>
      </c>
      <c r="N166" s="31">
        <v>0</v>
      </c>
      <c r="O166" s="31">
        <v>0</v>
      </c>
      <c r="P166" s="31">
        <v>1</v>
      </c>
      <c r="Q166" s="31">
        <v>0</v>
      </c>
      <c r="R166" s="31">
        <v>0</v>
      </c>
      <c r="S166" s="31">
        <v>0</v>
      </c>
      <c r="T166" s="35">
        <v>0</v>
      </c>
      <c r="U166" s="31">
        <v>0</v>
      </c>
      <c r="V166" s="31">
        <v>0</v>
      </c>
      <c r="W166" s="31">
        <v>0</v>
      </c>
      <c r="X166" s="31">
        <v>0</v>
      </c>
      <c r="Y166" s="31">
        <v>0</v>
      </c>
      <c r="Z166" s="35">
        <v>0</v>
      </c>
      <c r="AA166" s="31">
        <v>0</v>
      </c>
      <c r="AB166" s="31">
        <v>0</v>
      </c>
      <c r="AC166" s="247">
        <v>0</v>
      </c>
      <c r="AD166" s="247">
        <v>0</v>
      </c>
    </row>
    <row r="167" spans="1:30" ht="15">
      <c r="A167" s="3" t="s">
        <v>227</v>
      </c>
      <c r="B167" s="30">
        <f t="shared" si="3"/>
        <v>109</v>
      </c>
      <c r="C167" s="31">
        <v>0</v>
      </c>
      <c r="D167" s="246">
        <v>6</v>
      </c>
      <c r="E167" s="31">
        <v>7</v>
      </c>
      <c r="F167" s="31">
        <v>9</v>
      </c>
      <c r="G167" s="31">
        <v>26</v>
      </c>
      <c r="H167" s="31">
        <v>6</v>
      </c>
      <c r="I167" s="31">
        <v>1</v>
      </c>
      <c r="J167" s="31">
        <v>2</v>
      </c>
      <c r="K167" s="31">
        <v>4</v>
      </c>
      <c r="L167" s="31">
        <v>2</v>
      </c>
      <c r="M167" s="35">
        <v>5</v>
      </c>
      <c r="N167" s="31">
        <v>5</v>
      </c>
      <c r="O167" s="31">
        <v>5</v>
      </c>
      <c r="P167" s="31">
        <v>13</v>
      </c>
      <c r="Q167" s="31">
        <v>1</v>
      </c>
      <c r="R167" s="31">
        <v>2</v>
      </c>
      <c r="S167" s="31">
        <v>4</v>
      </c>
      <c r="T167" s="35">
        <v>3</v>
      </c>
      <c r="U167" s="31">
        <v>0</v>
      </c>
      <c r="V167" s="31">
        <v>1</v>
      </c>
      <c r="W167" s="31">
        <v>3</v>
      </c>
      <c r="X167" s="31">
        <v>0</v>
      </c>
      <c r="Y167" s="31">
        <v>0</v>
      </c>
      <c r="Z167" s="35">
        <v>2</v>
      </c>
      <c r="AA167" s="31">
        <v>0</v>
      </c>
      <c r="AB167" s="31">
        <v>2</v>
      </c>
      <c r="AC167" s="247">
        <v>0</v>
      </c>
      <c r="AD167" s="247">
        <v>0</v>
      </c>
    </row>
    <row r="168" spans="1:30" ht="15">
      <c r="A168" s="3" t="s">
        <v>229</v>
      </c>
      <c r="B168" s="30">
        <f t="shared" si="3"/>
        <v>11</v>
      </c>
      <c r="C168" s="31">
        <v>4</v>
      </c>
      <c r="D168" s="246">
        <v>2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1</v>
      </c>
      <c r="L168" s="31">
        <v>0</v>
      </c>
      <c r="M168" s="35">
        <v>0</v>
      </c>
      <c r="N168" s="31">
        <v>1</v>
      </c>
      <c r="O168" s="31">
        <v>3</v>
      </c>
      <c r="P168" s="31">
        <v>0</v>
      </c>
      <c r="Q168" s="31">
        <v>0</v>
      </c>
      <c r="R168" s="31">
        <v>0</v>
      </c>
      <c r="S168" s="31">
        <v>0</v>
      </c>
      <c r="T168" s="35">
        <v>0</v>
      </c>
      <c r="U168" s="31">
        <v>0</v>
      </c>
      <c r="V168" s="31">
        <v>0</v>
      </c>
      <c r="W168" s="31">
        <v>0</v>
      </c>
      <c r="X168" s="31">
        <v>0</v>
      </c>
      <c r="Y168" s="31">
        <v>0</v>
      </c>
      <c r="Z168" s="35">
        <v>0</v>
      </c>
      <c r="AA168" s="31">
        <v>0</v>
      </c>
      <c r="AB168" s="31">
        <v>0</v>
      </c>
      <c r="AC168" s="247">
        <v>0</v>
      </c>
      <c r="AD168" s="247">
        <v>0</v>
      </c>
    </row>
    <row r="169" spans="1:30" ht="15">
      <c r="A169" s="3" t="s">
        <v>228</v>
      </c>
      <c r="B169" s="30">
        <f t="shared" si="3"/>
        <v>42</v>
      </c>
      <c r="C169" s="31">
        <v>1</v>
      </c>
      <c r="D169" s="246">
        <v>3</v>
      </c>
      <c r="E169" s="31">
        <v>2</v>
      </c>
      <c r="F169" s="31">
        <v>8</v>
      </c>
      <c r="G169" s="31">
        <v>1</v>
      </c>
      <c r="H169" s="31">
        <v>1</v>
      </c>
      <c r="I169" s="31">
        <v>2</v>
      </c>
      <c r="J169" s="31">
        <v>2</v>
      </c>
      <c r="K169" s="31">
        <v>2</v>
      </c>
      <c r="L169" s="31">
        <v>1</v>
      </c>
      <c r="M169" s="35">
        <v>7</v>
      </c>
      <c r="N169" s="31">
        <v>1</v>
      </c>
      <c r="O169" s="31">
        <v>3</v>
      </c>
      <c r="P169" s="31">
        <v>4</v>
      </c>
      <c r="Q169" s="31">
        <v>0</v>
      </c>
      <c r="R169" s="31">
        <v>0</v>
      </c>
      <c r="S169" s="31">
        <v>0</v>
      </c>
      <c r="T169" s="35">
        <v>2</v>
      </c>
      <c r="U169" s="31">
        <v>1</v>
      </c>
      <c r="V169" s="31">
        <v>1</v>
      </c>
      <c r="W169" s="31">
        <v>0</v>
      </c>
      <c r="X169" s="31">
        <v>0</v>
      </c>
      <c r="Y169" s="31">
        <v>0</v>
      </c>
      <c r="Z169" s="35">
        <v>0</v>
      </c>
      <c r="AA169" s="31">
        <v>0</v>
      </c>
      <c r="AB169" s="31">
        <v>0</v>
      </c>
      <c r="AC169" s="247">
        <v>0</v>
      </c>
      <c r="AD169" s="247">
        <v>0</v>
      </c>
    </row>
    <row r="170" spans="1:30" ht="15">
      <c r="A170" s="3" t="s">
        <v>171</v>
      </c>
      <c r="B170" s="30">
        <f t="shared" si="3"/>
        <v>3</v>
      </c>
      <c r="C170" s="31">
        <v>0</v>
      </c>
      <c r="D170" s="246">
        <v>0</v>
      </c>
      <c r="E170" s="31">
        <v>1</v>
      </c>
      <c r="F170" s="31">
        <v>0</v>
      </c>
      <c r="G170" s="31">
        <v>0</v>
      </c>
      <c r="H170" s="31">
        <v>0</v>
      </c>
      <c r="I170" s="31">
        <v>0</v>
      </c>
      <c r="J170" s="31">
        <v>1</v>
      </c>
      <c r="K170" s="31">
        <v>0</v>
      </c>
      <c r="L170" s="31">
        <v>0</v>
      </c>
      <c r="M170" s="35">
        <v>1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>
        <v>0</v>
      </c>
      <c r="T170" s="35">
        <v>0</v>
      </c>
      <c r="U170" s="31">
        <v>0</v>
      </c>
      <c r="V170" s="31">
        <v>0</v>
      </c>
      <c r="W170" s="31">
        <v>0</v>
      </c>
      <c r="X170" s="31">
        <v>0</v>
      </c>
      <c r="Y170" s="31">
        <v>0</v>
      </c>
      <c r="Z170" s="35">
        <v>0</v>
      </c>
      <c r="AA170" s="31">
        <v>0</v>
      </c>
      <c r="AB170" s="31">
        <v>0</v>
      </c>
      <c r="AC170" s="247">
        <v>0</v>
      </c>
      <c r="AD170" s="247">
        <v>0</v>
      </c>
    </row>
    <row r="171" spans="1:30" ht="15">
      <c r="A171" s="3" t="s">
        <v>172</v>
      </c>
      <c r="B171" s="30">
        <f t="shared" si="3"/>
        <v>259</v>
      </c>
      <c r="C171" s="31">
        <v>21</v>
      </c>
      <c r="D171" s="246">
        <v>10</v>
      </c>
      <c r="E171" s="31">
        <v>5</v>
      </c>
      <c r="F171" s="31">
        <v>1</v>
      </c>
      <c r="G171" s="31">
        <v>10</v>
      </c>
      <c r="H171" s="31">
        <v>1</v>
      </c>
      <c r="I171" s="31">
        <v>5</v>
      </c>
      <c r="J171" s="31">
        <v>36</v>
      </c>
      <c r="K171" s="31">
        <v>0</v>
      </c>
      <c r="L171" s="31">
        <v>2</v>
      </c>
      <c r="M171" s="35">
        <v>4</v>
      </c>
      <c r="N171" s="31">
        <v>77</v>
      </c>
      <c r="O171" s="31">
        <v>36</v>
      </c>
      <c r="P171" s="31">
        <v>6</v>
      </c>
      <c r="Q171" s="31">
        <v>31</v>
      </c>
      <c r="R171" s="31">
        <v>1</v>
      </c>
      <c r="S171" s="31">
        <v>9</v>
      </c>
      <c r="T171" s="35">
        <v>0</v>
      </c>
      <c r="U171" s="31">
        <v>1</v>
      </c>
      <c r="V171" s="31">
        <v>2</v>
      </c>
      <c r="W171" s="31">
        <v>0</v>
      </c>
      <c r="X171" s="31">
        <v>0</v>
      </c>
      <c r="Y171" s="31">
        <v>1</v>
      </c>
      <c r="Z171" s="35">
        <v>0</v>
      </c>
      <c r="AA171" s="31">
        <v>0</v>
      </c>
      <c r="AB171" s="31">
        <v>0</v>
      </c>
      <c r="AC171" s="247">
        <v>0</v>
      </c>
      <c r="AD171" s="247">
        <v>0</v>
      </c>
    </row>
    <row r="172" spans="1:30" ht="15">
      <c r="A172" s="3" t="s">
        <v>173</v>
      </c>
      <c r="B172" s="30">
        <f t="shared" si="3"/>
        <v>1</v>
      </c>
      <c r="C172" s="31">
        <v>0</v>
      </c>
      <c r="D172" s="246">
        <v>0</v>
      </c>
      <c r="E172" s="31">
        <v>0</v>
      </c>
      <c r="F172" s="31">
        <v>1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5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5">
        <v>0</v>
      </c>
      <c r="U172" s="31">
        <v>0</v>
      </c>
      <c r="V172" s="31">
        <v>0</v>
      </c>
      <c r="W172" s="31">
        <v>0</v>
      </c>
      <c r="X172" s="31">
        <v>0</v>
      </c>
      <c r="Y172" s="31">
        <v>0</v>
      </c>
      <c r="Z172" s="35">
        <v>0</v>
      </c>
      <c r="AA172" s="31">
        <v>0</v>
      </c>
      <c r="AB172" s="31">
        <v>0</v>
      </c>
      <c r="AC172" s="247">
        <v>0</v>
      </c>
      <c r="AD172" s="247">
        <v>0</v>
      </c>
    </row>
    <row r="173" spans="1:30" ht="15">
      <c r="A173" s="3" t="s">
        <v>174</v>
      </c>
      <c r="B173" s="30">
        <f t="shared" si="3"/>
        <v>53</v>
      </c>
      <c r="C173" s="31">
        <v>5</v>
      </c>
      <c r="D173" s="246">
        <v>4</v>
      </c>
      <c r="E173" s="31">
        <v>0</v>
      </c>
      <c r="F173" s="31">
        <v>2</v>
      </c>
      <c r="G173" s="31">
        <v>3</v>
      </c>
      <c r="H173" s="31">
        <v>3</v>
      </c>
      <c r="I173" s="31">
        <v>3</v>
      </c>
      <c r="J173" s="31">
        <v>4</v>
      </c>
      <c r="K173" s="31">
        <v>1</v>
      </c>
      <c r="L173" s="31">
        <v>2</v>
      </c>
      <c r="M173" s="35">
        <v>8</v>
      </c>
      <c r="N173" s="31">
        <v>0</v>
      </c>
      <c r="O173" s="31">
        <v>2</v>
      </c>
      <c r="P173" s="31">
        <v>0</v>
      </c>
      <c r="Q173" s="31">
        <v>2</v>
      </c>
      <c r="R173" s="31">
        <v>3</v>
      </c>
      <c r="S173" s="31">
        <v>0</v>
      </c>
      <c r="T173" s="35">
        <v>5</v>
      </c>
      <c r="U173" s="31">
        <v>1</v>
      </c>
      <c r="V173" s="31">
        <v>0</v>
      </c>
      <c r="W173" s="31">
        <v>1</v>
      </c>
      <c r="X173" s="31">
        <v>1</v>
      </c>
      <c r="Y173" s="31">
        <v>1</v>
      </c>
      <c r="Z173" s="35">
        <v>2</v>
      </c>
      <c r="AA173" s="31">
        <v>0</v>
      </c>
      <c r="AB173" s="31">
        <v>0</v>
      </c>
      <c r="AC173" s="247">
        <v>0</v>
      </c>
      <c r="AD173" s="247">
        <v>0</v>
      </c>
    </row>
    <row r="174" spans="1:30" ht="15">
      <c r="A174" s="3" t="s">
        <v>175</v>
      </c>
      <c r="B174" s="30">
        <f t="shared" si="3"/>
        <v>104</v>
      </c>
      <c r="C174" s="31">
        <v>53</v>
      </c>
      <c r="D174" s="246">
        <v>0</v>
      </c>
      <c r="E174" s="31">
        <v>6</v>
      </c>
      <c r="F174" s="31">
        <v>5</v>
      </c>
      <c r="G174" s="31">
        <v>17</v>
      </c>
      <c r="H174" s="31">
        <v>4</v>
      </c>
      <c r="I174" s="31">
        <v>0</v>
      </c>
      <c r="J174" s="31">
        <v>0</v>
      </c>
      <c r="K174" s="31">
        <v>3</v>
      </c>
      <c r="L174" s="31">
        <v>0</v>
      </c>
      <c r="M174" s="35">
        <v>2</v>
      </c>
      <c r="N174" s="31">
        <v>0</v>
      </c>
      <c r="O174" s="31">
        <v>0</v>
      </c>
      <c r="P174" s="31">
        <v>0</v>
      </c>
      <c r="Q174" s="31">
        <v>5</v>
      </c>
      <c r="R174" s="31">
        <v>0</v>
      </c>
      <c r="S174" s="31">
        <v>2</v>
      </c>
      <c r="T174" s="35">
        <v>2</v>
      </c>
      <c r="U174" s="31">
        <v>0</v>
      </c>
      <c r="V174" s="31">
        <v>0</v>
      </c>
      <c r="W174" s="31">
        <v>3</v>
      </c>
      <c r="X174" s="31">
        <v>2</v>
      </c>
      <c r="Y174" s="31">
        <v>0</v>
      </c>
      <c r="Z174" s="35">
        <v>0</v>
      </c>
      <c r="AA174" s="31">
        <v>0</v>
      </c>
      <c r="AB174" s="31">
        <v>0</v>
      </c>
      <c r="AC174" s="247">
        <v>0</v>
      </c>
      <c r="AD174" s="247">
        <v>0</v>
      </c>
    </row>
    <row r="175" spans="1:30" ht="15">
      <c r="A175" s="3" t="s">
        <v>207</v>
      </c>
      <c r="B175" s="30">
        <f t="shared" si="3"/>
        <v>9</v>
      </c>
      <c r="C175" s="31">
        <v>2</v>
      </c>
      <c r="D175" s="246">
        <v>0</v>
      </c>
      <c r="E175" s="31">
        <v>0</v>
      </c>
      <c r="F175" s="31">
        <v>0</v>
      </c>
      <c r="G175" s="31">
        <v>0</v>
      </c>
      <c r="H175" s="31">
        <v>1</v>
      </c>
      <c r="I175" s="31">
        <v>0</v>
      </c>
      <c r="J175" s="31">
        <v>0</v>
      </c>
      <c r="K175" s="31">
        <v>3</v>
      </c>
      <c r="L175" s="31">
        <v>0</v>
      </c>
      <c r="M175" s="35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1</v>
      </c>
      <c r="T175" s="35">
        <v>0</v>
      </c>
      <c r="U175" s="31">
        <v>0</v>
      </c>
      <c r="V175" s="31">
        <v>0</v>
      </c>
      <c r="W175" s="31">
        <v>0</v>
      </c>
      <c r="X175" s="31">
        <v>2</v>
      </c>
      <c r="Y175" s="31">
        <v>0</v>
      </c>
      <c r="Z175" s="35">
        <v>0</v>
      </c>
      <c r="AA175" s="31">
        <v>0</v>
      </c>
      <c r="AB175" s="31">
        <v>0</v>
      </c>
      <c r="AC175" s="247">
        <v>0</v>
      </c>
      <c r="AD175" s="247">
        <v>0</v>
      </c>
    </row>
    <row r="176" spans="1:30" ht="15">
      <c r="A176" s="3" t="s">
        <v>176</v>
      </c>
      <c r="B176" s="30">
        <f t="shared" si="3"/>
        <v>10</v>
      </c>
      <c r="C176" s="31">
        <v>10</v>
      </c>
      <c r="D176" s="246">
        <v>0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5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5">
        <v>0</v>
      </c>
      <c r="U176" s="31">
        <v>0</v>
      </c>
      <c r="V176" s="31">
        <v>0</v>
      </c>
      <c r="W176" s="31">
        <v>0</v>
      </c>
      <c r="X176" s="31">
        <v>0</v>
      </c>
      <c r="Y176" s="31">
        <v>0</v>
      </c>
      <c r="Z176" s="35">
        <v>0</v>
      </c>
      <c r="AA176" s="31">
        <v>0</v>
      </c>
      <c r="AB176" s="31">
        <v>0</v>
      </c>
      <c r="AC176" s="247">
        <v>0</v>
      </c>
      <c r="AD176" s="247">
        <v>0</v>
      </c>
    </row>
    <row r="177" spans="1:30" ht="15">
      <c r="A177" s="3" t="s">
        <v>177</v>
      </c>
      <c r="B177" s="30">
        <f t="shared" si="3"/>
        <v>3</v>
      </c>
      <c r="C177" s="31">
        <v>0</v>
      </c>
      <c r="D177" s="246">
        <v>0</v>
      </c>
      <c r="E177" s="31">
        <v>0</v>
      </c>
      <c r="F177" s="31">
        <v>0</v>
      </c>
      <c r="G177" s="31">
        <v>0</v>
      </c>
      <c r="H177" s="31">
        <v>1</v>
      </c>
      <c r="I177" s="31">
        <v>0</v>
      </c>
      <c r="J177" s="31">
        <v>1</v>
      </c>
      <c r="K177" s="31">
        <v>0</v>
      </c>
      <c r="L177" s="31">
        <v>0</v>
      </c>
      <c r="M177" s="35">
        <v>1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>
        <v>0</v>
      </c>
      <c r="T177" s="35">
        <v>0</v>
      </c>
      <c r="U177" s="31">
        <v>0</v>
      </c>
      <c r="V177" s="31">
        <v>0</v>
      </c>
      <c r="W177" s="31">
        <v>0</v>
      </c>
      <c r="X177" s="31">
        <v>0</v>
      </c>
      <c r="Y177" s="31">
        <v>0</v>
      </c>
      <c r="Z177" s="35">
        <v>0</v>
      </c>
      <c r="AA177" s="31">
        <v>0</v>
      </c>
      <c r="AB177" s="31">
        <v>0</v>
      </c>
      <c r="AC177" s="247">
        <v>0</v>
      </c>
      <c r="AD177" s="247">
        <v>0</v>
      </c>
    </row>
    <row r="178" spans="1:30" ht="15">
      <c r="A178" s="3" t="s">
        <v>223</v>
      </c>
      <c r="B178" s="30">
        <f t="shared" si="3"/>
        <v>1</v>
      </c>
      <c r="C178" s="31">
        <v>0</v>
      </c>
      <c r="D178" s="246">
        <v>0</v>
      </c>
      <c r="E178" s="31">
        <v>0</v>
      </c>
      <c r="F178" s="31">
        <v>0</v>
      </c>
      <c r="G178" s="31">
        <v>0</v>
      </c>
      <c r="H178" s="31">
        <v>1</v>
      </c>
      <c r="I178" s="31">
        <v>0</v>
      </c>
      <c r="J178" s="31">
        <v>0</v>
      </c>
      <c r="K178" s="31">
        <v>0</v>
      </c>
      <c r="L178" s="31">
        <v>0</v>
      </c>
      <c r="M178" s="35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5">
        <v>0</v>
      </c>
      <c r="U178" s="31">
        <v>0</v>
      </c>
      <c r="V178" s="31">
        <v>0</v>
      </c>
      <c r="W178" s="31">
        <v>0</v>
      </c>
      <c r="X178" s="31">
        <v>0</v>
      </c>
      <c r="Y178" s="31">
        <v>0</v>
      </c>
      <c r="Z178" s="35">
        <v>0</v>
      </c>
      <c r="AA178" s="31">
        <v>0</v>
      </c>
      <c r="AB178" s="31">
        <v>0</v>
      </c>
      <c r="AC178" s="247">
        <v>0</v>
      </c>
      <c r="AD178" s="247">
        <v>0</v>
      </c>
    </row>
    <row r="179" spans="1:30" ht="15">
      <c r="A179" s="3" t="s">
        <v>178</v>
      </c>
      <c r="B179" s="30">
        <f t="shared" si="3"/>
        <v>1</v>
      </c>
      <c r="C179" s="31">
        <v>1</v>
      </c>
      <c r="D179" s="246">
        <v>0</v>
      </c>
      <c r="E179" s="31">
        <v>0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5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5">
        <v>0</v>
      </c>
      <c r="U179" s="31">
        <v>0</v>
      </c>
      <c r="V179" s="31">
        <v>0</v>
      </c>
      <c r="W179" s="31">
        <v>0</v>
      </c>
      <c r="X179" s="31">
        <v>0</v>
      </c>
      <c r="Y179" s="31">
        <v>0</v>
      </c>
      <c r="Z179" s="35">
        <v>0</v>
      </c>
      <c r="AA179" s="31">
        <v>0</v>
      </c>
      <c r="AB179" s="31">
        <v>0</v>
      </c>
      <c r="AC179" s="247">
        <v>0</v>
      </c>
      <c r="AD179" s="247">
        <v>0</v>
      </c>
    </row>
    <row r="180" spans="1:30" ht="15">
      <c r="A180" s="3" t="s">
        <v>179</v>
      </c>
      <c r="B180" s="30">
        <f t="shared" si="3"/>
        <v>480</v>
      </c>
      <c r="C180" s="31">
        <v>150</v>
      </c>
      <c r="D180" s="246">
        <v>5</v>
      </c>
      <c r="E180" s="31">
        <v>27</v>
      </c>
      <c r="F180" s="31">
        <v>13</v>
      </c>
      <c r="G180" s="31">
        <v>32</v>
      </c>
      <c r="H180" s="31">
        <v>6</v>
      </c>
      <c r="I180" s="31">
        <v>21</v>
      </c>
      <c r="J180" s="31">
        <v>5</v>
      </c>
      <c r="K180" s="31">
        <v>29</v>
      </c>
      <c r="L180" s="31">
        <v>13</v>
      </c>
      <c r="M180" s="35">
        <v>27</v>
      </c>
      <c r="N180" s="31">
        <v>46</v>
      </c>
      <c r="O180" s="31">
        <v>6</v>
      </c>
      <c r="P180" s="31">
        <v>7</v>
      </c>
      <c r="Q180" s="31">
        <v>5</v>
      </c>
      <c r="R180" s="31">
        <v>29</v>
      </c>
      <c r="S180" s="31">
        <v>17</v>
      </c>
      <c r="T180" s="35">
        <v>6</v>
      </c>
      <c r="U180" s="31">
        <v>2</v>
      </c>
      <c r="V180" s="31">
        <v>1</v>
      </c>
      <c r="W180" s="31">
        <v>0</v>
      </c>
      <c r="X180" s="31">
        <v>24</v>
      </c>
      <c r="Y180" s="31">
        <v>5</v>
      </c>
      <c r="Z180" s="35">
        <v>1</v>
      </c>
      <c r="AA180" s="31">
        <v>3</v>
      </c>
      <c r="AB180" s="31">
        <v>0</v>
      </c>
      <c r="AC180" s="247">
        <v>0</v>
      </c>
      <c r="AD180" s="247">
        <v>0</v>
      </c>
    </row>
    <row r="181" spans="1:30" ht="15">
      <c r="A181" s="3" t="s">
        <v>208</v>
      </c>
      <c r="B181" s="30">
        <f t="shared" si="3"/>
        <v>2</v>
      </c>
      <c r="C181" s="31">
        <v>2</v>
      </c>
      <c r="D181" s="246">
        <v>0</v>
      </c>
      <c r="E181" s="31">
        <v>0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5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5">
        <v>0</v>
      </c>
      <c r="U181" s="31">
        <v>0</v>
      </c>
      <c r="V181" s="31">
        <v>0</v>
      </c>
      <c r="W181" s="31">
        <v>0</v>
      </c>
      <c r="X181" s="31">
        <v>0</v>
      </c>
      <c r="Y181" s="31">
        <v>0</v>
      </c>
      <c r="Z181" s="35">
        <v>0</v>
      </c>
      <c r="AA181" s="31">
        <v>0</v>
      </c>
      <c r="AB181" s="31">
        <v>0</v>
      </c>
      <c r="AC181" s="247">
        <v>0</v>
      </c>
      <c r="AD181" s="247">
        <v>0</v>
      </c>
    </row>
    <row r="182" spans="1:30" ht="15">
      <c r="A182" s="3" t="s">
        <v>180</v>
      </c>
      <c r="B182" s="30">
        <f t="shared" si="3"/>
        <v>215</v>
      </c>
      <c r="C182" s="31">
        <v>28</v>
      </c>
      <c r="D182" s="246">
        <v>7</v>
      </c>
      <c r="E182" s="31">
        <v>4</v>
      </c>
      <c r="F182" s="31">
        <v>1</v>
      </c>
      <c r="G182" s="31">
        <v>13</v>
      </c>
      <c r="H182" s="31">
        <v>8</v>
      </c>
      <c r="I182" s="31">
        <v>9</v>
      </c>
      <c r="J182" s="31">
        <v>26</v>
      </c>
      <c r="K182" s="31">
        <v>1</v>
      </c>
      <c r="L182" s="31">
        <v>14</v>
      </c>
      <c r="M182" s="35">
        <v>5</v>
      </c>
      <c r="N182" s="31">
        <v>3</v>
      </c>
      <c r="O182" s="31">
        <v>3</v>
      </c>
      <c r="P182" s="31">
        <v>1</v>
      </c>
      <c r="Q182" s="31">
        <v>6</v>
      </c>
      <c r="R182" s="31">
        <v>14</v>
      </c>
      <c r="S182" s="31">
        <v>15</v>
      </c>
      <c r="T182" s="35">
        <v>16</v>
      </c>
      <c r="U182" s="31">
        <v>0</v>
      </c>
      <c r="V182" s="31">
        <v>2</v>
      </c>
      <c r="W182" s="31">
        <v>1</v>
      </c>
      <c r="X182" s="31">
        <v>4</v>
      </c>
      <c r="Y182" s="31">
        <v>6</v>
      </c>
      <c r="Z182" s="35">
        <v>22</v>
      </c>
      <c r="AA182" s="31">
        <v>1</v>
      </c>
      <c r="AB182" s="31">
        <v>5</v>
      </c>
      <c r="AC182" s="247">
        <v>0</v>
      </c>
      <c r="AD182" s="247">
        <v>0</v>
      </c>
    </row>
    <row r="183" spans="1:30" ht="15">
      <c r="A183" s="3" t="s">
        <v>181</v>
      </c>
      <c r="B183" s="30">
        <f t="shared" si="3"/>
        <v>3</v>
      </c>
      <c r="C183" s="31">
        <v>0</v>
      </c>
      <c r="D183" s="246">
        <v>0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  <c r="J183" s="31">
        <v>1</v>
      </c>
      <c r="K183" s="31">
        <v>0</v>
      </c>
      <c r="L183" s="31">
        <v>1</v>
      </c>
      <c r="M183" s="35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1</v>
      </c>
      <c r="T183" s="35">
        <v>0</v>
      </c>
      <c r="U183" s="31">
        <v>0</v>
      </c>
      <c r="V183" s="31">
        <v>0</v>
      </c>
      <c r="W183" s="31">
        <v>0</v>
      </c>
      <c r="X183" s="31">
        <v>0</v>
      </c>
      <c r="Y183" s="31">
        <v>0</v>
      </c>
      <c r="Z183" s="35">
        <v>0</v>
      </c>
      <c r="AA183" s="31">
        <v>0</v>
      </c>
      <c r="AB183" s="31">
        <v>0</v>
      </c>
      <c r="AC183" s="247">
        <v>0</v>
      </c>
      <c r="AD183" s="247">
        <v>0</v>
      </c>
    </row>
    <row r="184" spans="1:30" ht="15">
      <c r="A184" s="3" t="s">
        <v>182</v>
      </c>
      <c r="B184" s="30">
        <f t="shared" si="3"/>
        <v>3</v>
      </c>
      <c r="C184" s="31">
        <v>1</v>
      </c>
      <c r="D184" s="246">
        <v>0</v>
      </c>
      <c r="E184" s="31">
        <v>0</v>
      </c>
      <c r="F184" s="31">
        <v>0</v>
      </c>
      <c r="G184" s="31">
        <v>0</v>
      </c>
      <c r="H184" s="31">
        <v>0</v>
      </c>
      <c r="I184" s="31">
        <v>0</v>
      </c>
      <c r="J184" s="31">
        <v>1</v>
      </c>
      <c r="K184" s="31">
        <v>0</v>
      </c>
      <c r="L184" s="31">
        <v>0</v>
      </c>
      <c r="M184" s="35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1</v>
      </c>
      <c r="S184" s="31">
        <v>0</v>
      </c>
      <c r="T184" s="35">
        <v>0</v>
      </c>
      <c r="U184" s="31">
        <v>0</v>
      </c>
      <c r="V184" s="31">
        <v>0</v>
      </c>
      <c r="W184" s="31">
        <v>0</v>
      </c>
      <c r="X184" s="31">
        <v>0</v>
      </c>
      <c r="Y184" s="31">
        <v>0</v>
      </c>
      <c r="Z184" s="35">
        <v>0</v>
      </c>
      <c r="AA184" s="31">
        <v>0</v>
      </c>
      <c r="AB184" s="31">
        <v>0</v>
      </c>
      <c r="AC184" s="247">
        <v>0</v>
      </c>
      <c r="AD184" s="247">
        <v>0</v>
      </c>
    </row>
    <row r="185" spans="1:30" ht="15">
      <c r="A185" s="3" t="s">
        <v>209</v>
      </c>
      <c r="B185" s="30">
        <f t="shared" si="3"/>
        <v>24</v>
      </c>
      <c r="C185" s="31">
        <v>1</v>
      </c>
      <c r="D185" s="246">
        <v>0</v>
      </c>
      <c r="E185" s="31">
        <v>0</v>
      </c>
      <c r="F185" s="31">
        <v>0</v>
      </c>
      <c r="G185" s="31">
        <v>0</v>
      </c>
      <c r="H185" s="31">
        <v>7</v>
      </c>
      <c r="I185" s="31">
        <v>0</v>
      </c>
      <c r="J185" s="31">
        <v>0</v>
      </c>
      <c r="K185" s="31">
        <v>1</v>
      </c>
      <c r="L185" s="31">
        <v>0</v>
      </c>
      <c r="M185" s="35">
        <v>0</v>
      </c>
      <c r="N185" s="31">
        <v>5</v>
      </c>
      <c r="O185" s="31">
        <v>0</v>
      </c>
      <c r="P185" s="31">
        <v>0</v>
      </c>
      <c r="Q185" s="31">
        <v>0</v>
      </c>
      <c r="R185" s="31">
        <v>2</v>
      </c>
      <c r="S185" s="31">
        <v>4</v>
      </c>
      <c r="T185" s="35">
        <v>0</v>
      </c>
      <c r="U185" s="31">
        <v>0</v>
      </c>
      <c r="V185" s="31">
        <v>0</v>
      </c>
      <c r="W185" s="31">
        <v>0</v>
      </c>
      <c r="X185" s="31">
        <v>0</v>
      </c>
      <c r="Y185" s="31">
        <v>1</v>
      </c>
      <c r="Z185" s="35">
        <v>3</v>
      </c>
      <c r="AA185" s="31">
        <v>0</v>
      </c>
      <c r="AB185" s="31">
        <v>0</v>
      </c>
      <c r="AC185" s="247">
        <v>0</v>
      </c>
      <c r="AD185" s="247">
        <v>0</v>
      </c>
    </row>
    <row r="186" spans="1:30" ht="15">
      <c r="A186" s="3" t="s">
        <v>183</v>
      </c>
      <c r="B186" s="30">
        <f t="shared" si="3"/>
        <v>356</v>
      </c>
      <c r="C186" s="31">
        <v>92</v>
      </c>
      <c r="D186" s="246">
        <v>11</v>
      </c>
      <c r="E186" s="31">
        <v>17</v>
      </c>
      <c r="F186" s="31">
        <v>26</v>
      </c>
      <c r="G186" s="31">
        <v>7</v>
      </c>
      <c r="H186" s="31">
        <v>12</v>
      </c>
      <c r="I186" s="31">
        <v>18</v>
      </c>
      <c r="J186" s="31">
        <v>8</v>
      </c>
      <c r="K186" s="31">
        <v>24</v>
      </c>
      <c r="L186" s="31">
        <v>9</v>
      </c>
      <c r="M186" s="35">
        <v>25</v>
      </c>
      <c r="N186" s="31">
        <v>23</v>
      </c>
      <c r="O186" s="31">
        <v>7</v>
      </c>
      <c r="P186" s="31">
        <v>20</v>
      </c>
      <c r="Q186" s="31">
        <v>1</v>
      </c>
      <c r="R186" s="31">
        <v>14</v>
      </c>
      <c r="S186" s="31">
        <v>7</v>
      </c>
      <c r="T186" s="35">
        <v>3</v>
      </c>
      <c r="U186" s="31">
        <v>5</v>
      </c>
      <c r="V186" s="31">
        <v>2</v>
      </c>
      <c r="W186" s="31">
        <v>10</v>
      </c>
      <c r="X186" s="31">
        <v>2</v>
      </c>
      <c r="Y186" s="31">
        <v>5</v>
      </c>
      <c r="Z186" s="35">
        <v>7</v>
      </c>
      <c r="AA186" s="31">
        <v>0</v>
      </c>
      <c r="AB186" s="31">
        <v>1</v>
      </c>
      <c r="AC186" s="247">
        <v>0</v>
      </c>
      <c r="AD186" s="247">
        <v>0</v>
      </c>
    </row>
    <row r="187" spans="1:30" ht="15">
      <c r="A187" s="3" t="s">
        <v>184</v>
      </c>
      <c r="B187" s="30">
        <f t="shared" si="3"/>
        <v>15</v>
      </c>
      <c r="C187" s="31">
        <v>1</v>
      </c>
      <c r="D187" s="246">
        <v>2</v>
      </c>
      <c r="E187" s="31">
        <v>0</v>
      </c>
      <c r="F187" s="31">
        <v>0</v>
      </c>
      <c r="G187" s="31">
        <v>0</v>
      </c>
      <c r="H187" s="31">
        <v>1</v>
      </c>
      <c r="I187" s="31">
        <v>0</v>
      </c>
      <c r="J187" s="31">
        <v>1</v>
      </c>
      <c r="K187" s="31">
        <v>2</v>
      </c>
      <c r="L187" s="31">
        <v>0</v>
      </c>
      <c r="M187" s="35">
        <v>1</v>
      </c>
      <c r="N187" s="31">
        <v>2</v>
      </c>
      <c r="O187" s="31">
        <v>0</v>
      </c>
      <c r="P187" s="31">
        <v>1</v>
      </c>
      <c r="Q187" s="31">
        <v>2</v>
      </c>
      <c r="R187" s="31">
        <v>0</v>
      </c>
      <c r="S187" s="31">
        <v>0</v>
      </c>
      <c r="T187" s="35">
        <v>0</v>
      </c>
      <c r="U187" s="31">
        <v>0</v>
      </c>
      <c r="V187" s="31">
        <v>2</v>
      </c>
      <c r="W187" s="31">
        <v>0</v>
      </c>
      <c r="X187" s="31">
        <v>0</v>
      </c>
      <c r="Y187" s="31">
        <v>0</v>
      </c>
      <c r="Z187" s="35">
        <v>0</v>
      </c>
      <c r="AA187" s="31">
        <v>0</v>
      </c>
      <c r="AB187" s="31">
        <v>0</v>
      </c>
      <c r="AC187" s="247">
        <v>0</v>
      </c>
      <c r="AD187" s="247">
        <v>0</v>
      </c>
    </row>
    <row r="188" spans="1:30" ht="15">
      <c r="A188" s="3" t="s">
        <v>185</v>
      </c>
      <c r="B188" s="30">
        <f t="shared" si="3"/>
        <v>283</v>
      </c>
      <c r="C188" s="31">
        <v>112</v>
      </c>
      <c r="D188" s="246">
        <v>19</v>
      </c>
      <c r="E188" s="31">
        <v>11</v>
      </c>
      <c r="F188" s="31">
        <v>15</v>
      </c>
      <c r="G188" s="31">
        <v>11</v>
      </c>
      <c r="H188" s="31">
        <v>11</v>
      </c>
      <c r="I188" s="31">
        <v>9</v>
      </c>
      <c r="J188" s="31">
        <v>16</v>
      </c>
      <c r="K188" s="31">
        <v>5</v>
      </c>
      <c r="L188" s="31">
        <v>2</v>
      </c>
      <c r="M188" s="35">
        <v>15</v>
      </c>
      <c r="N188" s="31">
        <v>5</v>
      </c>
      <c r="O188" s="31">
        <v>3</v>
      </c>
      <c r="P188" s="31">
        <v>6</v>
      </c>
      <c r="Q188" s="31">
        <v>2</v>
      </c>
      <c r="R188" s="31">
        <v>8</v>
      </c>
      <c r="S188" s="31">
        <v>4</v>
      </c>
      <c r="T188" s="35">
        <v>5</v>
      </c>
      <c r="U188" s="31">
        <v>1</v>
      </c>
      <c r="V188" s="31">
        <v>2</v>
      </c>
      <c r="W188" s="31">
        <v>3</v>
      </c>
      <c r="X188" s="31">
        <v>5</v>
      </c>
      <c r="Y188" s="31">
        <v>3</v>
      </c>
      <c r="Z188" s="35">
        <v>9</v>
      </c>
      <c r="AA188" s="31">
        <v>0</v>
      </c>
      <c r="AB188" s="31">
        <v>1</v>
      </c>
      <c r="AC188" s="247">
        <v>0</v>
      </c>
      <c r="AD188" s="247">
        <v>0</v>
      </c>
    </row>
    <row r="189" spans="1:30" ht="15">
      <c r="A189" s="3" t="s">
        <v>186</v>
      </c>
      <c r="B189" s="30">
        <f t="shared" si="3"/>
        <v>317</v>
      </c>
      <c r="C189" s="31">
        <v>109</v>
      </c>
      <c r="D189" s="246">
        <v>19</v>
      </c>
      <c r="E189" s="31">
        <v>14</v>
      </c>
      <c r="F189" s="31">
        <v>22</v>
      </c>
      <c r="G189" s="31">
        <v>10</v>
      </c>
      <c r="H189" s="31">
        <v>9</v>
      </c>
      <c r="I189" s="31">
        <v>21</v>
      </c>
      <c r="J189" s="31">
        <v>10</v>
      </c>
      <c r="K189" s="31">
        <v>4</v>
      </c>
      <c r="L189" s="31">
        <v>6</v>
      </c>
      <c r="M189" s="35">
        <v>15</v>
      </c>
      <c r="N189" s="31">
        <v>3</v>
      </c>
      <c r="O189" s="31">
        <v>7</v>
      </c>
      <c r="P189" s="31">
        <v>12</v>
      </c>
      <c r="Q189" s="31">
        <v>4</v>
      </c>
      <c r="R189" s="31">
        <v>20</v>
      </c>
      <c r="S189" s="31">
        <v>4</v>
      </c>
      <c r="T189" s="35">
        <v>8</v>
      </c>
      <c r="U189" s="31">
        <v>1</v>
      </c>
      <c r="V189" s="31">
        <v>4</v>
      </c>
      <c r="W189" s="31">
        <v>5</v>
      </c>
      <c r="X189" s="31">
        <v>1</v>
      </c>
      <c r="Y189" s="31">
        <v>3</v>
      </c>
      <c r="Z189" s="35">
        <v>5</v>
      </c>
      <c r="AA189" s="31">
        <v>0</v>
      </c>
      <c r="AB189" s="31">
        <v>1</v>
      </c>
      <c r="AC189" s="247">
        <v>0</v>
      </c>
      <c r="AD189" s="247">
        <v>0</v>
      </c>
    </row>
    <row r="190" spans="1:30" ht="15">
      <c r="A190" s="3" t="s">
        <v>187</v>
      </c>
      <c r="B190" s="30">
        <f t="shared" si="3"/>
        <v>12</v>
      </c>
      <c r="C190" s="31">
        <v>11</v>
      </c>
      <c r="D190" s="246">
        <v>0</v>
      </c>
      <c r="E190" s="31">
        <v>0</v>
      </c>
      <c r="F190" s="31">
        <v>0</v>
      </c>
      <c r="G190" s="31">
        <v>1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5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1">
        <v>0</v>
      </c>
      <c r="T190" s="35">
        <v>0</v>
      </c>
      <c r="U190" s="31">
        <v>0</v>
      </c>
      <c r="V190" s="31">
        <v>0</v>
      </c>
      <c r="W190" s="31">
        <v>0</v>
      </c>
      <c r="X190" s="31">
        <v>0</v>
      </c>
      <c r="Y190" s="31">
        <v>0</v>
      </c>
      <c r="Z190" s="35">
        <v>0</v>
      </c>
      <c r="AA190" s="31">
        <v>0</v>
      </c>
      <c r="AB190" s="31">
        <v>0</v>
      </c>
      <c r="AC190" s="247">
        <v>0</v>
      </c>
      <c r="AD190" s="247">
        <v>0</v>
      </c>
    </row>
    <row r="191" spans="1:30" ht="15">
      <c r="A191" s="3" t="s">
        <v>188</v>
      </c>
      <c r="B191" s="30">
        <f t="shared" si="3"/>
        <v>82</v>
      </c>
      <c r="C191" s="31">
        <v>23</v>
      </c>
      <c r="D191" s="246">
        <v>0</v>
      </c>
      <c r="E191" s="31">
        <v>1</v>
      </c>
      <c r="F191" s="31">
        <v>1</v>
      </c>
      <c r="G191" s="31">
        <v>3</v>
      </c>
      <c r="H191" s="31">
        <v>1</v>
      </c>
      <c r="I191" s="31">
        <v>5</v>
      </c>
      <c r="J191" s="31">
        <v>0</v>
      </c>
      <c r="K191" s="31">
        <v>2</v>
      </c>
      <c r="L191" s="31">
        <v>2</v>
      </c>
      <c r="M191" s="35">
        <v>0</v>
      </c>
      <c r="N191" s="31">
        <v>4</v>
      </c>
      <c r="O191" s="31">
        <v>0</v>
      </c>
      <c r="P191" s="31">
        <v>2</v>
      </c>
      <c r="Q191" s="31">
        <v>4</v>
      </c>
      <c r="R191" s="31">
        <v>5</v>
      </c>
      <c r="S191" s="31">
        <v>5</v>
      </c>
      <c r="T191" s="35">
        <v>9</v>
      </c>
      <c r="U191" s="31">
        <v>1</v>
      </c>
      <c r="V191" s="31">
        <v>2</v>
      </c>
      <c r="W191" s="31">
        <v>0</v>
      </c>
      <c r="X191" s="31">
        <v>3</v>
      </c>
      <c r="Y191" s="31">
        <v>2</v>
      </c>
      <c r="Z191" s="35">
        <v>6</v>
      </c>
      <c r="AA191" s="31">
        <v>0</v>
      </c>
      <c r="AB191" s="31">
        <v>1</v>
      </c>
      <c r="AC191" s="247">
        <v>0</v>
      </c>
      <c r="AD191" s="247">
        <v>0</v>
      </c>
    </row>
    <row r="192" spans="1:30" ht="15">
      <c r="A192" s="3" t="s">
        <v>189</v>
      </c>
      <c r="B192" s="30">
        <f t="shared" si="3"/>
        <v>4</v>
      </c>
      <c r="C192" s="31">
        <v>3</v>
      </c>
      <c r="D192" s="246">
        <v>0</v>
      </c>
      <c r="E192" s="31">
        <v>0</v>
      </c>
      <c r="F192" s="31">
        <v>0</v>
      </c>
      <c r="G192" s="31">
        <v>1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5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5">
        <v>0</v>
      </c>
      <c r="U192" s="31">
        <v>0</v>
      </c>
      <c r="V192" s="31">
        <v>0</v>
      </c>
      <c r="W192" s="31">
        <v>0</v>
      </c>
      <c r="X192" s="31">
        <v>0</v>
      </c>
      <c r="Y192" s="31">
        <v>0</v>
      </c>
      <c r="Z192" s="35">
        <v>0</v>
      </c>
      <c r="AA192" s="31">
        <v>0</v>
      </c>
      <c r="AB192" s="31">
        <v>0</v>
      </c>
      <c r="AC192" s="247">
        <v>0</v>
      </c>
      <c r="AD192" s="247">
        <v>0</v>
      </c>
    </row>
    <row r="193" spans="1:30" ht="15">
      <c r="A193" s="3" t="s">
        <v>190</v>
      </c>
      <c r="B193" s="30">
        <f t="shared" si="3"/>
        <v>8</v>
      </c>
      <c r="C193" s="31">
        <v>1</v>
      </c>
      <c r="D193" s="246">
        <v>1</v>
      </c>
      <c r="E193" s="31">
        <v>0</v>
      </c>
      <c r="F193" s="31">
        <v>0</v>
      </c>
      <c r="G193" s="31">
        <v>0</v>
      </c>
      <c r="H193" s="31">
        <v>1</v>
      </c>
      <c r="I193" s="31">
        <v>0</v>
      </c>
      <c r="J193" s="31">
        <v>0</v>
      </c>
      <c r="K193" s="31">
        <v>0</v>
      </c>
      <c r="L193" s="31">
        <v>1</v>
      </c>
      <c r="M193" s="35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5">
        <v>0</v>
      </c>
      <c r="U193" s="31">
        <v>0</v>
      </c>
      <c r="V193" s="31">
        <v>0</v>
      </c>
      <c r="W193" s="31">
        <v>0</v>
      </c>
      <c r="X193" s="31">
        <v>3</v>
      </c>
      <c r="Y193" s="31">
        <v>0</v>
      </c>
      <c r="Z193" s="35">
        <v>1</v>
      </c>
      <c r="AA193" s="31">
        <v>0</v>
      </c>
      <c r="AB193" s="31">
        <v>0</v>
      </c>
      <c r="AC193" s="247">
        <v>0</v>
      </c>
      <c r="AD193" s="247">
        <v>0</v>
      </c>
    </row>
    <row r="194" spans="1:30" ht="15">
      <c r="A194" s="3" t="s">
        <v>191</v>
      </c>
      <c r="B194" s="30">
        <f t="shared" si="3"/>
        <v>57</v>
      </c>
      <c r="C194" s="31">
        <v>4</v>
      </c>
      <c r="D194" s="246">
        <v>0</v>
      </c>
      <c r="E194" s="31">
        <v>2</v>
      </c>
      <c r="F194" s="31">
        <v>6</v>
      </c>
      <c r="G194" s="31">
        <v>0</v>
      </c>
      <c r="H194" s="31">
        <v>0</v>
      </c>
      <c r="I194" s="31">
        <v>1</v>
      </c>
      <c r="J194" s="31">
        <v>1</v>
      </c>
      <c r="K194" s="31">
        <v>2</v>
      </c>
      <c r="L194" s="31">
        <v>2</v>
      </c>
      <c r="M194" s="35">
        <v>9</v>
      </c>
      <c r="N194" s="31">
        <v>0</v>
      </c>
      <c r="O194" s="31">
        <v>4</v>
      </c>
      <c r="P194" s="31">
        <v>17</v>
      </c>
      <c r="Q194" s="31">
        <v>0</v>
      </c>
      <c r="R194" s="31">
        <v>0</v>
      </c>
      <c r="S194" s="31">
        <v>0</v>
      </c>
      <c r="T194" s="35">
        <v>1</v>
      </c>
      <c r="U194" s="31">
        <v>0</v>
      </c>
      <c r="V194" s="31">
        <v>2</v>
      </c>
      <c r="W194" s="31">
        <v>1</v>
      </c>
      <c r="X194" s="31">
        <v>0</v>
      </c>
      <c r="Y194" s="31">
        <v>0</v>
      </c>
      <c r="Z194" s="35">
        <v>1</v>
      </c>
      <c r="AA194" s="31">
        <v>4</v>
      </c>
      <c r="AB194" s="31">
        <v>0</v>
      </c>
      <c r="AC194" s="247">
        <v>0</v>
      </c>
      <c r="AD194" s="247">
        <v>0</v>
      </c>
    </row>
    <row r="195" spans="1:30" ht="15">
      <c r="A195" s="3" t="s">
        <v>192</v>
      </c>
      <c r="B195" s="30">
        <f t="shared" si="3"/>
        <v>142</v>
      </c>
      <c r="C195" s="31">
        <v>8</v>
      </c>
      <c r="D195" s="246">
        <v>3</v>
      </c>
      <c r="E195" s="31">
        <v>14</v>
      </c>
      <c r="F195" s="31">
        <v>2</v>
      </c>
      <c r="G195" s="31">
        <v>8</v>
      </c>
      <c r="H195" s="31">
        <v>4</v>
      </c>
      <c r="I195" s="31">
        <v>6</v>
      </c>
      <c r="J195" s="31">
        <v>9</v>
      </c>
      <c r="K195" s="31">
        <v>3</v>
      </c>
      <c r="L195" s="31">
        <v>3</v>
      </c>
      <c r="M195" s="35">
        <v>11</v>
      </c>
      <c r="N195" s="31">
        <v>0</v>
      </c>
      <c r="O195" s="31">
        <v>11</v>
      </c>
      <c r="P195" s="31">
        <v>5</v>
      </c>
      <c r="Q195" s="31">
        <v>1</v>
      </c>
      <c r="R195" s="31">
        <v>9</v>
      </c>
      <c r="S195" s="31">
        <v>2</v>
      </c>
      <c r="T195" s="35">
        <v>19</v>
      </c>
      <c r="U195" s="31">
        <v>5</v>
      </c>
      <c r="V195" s="31">
        <v>2</v>
      </c>
      <c r="W195" s="31">
        <v>3</v>
      </c>
      <c r="X195" s="31">
        <v>4</v>
      </c>
      <c r="Y195" s="31">
        <v>1</v>
      </c>
      <c r="Z195" s="35">
        <v>4</v>
      </c>
      <c r="AA195" s="31">
        <v>5</v>
      </c>
      <c r="AB195" s="31">
        <v>0</v>
      </c>
      <c r="AC195" s="247">
        <v>0</v>
      </c>
      <c r="AD195" s="247">
        <v>0</v>
      </c>
    </row>
    <row r="196" spans="1:30" ht="15">
      <c r="A196" s="32" t="s">
        <v>193</v>
      </c>
      <c r="B196" s="30">
        <f t="shared" si="3"/>
        <v>39</v>
      </c>
      <c r="C196" s="31">
        <v>35</v>
      </c>
      <c r="D196" s="246">
        <v>0</v>
      </c>
      <c r="E196" s="31">
        <v>0</v>
      </c>
      <c r="F196" s="31">
        <v>1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5">
        <v>3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5">
        <v>0</v>
      </c>
      <c r="U196" s="31">
        <v>0</v>
      </c>
      <c r="V196" s="31">
        <v>0</v>
      </c>
      <c r="W196" s="31">
        <v>0</v>
      </c>
      <c r="X196" s="31">
        <v>0</v>
      </c>
      <c r="Y196" s="31">
        <v>0</v>
      </c>
      <c r="Z196" s="35">
        <v>0</v>
      </c>
      <c r="AA196" s="31">
        <v>0</v>
      </c>
      <c r="AB196" s="31">
        <v>0</v>
      </c>
      <c r="AC196" s="247">
        <v>0</v>
      </c>
      <c r="AD196" s="247">
        <v>0</v>
      </c>
    </row>
    <row r="197" spans="1:30" ht="15.75" thickBot="1">
      <c r="A197" s="15"/>
      <c r="B197" s="97"/>
      <c r="C197" s="98"/>
      <c r="D197" s="186"/>
      <c r="E197" s="98"/>
      <c r="F197" s="98"/>
      <c r="G197" s="98"/>
      <c r="H197" s="98"/>
      <c r="I197" s="98"/>
      <c r="J197" s="98"/>
      <c r="K197" s="98"/>
      <c r="L197" s="98"/>
      <c r="M197" s="199"/>
      <c r="N197" s="98"/>
      <c r="O197" s="98"/>
      <c r="P197" s="98"/>
      <c r="Q197" s="98"/>
      <c r="R197" s="98"/>
      <c r="S197" s="98"/>
      <c r="T197" s="199"/>
      <c r="U197" s="98"/>
      <c r="V197" s="98"/>
      <c r="W197" s="98"/>
      <c r="X197" s="98"/>
      <c r="Y197" s="98"/>
      <c r="Z197" s="199"/>
      <c r="AA197" s="98"/>
      <c r="AB197" s="98"/>
      <c r="AC197" s="310"/>
      <c r="AD197" s="125"/>
    </row>
    <row r="198" spans="1:28" ht="15">
      <c r="A198" s="129" t="s">
        <v>194</v>
      </c>
      <c r="B198" s="205"/>
      <c r="C198" s="205"/>
      <c r="D198" s="206"/>
      <c r="E198" s="205"/>
      <c r="F198" s="205"/>
      <c r="G198" s="205"/>
      <c r="H198" s="205"/>
      <c r="I198" s="205"/>
      <c r="J198" s="205"/>
      <c r="K198" s="205"/>
      <c r="L198" s="205"/>
      <c r="M198" s="205"/>
      <c r="N198" s="205"/>
      <c r="O198" s="205"/>
      <c r="P198" s="205"/>
      <c r="Q198" s="205"/>
      <c r="R198" s="205"/>
      <c r="S198" s="205"/>
      <c r="T198" s="205"/>
      <c r="U198" s="205"/>
      <c r="V198" s="205"/>
      <c r="W198" s="207"/>
      <c r="X198" s="207"/>
      <c r="Y198" s="207"/>
      <c r="Z198" s="207"/>
      <c r="AA198" s="207"/>
      <c r="AB198" s="207"/>
    </row>
    <row r="199" spans="1:4" ht="15">
      <c r="A199" s="3"/>
      <c r="D199" s="167"/>
    </row>
    <row r="200" ht="15">
      <c r="D200" s="167"/>
    </row>
    <row r="201" ht="15">
      <c r="D201" s="167"/>
    </row>
    <row r="202" ht="15">
      <c r="D202" s="167"/>
    </row>
    <row r="203" ht="15">
      <c r="D203" s="167"/>
    </row>
    <row r="204" ht="15">
      <c r="D204" s="167"/>
    </row>
    <row r="205" ht="15">
      <c r="D205" s="167"/>
    </row>
    <row r="206" ht="15">
      <c r="D206" s="167"/>
    </row>
    <row r="207" ht="15">
      <c r="D207" s="167"/>
    </row>
    <row r="208" ht="15">
      <c r="D208" s="167"/>
    </row>
  </sheetData>
  <mergeCells count="12">
    <mergeCell ref="C6:M6"/>
    <mergeCell ref="N6:T6"/>
    <mergeCell ref="A3:AD3"/>
    <mergeCell ref="A4:AD4"/>
    <mergeCell ref="U7:Z7"/>
    <mergeCell ref="AA6:AB6"/>
    <mergeCell ref="U6:Z6"/>
    <mergeCell ref="AA7:AB7"/>
    <mergeCell ref="U153:Z153"/>
    <mergeCell ref="AA153:AB153"/>
    <mergeCell ref="U77:Z77"/>
    <mergeCell ref="AA77:AB77"/>
  </mergeCells>
  <printOptions horizontalCentered="1" verticalCentered="1"/>
  <pageMargins left="0.47" right="0.3937007874015748" top="0.25" bottom="0.4" header="0" footer="0"/>
  <pageSetup horizontalDpi="600" verticalDpi="600" orientation="landscape" scale="50" r:id="rId1"/>
  <rowBreaks count="2" manualBreakCount="2">
    <brk id="75" max="255" man="1"/>
    <brk id="15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017"/>
  <sheetViews>
    <sheetView workbookViewId="0" topLeftCell="A1">
      <selection activeCell="A2" sqref="A2"/>
    </sheetView>
  </sheetViews>
  <sheetFormatPr defaultColWidth="11.421875" defaultRowHeight="12.75"/>
  <cols>
    <col min="1" max="1" width="36.00390625" style="34" customWidth="1"/>
    <col min="2" max="2" width="10.140625" style="34" customWidth="1"/>
    <col min="3" max="4" width="9.421875" style="34" customWidth="1"/>
    <col min="5" max="5" width="8.140625" style="34" customWidth="1"/>
    <col min="6" max="6" width="10.00390625" style="34" customWidth="1"/>
    <col min="7" max="7" width="9.00390625" style="34" customWidth="1"/>
    <col min="8" max="8" width="8.57421875" style="34" customWidth="1"/>
    <col min="9" max="9" width="13.140625" style="34" customWidth="1"/>
    <col min="10" max="10" width="21.28125" style="34" customWidth="1"/>
    <col min="11" max="11" width="12.8515625" style="34" customWidth="1"/>
    <col min="12" max="12" width="17.421875" style="34" customWidth="1"/>
    <col min="13" max="13" width="14.00390625" style="34" customWidth="1"/>
    <col min="14" max="16384" width="11.421875" style="34" customWidth="1"/>
  </cols>
  <sheetData>
    <row r="1" ht="15">
      <c r="A1" s="87" t="s">
        <v>587</v>
      </c>
    </row>
    <row r="3" spans="1:13" ht="15">
      <c r="A3" s="406" t="s">
        <v>608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</row>
    <row r="4" spans="1:13" ht="15">
      <c r="A4" s="406" t="s">
        <v>588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</row>
    <row r="5" ht="15.75" thickBot="1">
      <c r="C5" s="167"/>
    </row>
    <row r="6" spans="1:14" ht="12.75" customHeight="1">
      <c r="A6" s="417" t="s">
        <v>253</v>
      </c>
      <c r="B6" s="420" t="s">
        <v>519</v>
      </c>
      <c r="C6" s="421"/>
      <c r="D6" s="417"/>
      <c r="E6" s="424" t="s">
        <v>520</v>
      </c>
      <c r="F6" s="425"/>
      <c r="G6" s="420" t="s">
        <v>521</v>
      </c>
      <c r="H6" s="421"/>
      <c r="I6" s="421"/>
      <c r="J6" s="417"/>
      <c r="K6" s="420" t="s">
        <v>522</v>
      </c>
      <c r="L6" s="417"/>
      <c r="M6" s="420" t="s">
        <v>523</v>
      </c>
      <c r="N6" s="152"/>
    </row>
    <row r="7" spans="1:14" ht="13.5" customHeight="1" thickBot="1">
      <c r="A7" s="418"/>
      <c r="B7" s="422"/>
      <c r="C7" s="423"/>
      <c r="D7" s="419"/>
      <c r="E7" s="426"/>
      <c r="F7" s="427"/>
      <c r="G7" s="422"/>
      <c r="H7" s="423"/>
      <c r="I7" s="423"/>
      <c r="J7" s="419"/>
      <c r="K7" s="422"/>
      <c r="L7" s="419"/>
      <c r="M7" s="428"/>
      <c r="N7" s="152"/>
    </row>
    <row r="8" spans="1:14" ht="12.75" customHeight="1">
      <c r="A8" s="418"/>
      <c r="B8" s="344" t="s">
        <v>342</v>
      </c>
      <c r="C8" s="171"/>
      <c r="D8" s="171" t="s">
        <v>255</v>
      </c>
      <c r="E8" s="344" t="s">
        <v>524</v>
      </c>
      <c r="F8" s="345" t="s">
        <v>346</v>
      </c>
      <c r="G8" s="344" t="s">
        <v>295</v>
      </c>
      <c r="H8" s="346" t="s">
        <v>255</v>
      </c>
      <c r="I8" s="346" t="s">
        <v>525</v>
      </c>
      <c r="J8" s="345" t="s">
        <v>526</v>
      </c>
      <c r="K8" s="171" t="s">
        <v>527</v>
      </c>
      <c r="L8" s="171" t="s">
        <v>528</v>
      </c>
      <c r="M8" s="428"/>
      <c r="N8" s="152"/>
    </row>
    <row r="9" spans="1:14" ht="12.75" customHeight="1">
      <c r="A9" s="418"/>
      <c r="B9" s="344" t="s">
        <v>344</v>
      </c>
      <c r="C9" s="171" t="s">
        <v>295</v>
      </c>
      <c r="D9" s="171" t="s">
        <v>295</v>
      </c>
      <c r="E9" s="344" t="s">
        <v>348</v>
      </c>
      <c r="F9" s="345" t="s">
        <v>348</v>
      </c>
      <c r="G9" s="344"/>
      <c r="H9" s="347" t="s">
        <v>529</v>
      </c>
      <c r="I9" s="347" t="s">
        <v>295</v>
      </c>
      <c r="J9" s="345" t="s">
        <v>530</v>
      </c>
      <c r="K9" s="171" t="s">
        <v>531</v>
      </c>
      <c r="L9" s="171" t="s">
        <v>532</v>
      </c>
      <c r="M9" s="428"/>
      <c r="N9" s="152"/>
    </row>
    <row r="10" spans="1:14" ht="12.75" customHeight="1" thickBot="1">
      <c r="A10" s="419"/>
      <c r="B10" s="348"/>
      <c r="C10" s="349"/>
      <c r="D10" s="350"/>
      <c r="E10" s="348"/>
      <c r="F10" s="351"/>
      <c r="G10" s="348"/>
      <c r="H10" s="352"/>
      <c r="I10" s="352"/>
      <c r="J10" s="351" t="s">
        <v>533</v>
      </c>
      <c r="K10" s="349" t="s">
        <v>534</v>
      </c>
      <c r="L10" s="349" t="s">
        <v>535</v>
      </c>
      <c r="M10" s="422"/>
      <c r="N10" s="152"/>
    </row>
    <row r="11" spans="1:14" ht="9" customHeight="1">
      <c r="A11" s="152"/>
      <c r="B11" s="168"/>
      <c r="C11" s="152"/>
      <c r="D11" s="152"/>
      <c r="E11" s="168"/>
      <c r="F11" s="169"/>
      <c r="G11" s="168"/>
      <c r="H11" s="170"/>
      <c r="I11" s="170"/>
      <c r="J11" s="169"/>
      <c r="K11" s="152"/>
      <c r="L11" s="152"/>
      <c r="M11" s="168"/>
      <c r="N11" s="152"/>
    </row>
    <row r="12" spans="1:30" ht="15">
      <c r="A12" s="171" t="s">
        <v>10</v>
      </c>
      <c r="B12" s="294">
        <f>SUM(C12:D12)</f>
        <v>52215</v>
      </c>
      <c r="C12" s="173">
        <f aca="true" t="shared" si="0" ref="C12:H12">(C14+C28+C41+C51+C60+C65+C66)</f>
        <v>48552</v>
      </c>
      <c r="D12" s="173">
        <f t="shared" si="0"/>
        <v>3663</v>
      </c>
      <c r="E12" s="294">
        <f t="shared" si="0"/>
        <v>18412</v>
      </c>
      <c r="F12" s="328">
        <f t="shared" si="0"/>
        <v>33708</v>
      </c>
      <c r="G12" s="294">
        <f t="shared" si="0"/>
        <v>15299</v>
      </c>
      <c r="H12" s="318">
        <f t="shared" si="0"/>
        <v>1777</v>
      </c>
      <c r="I12" s="172">
        <f>(G12/C12)</f>
        <v>0.3151054539462844</v>
      </c>
      <c r="J12" s="173">
        <f>(G12/L12)</f>
        <v>25.08032786885246</v>
      </c>
      <c r="K12" s="294">
        <f>(K14+K28+K41+K51)</f>
        <v>718</v>
      </c>
      <c r="L12" s="284">
        <f>(L14+L28+L41+L51)</f>
        <v>610</v>
      </c>
      <c r="M12" s="294">
        <f>(M14+M28+M41+M51+M60)</f>
        <v>10367</v>
      </c>
      <c r="N12" s="287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</row>
    <row r="13" spans="2:30" ht="7.5" customHeight="1">
      <c r="B13" s="319"/>
      <c r="C13" s="287"/>
      <c r="D13" s="287"/>
      <c r="E13" s="319"/>
      <c r="F13" s="287"/>
      <c r="G13" s="319"/>
      <c r="H13" s="290"/>
      <c r="I13" s="184"/>
      <c r="J13" s="320"/>
      <c r="K13" s="220"/>
      <c r="L13" s="220"/>
      <c r="M13" s="319"/>
      <c r="N13" s="287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</row>
    <row r="14" spans="1:30" ht="15">
      <c r="A14" s="175" t="s">
        <v>536</v>
      </c>
      <c r="B14" s="321">
        <f>SUM(C14:D14)</f>
        <v>18598</v>
      </c>
      <c r="C14" s="182">
        <f aca="true" t="shared" si="1" ref="C14:H14">SUM(C17:C25)</f>
        <v>17471</v>
      </c>
      <c r="D14" s="182">
        <f t="shared" si="1"/>
        <v>1127</v>
      </c>
      <c r="E14" s="321">
        <f t="shared" si="1"/>
        <v>6362</v>
      </c>
      <c r="F14" s="177">
        <f t="shared" si="1"/>
        <v>12020</v>
      </c>
      <c r="G14" s="321">
        <f t="shared" si="1"/>
        <v>5197</v>
      </c>
      <c r="H14" s="283">
        <f t="shared" si="1"/>
        <v>1165</v>
      </c>
      <c r="I14" s="176">
        <f>(G14/C14)</f>
        <v>0.2974643695266442</v>
      </c>
      <c r="J14" s="177">
        <f>(G14/L14)</f>
        <v>20.623015873015873</v>
      </c>
      <c r="K14" s="284">
        <f>SUM(K17:K25)</f>
        <v>292</v>
      </c>
      <c r="L14" s="177">
        <f>SUM(L17:L25)</f>
        <v>252</v>
      </c>
      <c r="M14" s="182">
        <f>SUM(M17:M26)</f>
        <v>2479</v>
      </c>
      <c r="N14" s="287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</row>
    <row r="15" spans="1:30" ht="15">
      <c r="A15" s="174" t="s">
        <v>537</v>
      </c>
      <c r="B15" s="319"/>
      <c r="C15" s="287"/>
      <c r="D15" s="287"/>
      <c r="E15" s="319"/>
      <c r="F15" s="287"/>
      <c r="G15" s="319"/>
      <c r="H15" s="290"/>
      <c r="I15" s="184"/>
      <c r="J15" s="178"/>
      <c r="K15" s="220"/>
      <c r="L15" s="320"/>
      <c r="M15" s="287"/>
      <c r="N15" s="287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</row>
    <row r="16" spans="1:30" ht="9" customHeight="1">
      <c r="A16" s="151"/>
      <c r="B16" s="319"/>
      <c r="C16" s="287"/>
      <c r="D16" s="287"/>
      <c r="E16" s="319"/>
      <c r="F16" s="287"/>
      <c r="G16" s="319"/>
      <c r="H16" s="290"/>
      <c r="I16" s="184"/>
      <c r="J16" s="179"/>
      <c r="K16" s="319"/>
      <c r="L16" s="320"/>
      <c r="M16" s="287"/>
      <c r="N16" s="287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</row>
    <row r="17" spans="1:30" ht="15">
      <c r="A17" s="180" t="s">
        <v>538</v>
      </c>
      <c r="B17" s="322">
        <f>SUM(C17:D17)</f>
        <v>152</v>
      </c>
      <c r="C17" s="179">
        <v>102</v>
      </c>
      <c r="D17" s="179">
        <v>50</v>
      </c>
      <c r="E17" s="322">
        <v>103</v>
      </c>
      <c r="F17" s="179">
        <v>79</v>
      </c>
      <c r="G17" s="322">
        <v>68</v>
      </c>
      <c r="H17" s="285">
        <v>35</v>
      </c>
      <c r="I17" s="181">
        <f aca="true" t="shared" si="2" ref="I17:I25">(G17/C17)</f>
        <v>0.6666666666666666</v>
      </c>
      <c r="J17" s="179">
        <f>(G17/L17)</f>
        <v>3.7777777777777777</v>
      </c>
      <c r="K17" s="322">
        <v>18</v>
      </c>
      <c r="L17" s="178">
        <v>18</v>
      </c>
      <c r="M17" s="286">
        <v>0</v>
      </c>
      <c r="N17" s="287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</row>
    <row r="18" spans="1:30" ht="15">
      <c r="A18" s="180" t="s">
        <v>349</v>
      </c>
      <c r="B18" s="322">
        <f aca="true" t="shared" si="3" ref="B18:B25">SUM(C18:D18)</f>
        <v>1597</v>
      </c>
      <c r="C18" s="179">
        <v>1176</v>
      </c>
      <c r="D18" s="179">
        <v>421</v>
      </c>
      <c r="E18" s="322">
        <v>923</v>
      </c>
      <c r="F18" s="179">
        <v>786</v>
      </c>
      <c r="G18" s="322">
        <v>522</v>
      </c>
      <c r="H18" s="285">
        <v>401</v>
      </c>
      <c r="I18" s="181">
        <f t="shared" si="2"/>
        <v>0.44387755102040816</v>
      </c>
      <c r="J18" s="179">
        <f aca="true" t="shared" si="4" ref="J18:J25">(G18/L18)</f>
        <v>23.727272727272727</v>
      </c>
      <c r="K18" s="322">
        <v>26</v>
      </c>
      <c r="L18" s="178">
        <v>22</v>
      </c>
      <c r="M18" s="286">
        <v>0</v>
      </c>
      <c r="N18" s="287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</row>
    <row r="19" spans="1:30" ht="15">
      <c r="A19" s="180" t="s">
        <v>539</v>
      </c>
      <c r="B19" s="322">
        <f t="shared" si="3"/>
        <v>1572</v>
      </c>
      <c r="C19" s="179">
        <v>1552</v>
      </c>
      <c r="D19" s="179">
        <v>20</v>
      </c>
      <c r="E19" s="322">
        <v>570</v>
      </c>
      <c r="F19" s="179">
        <v>681</v>
      </c>
      <c r="G19" s="322">
        <v>558</v>
      </c>
      <c r="H19" s="285">
        <v>12</v>
      </c>
      <c r="I19" s="181">
        <f t="shared" si="2"/>
        <v>0.3595360824742268</v>
      </c>
      <c r="J19" s="179">
        <f t="shared" si="4"/>
        <v>27.9</v>
      </c>
      <c r="K19" s="322">
        <v>23</v>
      </c>
      <c r="L19" s="178">
        <v>20</v>
      </c>
      <c r="M19" s="286">
        <v>0</v>
      </c>
      <c r="N19" s="287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</row>
    <row r="20" spans="1:30" ht="15">
      <c r="A20" s="180" t="s">
        <v>350</v>
      </c>
      <c r="B20" s="322">
        <f t="shared" si="3"/>
        <v>1749</v>
      </c>
      <c r="C20" s="179">
        <v>1749</v>
      </c>
      <c r="D20" s="179">
        <v>0</v>
      </c>
      <c r="E20" s="322">
        <v>842</v>
      </c>
      <c r="F20" s="179">
        <v>400</v>
      </c>
      <c r="G20" s="322">
        <v>842</v>
      </c>
      <c r="H20" s="285">
        <v>0</v>
      </c>
      <c r="I20" s="181">
        <f t="shared" si="2"/>
        <v>0.48141795311606633</v>
      </c>
      <c r="J20" s="179">
        <f t="shared" si="4"/>
        <v>24.764705882352942</v>
      </c>
      <c r="K20" s="322">
        <v>40</v>
      </c>
      <c r="L20" s="178">
        <v>34</v>
      </c>
      <c r="M20" s="286">
        <v>0</v>
      </c>
      <c r="N20" s="287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</row>
    <row r="21" spans="1:30" ht="15">
      <c r="A21" s="180" t="s">
        <v>540</v>
      </c>
      <c r="B21" s="322">
        <f t="shared" si="3"/>
        <v>594</v>
      </c>
      <c r="C21" s="179">
        <v>594</v>
      </c>
      <c r="D21" s="179">
        <v>0</v>
      </c>
      <c r="E21" s="322">
        <v>585</v>
      </c>
      <c r="F21" s="179">
        <v>594</v>
      </c>
      <c r="G21" s="322">
        <v>585</v>
      </c>
      <c r="H21" s="285">
        <v>0</v>
      </c>
      <c r="I21" s="181">
        <f t="shared" si="2"/>
        <v>0.9848484848484849</v>
      </c>
      <c r="J21" s="179">
        <f t="shared" si="4"/>
        <v>24.375</v>
      </c>
      <c r="K21" s="322">
        <v>26</v>
      </c>
      <c r="L21" s="178">
        <v>24</v>
      </c>
      <c r="M21" s="286">
        <v>0</v>
      </c>
      <c r="N21" s="287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</row>
    <row r="22" spans="1:30" ht="15">
      <c r="A22" s="180" t="s">
        <v>550</v>
      </c>
      <c r="B22" s="322">
        <f t="shared" si="3"/>
        <v>228</v>
      </c>
      <c r="C22" s="179">
        <v>25</v>
      </c>
      <c r="D22" s="179">
        <v>203</v>
      </c>
      <c r="E22" s="322">
        <v>514</v>
      </c>
      <c r="F22" s="179">
        <v>0</v>
      </c>
      <c r="G22" s="322">
        <v>177</v>
      </c>
      <c r="H22" s="285">
        <v>337</v>
      </c>
      <c r="I22" s="181">
        <f t="shared" si="2"/>
        <v>7.08</v>
      </c>
      <c r="J22" s="179">
        <f t="shared" si="4"/>
        <v>6.103448275862069</v>
      </c>
      <c r="K22" s="322">
        <v>32</v>
      </c>
      <c r="L22" s="178">
        <v>29</v>
      </c>
      <c r="M22" s="286">
        <v>0</v>
      </c>
      <c r="N22" s="287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</row>
    <row r="23" spans="1:30" ht="15">
      <c r="A23" s="180" t="s">
        <v>541</v>
      </c>
      <c r="B23" s="322">
        <f t="shared" si="3"/>
        <v>554</v>
      </c>
      <c r="C23" s="179">
        <v>165</v>
      </c>
      <c r="D23" s="179">
        <v>389</v>
      </c>
      <c r="E23" s="322">
        <v>494</v>
      </c>
      <c r="F23" s="179">
        <v>475</v>
      </c>
      <c r="G23" s="322">
        <v>114</v>
      </c>
      <c r="H23" s="285">
        <v>380</v>
      </c>
      <c r="I23" s="181">
        <f t="shared" si="2"/>
        <v>0.6909090909090909</v>
      </c>
      <c r="J23" s="179">
        <f t="shared" si="4"/>
        <v>8.76923076923077</v>
      </c>
      <c r="K23" s="322">
        <v>15</v>
      </c>
      <c r="L23" s="178">
        <v>13</v>
      </c>
      <c r="M23" s="286">
        <v>0</v>
      </c>
      <c r="N23" s="287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</row>
    <row r="24" spans="1:30" ht="15">
      <c r="A24" s="180" t="s">
        <v>238</v>
      </c>
      <c r="B24" s="322">
        <f t="shared" si="3"/>
        <v>11651</v>
      </c>
      <c r="C24" s="179">
        <v>11651</v>
      </c>
      <c r="D24" s="179">
        <v>0</v>
      </c>
      <c r="E24" s="322">
        <v>1992</v>
      </c>
      <c r="F24" s="179">
        <v>8961</v>
      </c>
      <c r="G24" s="322">
        <v>1992</v>
      </c>
      <c r="H24" s="285">
        <v>0</v>
      </c>
      <c r="I24" s="181">
        <f t="shared" si="2"/>
        <v>0.17097244871684833</v>
      </c>
      <c r="J24" s="179">
        <f t="shared" si="4"/>
        <v>25.87012987012987</v>
      </c>
      <c r="K24" s="322">
        <v>92</v>
      </c>
      <c r="L24" s="178">
        <v>77</v>
      </c>
      <c r="M24" s="286">
        <v>0</v>
      </c>
      <c r="N24" s="287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</row>
    <row r="25" spans="1:30" ht="15">
      <c r="A25" s="180" t="s">
        <v>542</v>
      </c>
      <c r="B25" s="322">
        <f t="shared" si="3"/>
        <v>501</v>
      </c>
      <c r="C25" s="179">
        <v>457</v>
      </c>
      <c r="D25" s="179">
        <v>44</v>
      </c>
      <c r="E25" s="322">
        <v>339</v>
      </c>
      <c r="F25" s="179">
        <v>44</v>
      </c>
      <c r="G25" s="322">
        <v>339</v>
      </c>
      <c r="H25" s="285">
        <v>0</v>
      </c>
      <c r="I25" s="181">
        <f t="shared" si="2"/>
        <v>0.7417943107221007</v>
      </c>
      <c r="J25" s="179">
        <f t="shared" si="4"/>
        <v>22.6</v>
      </c>
      <c r="K25" s="322">
        <v>20</v>
      </c>
      <c r="L25" s="178">
        <v>15</v>
      </c>
      <c r="M25" s="286">
        <v>0</v>
      </c>
      <c r="N25" s="287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</row>
    <row r="26" spans="1:30" ht="15">
      <c r="A26" s="180" t="s">
        <v>543</v>
      </c>
      <c r="B26" s="322" t="s">
        <v>544</v>
      </c>
      <c r="C26" s="179" t="s">
        <v>544</v>
      </c>
      <c r="D26" s="179" t="s">
        <v>544</v>
      </c>
      <c r="E26" s="322" t="s">
        <v>544</v>
      </c>
      <c r="F26" s="179" t="s">
        <v>544</v>
      </c>
      <c r="G26" s="322" t="s">
        <v>544</v>
      </c>
      <c r="H26" s="285" t="s">
        <v>544</v>
      </c>
      <c r="I26" s="181" t="s">
        <v>544</v>
      </c>
      <c r="J26" s="179" t="s">
        <v>544</v>
      </c>
      <c r="K26" s="322" t="s">
        <v>559</v>
      </c>
      <c r="L26" s="178" t="s">
        <v>559</v>
      </c>
      <c r="M26" s="286">
        <v>2479</v>
      </c>
      <c r="N26" s="287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</row>
    <row r="27" spans="1:30" ht="9" customHeight="1">
      <c r="A27" s="180"/>
      <c r="B27" s="319"/>
      <c r="C27" s="287"/>
      <c r="D27" s="287"/>
      <c r="E27" s="319"/>
      <c r="F27" s="287"/>
      <c r="G27" s="319"/>
      <c r="H27" s="290"/>
      <c r="I27" s="330"/>
      <c r="J27" s="323"/>
      <c r="K27" s="322"/>
      <c r="L27" s="320"/>
      <c r="M27" s="286"/>
      <c r="N27" s="287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</row>
    <row r="28" spans="1:30" ht="15">
      <c r="A28" s="174" t="s">
        <v>351</v>
      </c>
      <c r="B28" s="321">
        <f>SUM(C28:D28)</f>
        <v>20650</v>
      </c>
      <c r="C28" s="182">
        <f aca="true" t="shared" si="5" ref="C28:H28">SUM(C30:C39)</f>
        <v>19032</v>
      </c>
      <c r="D28" s="177">
        <f t="shared" si="5"/>
        <v>1618</v>
      </c>
      <c r="E28" s="182">
        <f>SUM(E30:E39)</f>
        <v>6690</v>
      </c>
      <c r="F28" s="182">
        <f>SUM(F30:F39)</f>
        <v>14786</v>
      </c>
      <c r="G28" s="321">
        <f>SUM(G30:G39)</f>
        <v>5331</v>
      </c>
      <c r="H28" s="283">
        <f t="shared" si="5"/>
        <v>308</v>
      </c>
      <c r="I28" s="176">
        <f>(G28/C28)</f>
        <v>0.28010718789407313</v>
      </c>
      <c r="J28" s="182">
        <f>(G28/L28)</f>
        <v>25.028169014084508</v>
      </c>
      <c r="K28" s="321">
        <f>SUM(K30:K39)</f>
        <v>267</v>
      </c>
      <c r="L28" s="177">
        <f>SUM(L30:L39)</f>
        <v>213</v>
      </c>
      <c r="M28" s="284">
        <f>SUM(M30:M39)</f>
        <v>6337</v>
      </c>
      <c r="N28" s="287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</row>
    <row r="29" spans="1:30" ht="9" customHeight="1">
      <c r="A29" s="180"/>
      <c r="B29" s="319"/>
      <c r="C29" s="287"/>
      <c r="D29" s="287"/>
      <c r="E29" s="319"/>
      <c r="F29" s="287"/>
      <c r="G29" s="319"/>
      <c r="H29" s="290"/>
      <c r="I29" s="184"/>
      <c r="J29" s="179"/>
      <c r="K29" s="322"/>
      <c r="L29" s="178"/>
      <c r="M29" s="286"/>
      <c r="N29" s="287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</row>
    <row r="30" spans="1:30" ht="15">
      <c r="A30" s="103" t="s">
        <v>268</v>
      </c>
      <c r="B30" s="322">
        <f>SUM(C30:D30)</f>
        <v>3831</v>
      </c>
      <c r="C30" s="179">
        <v>3598</v>
      </c>
      <c r="D30" s="179">
        <v>233</v>
      </c>
      <c r="E30" s="322">
        <v>903</v>
      </c>
      <c r="F30" s="178">
        <v>3432</v>
      </c>
      <c r="G30" s="322">
        <v>667</v>
      </c>
      <c r="H30" s="285">
        <v>0</v>
      </c>
      <c r="I30" s="181">
        <f aca="true" t="shared" si="6" ref="I30:I39">(G30/C30)</f>
        <v>0.18538076709282936</v>
      </c>
      <c r="J30" s="179">
        <f>G30/L30</f>
        <v>20.84375</v>
      </c>
      <c r="K30" s="322">
        <v>36</v>
      </c>
      <c r="L30" s="178">
        <v>32</v>
      </c>
      <c r="M30" s="286">
        <v>1177</v>
      </c>
      <c r="N30" s="287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</row>
    <row r="31" spans="1:30" ht="15">
      <c r="A31" s="103" t="s">
        <v>269</v>
      </c>
      <c r="B31" s="322">
        <f aca="true" t="shared" si="7" ref="B31:B39">SUM(C31:D31)</f>
        <v>2719</v>
      </c>
      <c r="C31" s="179">
        <v>2528</v>
      </c>
      <c r="D31" s="179">
        <v>191</v>
      </c>
      <c r="E31" s="322">
        <v>798</v>
      </c>
      <c r="F31" s="178">
        <v>1713</v>
      </c>
      <c r="G31" s="322">
        <v>635</v>
      </c>
      <c r="H31" s="285">
        <v>1</v>
      </c>
      <c r="I31" s="181">
        <f t="shared" si="6"/>
        <v>0.2511867088607595</v>
      </c>
      <c r="J31" s="179">
        <f aca="true" t="shared" si="8" ref="J31:J39">G31/L31</f>
        <v>25.4</v>
      </c>
      <c r="K31" s="322">
        <v>28</v>
      </c>
      <c r="L31" s="178">
        <v>25</v>
      </c>
      <c r="M31" s="286">
        <v>689</v>
      </c>
      <c r="N31" s="287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</row>
    <row r="32" spans="1:30" ht="15">
      <c r="A32" s="103" t="s">
        <v>270</v>
      </c>
      <c r="B32" s="322">
        <f t="shared" si="7"/>
        <v>2341</v>
      </c>
      <c r="C32" s="179">
        <v>2115</v>
      </c>
      <c r="D32" s="179">
        <v>226</v>
      </c>
      <c r="E32" s="322">
        <v>609</v>
      </c>
      <c r="F32" s="178">
        <v>3457</v>
      </c>
      <c r="G32" s="322">
        <v>407</v>
      </c>
      <c r="H32" s="285">
        <v>1</v>
      </c>
      <c r="I32" s="181">
        <f t="shared" si="6"/>
        <v>0.19243498817966903</v>
      </c>
      <c r="J32" s="179">
        <f t="shared" si="8"/>
        <v>20.35</v>
      </c>
      <c r="K32" s="322">
        <v>34</v>
      </c>
      <c r="L32" s="178">
        <v>20</v>
      </c>
      <c r="M32" s="286">
        <v>1036</v>
      </c>
      <c r="N32" s="287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</row>
    <row r="33" spans="1:30" ht="15">
      <c r="A33" s="103" t="s">
        <v>271</v>
      </c>
      <c r="B33" s="322">
        <f t="shared" si="7"/>
        <v>1753</v>
      </c>
      <c r="C33" s="179">
        <f>1753-125-8</f>
        <v>1620</v>
      </c>
      <c r="D33" s="179">
        <f>125+8</f>
        <v>133</v>
      </c>
      <c r="E33" s="322">
        <v>710</v>
      </c>
      <c r="F33" s="178">
        <v>892</v>
      </c>
      <c r="G33" s="322">
        <v>628</v>
      </c>
      <c r="H33" s="285">
        <v>59</v>
      </c>
      <c r="I33" s="181">
        <f t="shared" si="6"/>
        <v>0.38765432098765434</v>
      </c>
      <c r="J33" s="179">
        <f t="shared" si="8"/>
        <v>34.888888888888886</v>
      </c>
      <c r="K33" s="322">
        <v>24</v>
      </c>
      <c r="L33" s="178">
        <v>18</v>
      </c>
      <c r="M33" s="286">
        <v>272</v>
      </c>
      <c r="N33" s="287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</row>
    <row r="34" spans="1:30" ht="15">
      <c r="A34" s="103" t="s">
        <v>272</v>
      </c>
      <c r="B34" s="322">
        <f t="shared" si="7"/>
        <v>1856</v>
      </c>
      <c r="C34" s="179">
        <v>1718</v>
      </c>
      <c r="D34" s="179">
        <v>138</v>
      </c>
      <c r="E34" s="322">
        <v>753</v>
      </c>
      <c r="F34" s="178">
        <v>1320</v>
      </c>
      <c r="G34" s="322">
        <v>629</v>
      </c>
      <c r="H34" s="285">
        <v>83</v>
      </c>
      <c r="I34" s="181">
        <f t="shared" si="6"/>
        <v>0.3661233993015134</v>
      </c>
      <c r="J34" s="179">
        <f t="shared" si="8"/>
        <v>25.16</v>
      </c>
      <c r="K34" s="322">
        <v>28</v>
      </c>
      <c r="L34" s="178">
        <v>25</v>
      </c>
      <c r="M34" s="286">
        <v>564</v>
      </c>
      <c r="N34" s="287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</row>
    <row r="35" spans="1:30" ht="15">
      <c r="A35" s="103" t="s">
        <v>17</v>
      </c>
      <c r="B35" s="322">
        <f t="shared" si="7"/>
        <v>2213</v>
      </c>
      <c r="C35" s="179">
        <v>2017</v>
      </c>
      <c r="D35" s="179">
        <v>196</v>
      </c>
      <c r="E35" s="322">
        <v>765</v>
      </c>
      <c r="F35" s="178">
        <v>288</v>
      </c>
      <c r="G35" s="322">
        <v>598</v>
      </c>
      <c r="H35" s="285">
        <v>72</v>
      </c>
      <c r="I35" s="181">
        <f t="shared" si="6"/>
        <v>0.2964799206742687</v>
      </c>
      <c r="J35" s="179">
        <f t="shared" si="8"/>
        <v>22.14814814814815</v>
      </c>
      <c r="K35" s="322">
        <v>33</v>
      </c>
      <c r="L35" s="178">
        <v>27</v>
      </c>
      <c r="M35" s="286">
        <v>893</v>
      </c>
      <c r="N35" s="287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</row>
    <row r="36" spans="1:30" ht="15">
      <c r="A36" s="103" t="s">
        <v>273</v>
      </c>
      <c r="B36" s="322">
        <f t="shared" si="7"/>
        <v>1536</v>
      </c>
      <c r="C36" s="179">
        <v>1384</v>
      </c>
      <c r="D36" s="179">
        <v>152</v>
      </c>
      <c r="E36" s="322">
        <v>663</v>
      </c>
      <c r="F36" s="178">
        <v>894</v>
      </c>
      <c r="G36" s="322">
        <v>572</v>
      </c>
      <c r="H36" s="285">
        <v>6</v>
      </c>
      <c r="I36" s="181">
        <f t="shared" si="6"/>
        <v>0.41329479768786126</v>
      </c>
      <c r="J36" s="179">
        <f t="shared" si="8"/>
        <v>30.105263157894736</v>
      </c>
      <c r="K36" s="322">
        <v>22</v>
      </c>
      <c r="L36" s="178">
        <v>19</v>
      </c>
      <c r="M36" s="286">
        <v>455</v>
      </c>
      <c r="N36" s="287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</row>
    <row r="37" spans="1:30" ht="15">
      <c r="A37" s="103" t="s">
        <v>334</v>
      </c>
      <c r="B37" s="322">
        <f t="shared" si="7"/>
        <v>1766</v>
      </c>
      <c r="C37" s="179">
        <v>1656</v>
      </c>
      <c r="D37" s="179">
        <v>110</v>
      </c>
      <c r="E37" s="322">
        <v>593</v>
      </c>
      <c r="F37" s="178">
        <v>1169</v>
      </c>
      <c r="G37" s="322">
        <v>494</v>
      </c>
      <c r="H37" s="285">
        <v>13</v>
      </c>
      <c r="I37" s="181">
        <f t="shared" si="6"/>
        <v>0.29830917874396135</v>
      </c>
      <c r="J37" s="179">
        <f t="shared" si="8"/>
        <v>26</v>
      </c>
      <c r="K37" s="322">
        <v>22</v>
      </c>
      <c r="L37" s="178">
        <v>19</v>
      </c>
      <c r="M37" s="286">
        <v>264</v>
      </c>
      <c r="N37" s="287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</row>
    <row r="38" spans="1:30" ht="15">
      <c r="A38" s="103" t="s">
        <v>275</v>
      </c>
      <c r="B38" s="322">
        <f t="shared" si="7"/>
        <v>1031</v>
      </c>
      <c r="C38" s="179">
        <f>1031-104-5</f>
        <v>922</v>
      </c>
      <c r="D38" s="179">
        <f>104+5</f>
        <v>109</v>
      </c>
      <c r="E38" s="322">
        <v>398</v>
      </c>
      <c r="F38" s="178">
        <v>452</v>
      </c>
      <c r="G38" s="322">
        <v>304</v>
      </c>
      <c r="H38" s="285">
        <v>66</v>
      </c>
      <c r="I38" s="181">
        <f t="shared" si="6"/>
        <v>0.3297180043383948</v>
      </c>
      <c r="J38" s="179">
        <f t="shared" si="8"/>
        <v>21.714285714285715</v>
      </c>
      <c r="K38" s="322">
        <v>20</v>
      </c>
      <c r="L38" s="178">
        <v>14</v>
      </c>
      <c r="M38" s="286">
        <v>570</v>
      </c>
      <c r="N38" s="287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</row>
    <row r="39" spans="1:30" ht="15">
      <c r="A39" s="103" t="s">
        <v>276</v>
      </c>
      <c r="B39" s="322">
        <f t="shared" si="7"/>
        <v>1604</v>
      </c>
      <c r="C39" s="179">
        <v>1474</v>
      </c>
      <c r="D39" s="179">
        <v>130</v>
      </c>
      <c r="E39" s="322">
        <v>498</v>
      </c>
      <c r="F39" s="178">
        <v>1169</v>
      </c>
      <c r="G39" s="322">
        <v>397</v>
      </c>
      <c r="H39" s="285">
        <v>7</v>
      </c>
      <c r="I39" s="181">
        <f t="shared" si="6"/>
        <v>0.2693351424694708</v>
      </c>
      <c r="J39" s="179">
        <f t="shared" si="8"/>
        <v>28.357142857142858</v>
      </c>
      <c r="K39" s="322">
        <v>20</v>
      </c>
      <c r="L39" s="178">
        <v>14</v>
      </c>
      <c r="M39" s="286">
        <v>417</v>
      </c>
      <c r="N39" s="287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</row>
    <row r="40" spans="1:30" ht="6.75" customHeight="1">
      <c r="A40" s="103"/>
      <c r="B40" s="319"/>
      <c r="C40" s="287"/>
      <c r="D40" s="287"/>
      <c r="E40" s="319"/>
      <c r="F40" s="320"/>
      <c r="G40" s="319"/>
      <c r="H40" s="290"/>
      <c r="I40" s="184"/>
      <c r="J40" s="287"/>
      <c r="K40" s="319"/>
      <c r="L40" s="320"/>
      <c r="M40" s="220"/>
      <c r="N40" s="287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</row>
    <row r="41" spans="1:30" ht="15">
      <c r="A41" s="183" t="s">
        <v>352</v>
      </c>
      <c r="B41" s="321">
        <f>SUM(C41:D41)</f>
        <v>8583</v>
      </c>
      <c r="C41" s="182">
        <f aca="true" t="shared" si="9" ref="C41:H41">SUM(C43:C49)</f>
        <v>8078</v>
      </c>
      <c r="D41" s="177">
        <f t="shared" si="9"/>
        <v>505</v>
      </c>
      <c r="E41" s="182">
        <f>SUM(E43:E49)</f>
        <v>3897</v>
      </c>
      <c r="F41" s="182">
        <f>SUM(F43:F49)</f>
        <v>4212</v>
      </c>
      <c r="G41" s="321">
        <f>SUM(G43:G49)</f>
        <v>3523</v>
      </c>
      <c r="H41" s="283">
        <f t="shared" si="9"/>
        <v>142</v>
      </c>
      <c r="I41" s="176">
        <f>(G41/C41)</f>
        <v>0.43612280267392917</v>
      </c>
      <c r="J41" s="182">
        <f>(G41/L41)</f>
        <v>35.23</v>
      </c>
      <c r="K41" s="321">
        <f>SUM(K43:K49)</f>
        <v>122</v>
      </c>
      <c r="L41" s="177">
        <f>SUM(L43:L49)</f>
        <v>100</v>
      </c>
      <c r="M41" s="284">
        <f>SUM(M43:M49)</f>
        <v>1164</v>
      </c>
      <c r="N41" s="287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</row>
    <row r="42" spans="1:30" ht="8.25" customHeight="1">
      <c r="A42" s="103"/>
      <c r="B42" s="322"/>
      <c r="C42" s="179"/>
      <c r="D42" s="179"/>
      <c r="E42" s="322"/>
      <c r="F42" s="178"/>
      <c r="G42" s="322"/>
      <c r="H42" s="285"/>
      <c r="I42" s="181"/>
      <c r="J42" s="179"/>
      <c r="K42" s="322"/>
      <c r="L42" s="178"/>
      <c r="M42" s="286"/>
      <c r="N42" s="287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</row>
    <row r="43" spans="1:30" ht="15">
      <c r="A43" s="103" t="s">
        <v>277</v>
      </c>
      <c r="B43" s="322">
        <f>SUM(C43:D43)</f>
        <v>1637</v>
      </c>
      <c r="C43" s="179">
        <v>1556</v>
      </c>
      <c r="D43" s="179">
        <v>81</v>
      </c>
      <c r="E43" s="322">
        <v>778</v>
      </c>
      <c r="F43" s="178">
        <v>925</v>
      </c>
      <c r="G43" s="322">
        <v>719</v>
      </c>
      <c r="H43" s="285">
        <v>59</v>
      </c>
      <c r="I43" s="181">
        <f aca="true" t="shared" si="10" ref="I43:I49">(G43/C43)</f>
        <v>0.4620822622107969</v>
      </c>
      <c r="J43" s="179">
        <f>G43/L43</f>
        <v>55.30769230769231</v>
      </c>
      <c r="K43" s="322">
        <v>18</v>
      </c>
      <c r="L43" s="178">
        <v>13</v>
      </c>
      <c r="M43" s="286">
        <v>309</v>
      </c>
      <c r="N43" s="287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</row>
    <row r="44" spans="1:30" ht="15">
      <c r="A44" s="103" t="s">
        <v>278</v>
      </c>
      <c r="B44" s="322">
        <f aca="true" t="shared" si="11" ref="B44:B49">SUM(C44:D44)</f>
        <v>869</v>
      </c>
      <c r="C44" s="179">
        <f>869-39-15</f>
        <v>815</v>
      </c>
      <c r="D44" s="179">
        <f>39+15</f>
        <v>54</v>
      </c>
      <c r="E44" s="322">
        <v>449</v>
      </c>
      <c r="F44" s="178">
        <v>496</v>
      </c>
      <c r="G44" s="322">
        <v>412</v>
      </c>
      <c r="H44" s="285">
        <v>1</v>
      </c>
      <c r="I44" s="181">
        <f t="shared" si="10"/>
        <v>0.505521472392638</v>
      </c>
      <c r="J44" s="179">
        <f aca="true" t="shared" si="12" ref="J44:J49">G44/L44</f>
        <v>27.466666666666665</v>
      </c>
      <c r="K44" s="322">
        <v>18</v>
      </c>
      <c r="L44" s="178">
        <v>15</v>
      </c>
      <c r="M44" s="286">
        <v>167</v>
      </c>
      <c r="N44" s="287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</row>
    <row r="45" spans="1:30" ht="15">
      <c r="A45" s="103" t="s">
        <v>337</v>
      </c>
      <c r="B45" s="322">
        <f t="shared" si="11"/>
        <v>1180</v>
      </c>
      <c r="C45" s="179">
        <v>1092</v>
      </c>
      <c r="D45" s="179">
        <v>88</v>
      </c>
      <c r="E45" s="322">
        <v>445</v>
      </c>
      <c r="F45" s="178">
        <v>678</v>
      </c>
      <c r="G45" s="322">
        <v>385</v>
      </c>
      <c r="H45" s="285">
        <v>0</v>
      </c>
      <c r="I45" s="181">
        <f t="shared" si="10"/>
        <v>0.3525641025641026</v>
      </c>
      <c r="J45" s="179">
        <f t="shared" si="12"/>
        <v>25.666666666666668</v>
      </c>
      <c r="K45" s="322">
        <v>18</v>
      </c>
      <c r="L45" s="178">
        <v>15</v>
      </c>
      <c r="M45" s="286">
        <v>120</v>
      </c>
      <c r="N45" s="287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</row>
    <row r="46" spans="1:30" ht="15">
      <c r="A46" s="103" t="s">
        <v>335</v>
      </c>
      <c r="B46" s="322">
        <f t="shared" si="11"/>
        <v>839</v>
      </c>
      <c r="C46" s="179">
        <f>839-70-1</f>
        <v>768</v>
      </c>
      <c r="D46" s="179">
        <f>70+1</f>
        <v>71</v>
      </c>
      <c r="E46" s="322">
        <v>364</v>
      </c>
      <c r="F46" s="178">
        <v>425</v>
      </c>
      <c r="G46" s="322">
        <v>301</v>
      </c>
      <c r="H46" s="285">
        <v>21</v>
      </c>
      <c r="I46" s="181">
        <f t="shared" si="10"/>
        <v>0.3919270833333333</v>
      </c>
      <c r="J46" s="179">
        <f t="shared" si="12"/>
        <v>23.153846153846153</v>
      </c>
      <c r="K46" s="322">
        <v>16</v>
      </c>
      <c r="L46" s="178">
        <v>13</v>
      </c>
      <c r="M46" s="286">
        <v>191</v>
      </c>
      <c r="N46" s="287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</row>
    <row r="47" spans="1:30" ht="15">
      <c r="A47" s="103" t="s">
        <v>23</v>
      </c>
      <c r="B47" s="322">
        <f t="shared" si="11"/>
        <v>1453</v>
      </c>
      <c r="C47" s="179">
        <f>1453-55-9</f>
        <v>1389</v>
      </c>
      <c r="D47" s="179">
        <f>55+9</f>
        <v>64</v>
      </c>
      <c r="E47" s="322">
        <v>786</v>
      </c>
      <c r="F47" s="178">
        <v>708</v>
      </c>
      <c r="G47" s="322">
        <v>745</v>
      </c>
      <c r="H47" s="285">
        <v>13</v>
      </c>
      <c r="I47" s="181">
        <f t="shared" si="10"/>
        <v>0.5363570914326854</v>
      </c>
      <c r="J47" s="179">
        <f t="shared" si="12"/>
        <v>49.666666666666664</v>
      </c>
      <c r="K47" s="322">
        <v>18</v>
      </c>
      <c r="L47" s="178">
        <v>15</v>
      </c>
      <c r="M47" s="286">
        <v>96</v>
      </c>
      <c r="N47" s="287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</row>
    <row r="48" spans="1:30" ht="15">
      <c r="A48" s="103" t="s">
        <v>320</v>
      </c>
      <c r="B48" s="322">
        <f t="shared" si="11"/>
        <v>1347</v>
      </c>
      <c r="C48" s="179">
        <v>1293</v>
      </c>
      <c r="D48" s="179">
        <v>54</v>
      </c>
      <c r="E48" s="322">
        <v>540</v>
      </c>
      <c r="F48" s="178">
        <v>311</v>
      </c>
      <c r="G48" s="322">
        <v>492</v>
      </c>
      <c r="H48" s="285">
        <v>48</v>
      </c>
      <c r="I48" s="181">
        <f t="shared" si="10"/>
        <v>0.3805104408352668</v>
      </c>
      <c r="J48" s="179">
        <f t="shared" si="12"/>
        <v>32.8</v>
      </c>
      <c r="K48" s="322">
        <v>18</v>
      </c>
      <c r="L48" s="178">
        <v>15</v>
      </c>
      <c r="M48" s="286">
        <v>149</v>
      </c>
      <c r="N48" s="287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</row>
    <row r="49" spans="1:30" ht="15">
      <c r="A49" s="103" t="s">
        <v>282</v>
      </c>
      <c r="B49" s="322">
        <f t="shared" si="11"/>
        <v>1258</v>
      </c>
      <c r="C49" s="179">
        <v>1165</v>
      </c>
      <c r="D49" s="286">
        <v>93</v>
      </c>
      <c r="E49" s="322">
        <v>535</v>
      </c>
      <c r="F49" s="178">
        <v>669</v>
      </c>
      <c r="G49" s="322">
        <v>469</v>
      </c>
      <c r="H49" s="285">
        <v>0</v>
      </c>
      <c r="I49" s="181">
        <f t="shared" si="10"/>
        <v>0.4025751072961373</v>
      </c>
      <c r="J49" s="179">
        <f t="shared" si="12"/>
        <v>33.5</v>
      </c>
      <c r="K49" s="322">
        <v>16</v>
      </c>
      <c r="L49" s="178">
        <v>14</v>
      </c>
      <c r="M49" s="286">
        <v>132</v>
      </c>
      <c r="N49" s="287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</row>
    <row r="50" spans="1:30" ht="7.5" customHeight="1">
      <c r="A50" s="103"/>
      <c r="B50" s="319"/>
      <c r="C50" s="287"/>
      <c r="D50" s="287"/>
      <c r="E50" s="319"/>
      <c r="F50" s="320"/>
      <c r="G50" s="319"/>
      <c r="H50" s="290"/>
      <c r="I50" s="184"/>
      <c r="J50" s="287"/>
      <c r="K50" s="319"/>
      <c r="L50" s="320"/>
      <c r="M50" s="220"/>
      <c r="N50" s="287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</row>
    <row r="51" spans="1:30" ht="15">
      <c r="A51" s="183" t="s">
        <v>353</v>
      </c>
      <c r="B51" s="321">
        <f>SUM(C51:D51)</f>
        <v>3587</v>
      </c>
      <c r="C51" s="182">
        <f aca="true" t="shared" si="13" ref="C51:H51">SUM(C53:C58)</f>
        <v>3351</v>
      </c>
      <c r="D51" s="177">
        <f t="shared" si="13"/>
        <v>236</v>
      </c>
      <c r="E51" s="182">
        <f>SUM(E53:E58)</f>
        <v>1340</v>
      </c>
      <c r="F51" s="182">
        <f>SUM(F53:F58)</f>
        <v>2501</v>
      </c>
      <c r="G51" s="321">
        <f>SUM(G53:G58)</f>
        <v>1142</v>
      </c>
      <c r="H51" s="283">
        <f t="shared" si="13"/>
        <v>145</v>
      </c>
      <c r="I51" s="176">
        <f>(G51/C51)</f>
        <v>0.3407937928976425</v>
      </c>
      <c r="J51" s="182">
        <f>(G51/L51)</f>
        <v>25.377777777777776</v>
      </c>
      <c r="K51" s="321">
        <f>SUM(K53:K58)</f>
        <v>37</v>
      </c>
      <c r="L51" s="177">
        <f>SUM(L53:L63)</f>
        <v>45</v>
      </c>
      <c r="M51" s="182">
        <f>SUM(M53:M58)</f>
        <v>328</v>
      </c>
      <c r="N51" s="287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</row>
    <row r="52" spans="1:30" ht="7.5" customHeight="1">
      <c r="A52" s="103"/>
      <c r="B52" s="322"/>
      <c r="C52" s="287"/>
      <c r="D52" s="287"/>
      <c r="E52" s="319"/>
      <c r="F52" s="320"/>
      <c r="G52" s="319"/>
      <c r="H52" s="290"/>
      <c r="I52" s="184"/>
      <c r="J52" s="179"/>
      <c r="K52" s="322"/>
      <c r="L52" s="178"/>
      <c r="M52" s="286"/>
      <c r="N52" s="287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</row>
    <row r="53" spans="1:30" ht="15">
      <c r="A53" s="103" t="s">
        <v>283</v>
      </c>
      <c r="B53" s="322">
        <f aca="true" t="shared" si="14" ref="B53:B58">SUM(C53:D53)</f>
        <v>388</v>
      </c>
      <c r="C53" s="179">
        <v>358</v>
      </c>
      <c r="D53" s="179">
        <v>30</v>
      </c>
      <c r="E53" s="322">
        <v>158</v>
      </c>
      <c r="F53" s="178">
        <v>199</v>
      </c>
      <c r="G53" s="322">
        <v>138</v>
      </c>
      <c r="H53" s="285">
        <v>17</v>
      </c>
      <c r="I53" s="181">
        <f aca="true" t="shared" si="15" ref="I53:I63">(G53/C53)</f>
        <v>0.3854748603351955</v>
      </c>
      <c r="J53" s="179">
        <f aca="true" t="shared" si="16" ref="J53:J58">G53/L53</f>
        <v>23</v>
      </c>
      <c r="K53" s="322">
        <v>6</v>
      </c>
      <c r="L53" s="178">
        <v>6</v>
      </c>
      <c r="M53" s="286">
        <v>16</v>
      </c>
      <c r="N53" s="287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</row>
    <row r="54" spans="1:30" ht="15">
      <c r="A54" s="103" t="s">
        <v>284</v>
      </c>
      <c r="B54" s="322">
        <f t="shared" si="14"/>
        <v>461</v>
      </c>
      <c r="C54" s="179">
        <f>461-45-4</f>
        <v>412</v>
      </c>
      <c r="D54" s="179">
        <f>45+4</f>
        <v>49</v>
      </c>
      <c r="E54" s="322">
        <v>186</v>
      </c>
      <c r="F54" s="178">
        <v>226</v>
      </c>
      <c r="G54" s="322">
        <v>133</v>
      </c>
      <c r="H54" s="285">
        <v>36</v>
      </c>
      <c r="I54" s="181">
        <f t="shared" si="15"/>
        <v>0.32281553398058255</v>
      </c>
      <c r="J54" s="179">
        <f t="shared" si="16"/>
        <v>26.6</v>
      </c>
      <c r="K54" s="322">
        <v>5</v>
      </c>
      <c r="L54" s="178">
        <v>5</v>
      </c>
      <c r="M54" s="286">
        <v>19</v>
      </c>
      <c r="N54" s="287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</row>
    <row r="55" spans="1:30" ht="15">
      <c r="A55" s="103" t="s">
        <v>285</v>
      </c>
      <c r="B55" s="322">
        <f t="shared" si="14"/>
        <v>736</v>
      </c>
      <c r="C55" s="179">
        <v>694</v>
      </c>
      <c r="D55" s="179">
        <v>42</v>
      </c>
      <c r="E55" s="322">
        <v>236</v>
      </c>
      <c r="F55" s="178">
        <v>563</v>
      </c>
      <c r="G55" s="322">
        <v>200</v>
      </c>
      <c r="H55" s="285">
        <v>36</v>
      </c>
      <c r="I55" s="181">
        <f t="shared" si="15"/>
        <v>0.2881844380403458</v>
      </c>
      <c r="J55" s="179">
        <f t="shared" si="16"/>
        <v>25</v>
      </c>
      <c r="K55" s="322">
        <v>8</v>
      </c>
      <c r="L55" s="178">
        <v>8</v>
      </c>
      <c r="M55" s="286">
        <v>53</v>
      </c>
      <c r="N55" s="287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</row>
    <row r="56" spans="1:30" ht="15">
      <c r="A56" s="103" t="s">
        <v>286</v>
      </c>
      <c r="B56" s="322">
        <f t="shared" si="14"/>
        <v>901</v>
      </c>
      <c r="C56" s="179">
        <v>864</v>
      </c>
      <c r="D56" s="179">
        <v>37</v>
      </c>
      <c r="E56" s="322">
        <v>300</v>
      </c>
      <c r="F56" s="178">
        <v>616</v>
      </c>
      <c r="G56" s="322">
        <v>270</v>
      </c>
      <c r="H56" s="285">
        <v>8</v>
      </c>
      <c r="I56" s="181">
        <f t="shared" si="15"/>
        <v>0.3125</v>
      </c>
      <c r="J56" s="179">
        <f t="shared" si="16"/>
        <v>38.57142857142857</v>
      </c>
      <c r="K56" s="322">
        <v>7</v>
      </c>
      <c r="L56" s="178">
        <v>7</v>
      </c>
      <c r="M56" s="286">
        <v>35</v>
      </c>
      <c r="N56" s="287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</row>
    <row r="57" spans="1:30" ht="15">
      <c r="A57" s="103" t="s">
        <v>30</v>
      </c>
      <c r="B57" s="322">
        <f t="shared" si="14"/>
        <v>409</v>
      </c>
      <c r="C57" s="179">
        <f>409-31-2</f>
        <v>376</v>
      </c>
      <c r="D57" s="179">
        <f>31+2</f>
        <v>33</v>
      </c>
      <c r="E57" s="322">
        <v>192</v>
      </c>
      <c r="F57" s="178">
        <v>260</v>
      </c>
      <c r="G57" s="322">
        <v>163</v>
      </c>
      <c r="H57" s="285">
        <v>22</v>
      </c>
      <c r="I57" s="181">
        <f t="shared" si="15"/>
        <v>0.43351063829787234</v>
      </c>
      <c r="J57" s="179">
        <f t="shared" si="16"/>
        <v>32.6</v>
      </c>
      <c r="K57" s="322">
        <v>5</v>
      </c>
      <c r="L57" s="178">
        <v>5</v>
      </c>
      <c r="M57" s="286">
        <v>42</v>
      </c>
      <c r="N57" s="287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</row>
    <row r="58" spans="1:30" ht="15">
      <c r="A58" s="103" t="s">
        <v>287</v>
      </c>
      <c r="B58" s="322">
        <f t="shared" si="14"/>
        <v>692</v>
      </c>
      <c r="C58" s="179">
        <v>647</v>
      </c>
      <c r="D58" s="179">
        <v>45</v>
      </c>
      <c r="E58" s="322">
        <v>268</v>
      </c>
      <c r="F58" s="178">
        <v>637</v>
      </c>
      <c r="G58" s="322">
        <v>238</v>
      </c>
      <c r="H58" s="285">
        <v>26</v>
      </c>
      <c r="I58" s="181">
        <f>(G58/C58)</f>
        <v>0.3678516228748068</v>
      </c>
      <c r="J58" s="179">
        <f t="shared" si="16"/>
        <v>39.666666666666664</v>
      </c>
      <c r="K58" s="322">
        <v>6</v>
      </c>
      <c r="L58" s="178">
        <v>6</v>
      </c>
      <c r="M58" s="286">
        <v>163</v>
      </c>
      <c r="N58" s="287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</row>
    <row r="59" spans="1:30" ht="15">
      <c r="A59" s="103"/>
      <c r="B59" s="322"/>
      <c r="C59" s="179"/>
      <c r="D59" s="179"/>
      <c r="E59" s="322"/>
      <c r="F59" s="178"/>
      <c r="G59" s="322"/>
      <c r="H59" s="285"/>
      <c r="I59" s="181"/>
      <c r="J59" s="179"/>
      <c r="K59" s="322"/>
      <c r="L59" s="178"/>
      <c r="M59" s="286"/>
      <c r="N59" s="287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</row>
    <row r="60" spans="1:30" ht="15">
      <c r="A60" s="183" t="s">
        <v>354</v>
      </c>
      <c r="B60" s="321">
        <f>SUM(C60:D60)</f>
        <v>532</v>
      </c>
      <c r="C60" s="182">
        <f>SUM(C62:C63)</f>
        <v>495</v>
      </c>
      <c r="D60" s="177">
        <f>SUM(D62:D63)</f>
        <v>37</v>
      </c>
      <c r="E60" s="182">
        <f>SUM(E62:E63)</f>
        <v>123</v>
      </c>
      <c r="F60" s="182">
        <f>SUM(F62:F63)</f>
        <v>189</v>
      </c>
      <c r="G60" s="321">
        <f aca="true" t="shared" si="17" ref="G60:L60">(G62+G63)</f>
        <v>106</v>
      </c>
      <c r="H60" s="283">
        <f t="shared" si="17"/>
        <v>17</v>
      </c>
      <c r="I60" s="176">
        <f t="shared" si="17"/>
        <v>0.42824489795918363</v>
      </c>
      <c r="J60" s="182">
        <f>G60/L60</f>
        <v>26.5</v>
      </c>
      <c r="K60" s="321">
        <f t="shared" si="17"/>
        <v>4</v>
      </c>
      <c r="L60" s="177">
        <f t="shared" si="17"/>
        <v>4</v>
      </c>
      <c r="M60" s="321">
        <f>SUM(M62:M63)</f>
        <v>59</v>
      </c>
      <c r="N60" s="287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</row>
    <row r="61" spans="1:30" ht="9" customHeight="1">
      <c r="A61" s="103"/>
      <c r="B61" s="322"/>
      <c r="C61" s="179"/>
      <c r="D61" s="179"/>
      <c r="E61" s="322"/>
      <c r="F61" s="178"/>
      <c r="G61" s="322"/>
      <c r="H61" s="285"/>
      <c r="I61" s="181"/>
      <c r="J61" s="179"/>
      <c r="K61" s="322"/>
      <c r="L61" s="178"/>
      <c r="M61" s="286"/>
      <c r="N61" s="287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</row>
    <row r="62" spans="1:30" ht="15">
      <c r="A62" s="103" t="s">
        <v>288</v>
      </c>
      <c r="B62" s="322">
        <f>SUM(C62:D62)</f>
        <v>275</v>
      </c>
      <c r="C62" s="179">
        <f>275-16-9</f>
        <v>250</v>
      </c>
      <c r="D62" s="179">
        <f>16+9</f>
        <v>25</v>
      </c>
      <c r="E62" s="322">
        <v>63</v>
      </c>
      <c r="F62" s="178">
        <v>146</v>
      </c>
      <c r="G62" s="322">
        <v>54</v>
      </c>
      <c r="H62" s="285">
        <v>9</v>
      </c>
      <c r="I62" s="181">
        <f>(G62/C62)</f>
        <v>0.216</v>
      </c>
      <c r="J62" s="179">
        <f>G62/L62</f>
        <v>27</v>
      </c>
      <c r="K62" s="322">
        <v>2</v>
      </c>
      <c r="L62" s="178">
        <v>2</v>
      </c>
      <c r="M62" s="286">
        <v>29</v>
      </c>
      <c r="N62" s="287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</row>
    <row r="63" spans="1:30" ht="15">
      <c r="A63" s="103" t="s">
        <v>289</v>
      </c>
      <c r="B63" s="322">
        <f>SUM(C63:D63)</f>
        <v>257</v>
      </c>
      <c r="C63" s="179">
        <f>257-12</f>
        <v>245</v>
      </c>
      <c r="D63" s="179">
        <f>12</f>
        <v>12</v>
      </c>
      <c r="E63" s="322">
        <v>60</v>
      </c>
      <c r="F63" s="178">
        <v>43</v>
      </c>
      <c r="G63" s="322">
        <v>52</v>
      </c>
      <c r="H63" s="285">
        <v>8</v>
      </c>
      <c r="I63" s="181">
        <f t="shared" si="15"/>
        <v>0.21224489795918366</v>
      </c>
      <c r="J63" s="179">
        <f>G63/L63</f>
        <v>26</v>
      </c>
      <c r="K63" s="322">
        <v>2</v>
      </c>
      <c r="L63" s="178">
        <v>2</v>
      </c>
      <c r="M63" s="286">
        <v>30</v>
      </c>
      <c r="N63" s="287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</row>
    <row r="64" spans="1:30" ht="10.5" customHeight="1">
      <c r="A64" s="103"/>
      <c r="B64" s="322"/>
      <c r="C64" s="179"/>
      <c r="D64" s="179"/>
      <c r="E64" s="322"/>
      <c r="F64" s="178"/>
      <c r="G64" s="322"/>
      <c r="H64" s="285"/>
      <c r="I64" s="181"/>
      <c r="J64" s="179"/>
      <c r="K64" s="322"/>
      <c r="L64" s="179"/>
      <c r="M64" s="322"/>
      <c r="N64" s="287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</row>
    <row r="65" spans="1:30" ht="15">
      <c r="A65" s="103" t="s">
        <v>556</v>
      </c>
      <c r="B65" s="322">
        <f>SUM(C65:D65)</f>
        <v>15</v>
      </c>
      <c r="C65" s="179">
        <v>15</v>
      </c>
      <c r="D65" s="179">
        <v>0</v>
      </c>
      <c r="E65" s="322">
        <v>0</v>
      </c>
      <c r="F65" s="178">
        <v>0</v>
      </c>
      <c r="G65" s="322">
        <v>0</v>
      </c>
      <c r="H65" s="285">
        <v>0</v>
      </c>
      <c r="I65" s="181">
        <f>(G65/C65)</f>
        <v>0</v>
      </c>
      <c r="J65" s="179">
        <v>0</v>
      </c>
      <c r="K65" s="322">
        <v>0</v>
      </c>
      <c r="L65" s="179">
        <v>0</v>
      </c>
      <c r="M65" s="322">
        <v>0</v>
      </c>
      <c r="N65" s="287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</row>
    <row r="66" spans="1:30" ht="15">
      <c r="A66" s="103" t="s">
        <v>566</v>
      </c>
      <c r="B66" s="322">
        <f>SUM(C66:D66)</f>
        <v>250</v>
      </c>
      <c r="C66" s="179">
        <v>110</v>
      </c>
      <c r="D66" s="179">
        <v>140</v>
      </c>
      <c r="E66" s="322">
        <v>0</v>
      </c>
      <c r="F66" s="178">
        <v>0</v>
      </c>
      <c r="G66" s="322">
        <v>0</v>
      </c>
      <c r="H66" s="285">
        <v>0</v>
      </c>
      <c r="I66" s="181">
        <f>(G66/C66)</f>
        <v>0</v>
      </c>
      <c r="J66" s="179">
        <v>0</v>
      </c>
      <c r="K66" s="322">
        <v>0</v>
      </c>
      <c r="L66" s="179">
        <v>0</v>
      </c>
      <c r="M66" s="322">
        <v>0</v>
      </c>
      <c r="N66" s="287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</row>
    <row r="67" spans="1:30" ht="15.75" thickBot="1">
      <c r="A67" s="185"/>
      <c r="B67" s="324"/>
      <c r="C67" s="325"/>
      <c r="D67" s="325"/>
      <c r="E67" s="324"/>
      <c r="F67" s="326"/>
      <c r="G67" s="324"/>
      <c r="H67" s="327"/>
      <c r="I67" s="331"/>
      <c r="J67" s="326"/>
      <c r="K67" s="325"/>
      <c r="L67" s="325"/>
      <c r="M67" s="324"/>
      <c r="N67" s="287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</row>
    <row r="68" spans="1:30" ht="15">
      <c r="A68" s="155" t="s">
        <v>570</v>
      </c>
      <c r="B68" s="287"/>
      <c r="C68" s="287"/>
      <c r="D68" s="287"/>
      <c r="E68" s="287"/>
      <c r="F68" s="287"/>
      <c r="G68" s="287"/>
      <c r="H68" s="287"/>
      <c r="I68" s="332"/>
      <c r="J68" s="287"/>
      <c r="K68" s="287"/>
      <c r="L68" s="287"/>
      <c r="M68" s="287"/>
      <c r="N68" s="287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</row>
    <row r="69" spans="1:30" ht="15">
      <c r="A69" s="116" t="s">
        <v>194</v>
      </c>
      <c r="B69" s="287"/>
      <c r="C69" s="287"/>
      <c r="D69" s="287"/>
      <c r="E69" s="287"/>
      <c r="F69" s="287"/>
      <c r="G69" s="287"/>
      <c r="H69" s="287"/>
      <c r="I69" s="332"/>
      <c r="J69" s="287"/>
      <c r="K69" s="287"/>
      <c r="L69" s="287"/>
      <c r="M69" s="287"/>
      <c r="N69" s="287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</row>
    <row r="70" spans="2:30" ht="15">
      <c r="B70" s="220"/>
      <c r="C70" s="220"/>
      <c r="D70" s="220"/>
      <c r="E70" s="220"/>
      <c r="F70" s="220"/>
      <c r="G70" s="220"/>
      <c r="H70" s="220"/>
      <c r="I70" s="33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</row>
    <row r="71" spans="2:30" ht="15">
      <c r="B71" s="220"/>
      <c r="C71" s="220"/>
      <c r="D71" s="220"/>
      <c r="E71" s="220"/>
      <c r="F71" s="220"/>
      <c r="G71" s="220"/>
      <c r="H71" s="220"/>
      <c r="I71" s="33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</row>
    <row r="72" spans="2:30" ht="15">
      <c r="B72" s="220"/>
      <c r="C72" s="220"/>
      <c r="D72" s="220"/>
      <c r="E72" s="220"/>
      <c r="F72" s="220"/>
      <c r="G72" s="220"/>
      <c r="H72" s="220"/>
      <c r="I72" s="33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</row>
    <row r="73" spans="2:30" ht="15">
      <c r="B73" s="220"/>
      <c r="C73" s="220"/>
      <c r="D73" s="220"/>
      <c r="E73" s="220"/>
      <c r="F73" s="220"/>
      <c r="G73" s="220"/>
      <c r="H73" s="220"/>
      <c r="I73" s="329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</row>
    <row r="74" spans="2:30" ht="15">
      <c r="B74" s="220"/>
      <c r="C74" s="220"/>
      <c r="D74" s="220"/>
      <c r="E74" s="220"/>
      <c r="F74" s="220"/>
      <c r="G74" s="220"/>
      <c r="H74" s="220"/>
      <c r="I74" s="329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</row>
    <row r="75" spans="2:30" ht="15">
      <c r="B75" s="220"/>
      <c r="C75" s="220"/>
      <c r="D75" s="220"/>
      <c r="E75" s="220"/>
      <c r="F75" s="220"/>
      <c r="G75" s="220"/>
      <c r="H75" s="220"/>
      <c r="I75" s="329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</row>
    <row r="76" spans="2:30" ht="15">
      <c r="B76" s="220"/>
      <c r="C76" s="220"/>
      <c r="D76" s="220"/>
      <c r="E76" s="220"/>
      <c r="F76" s="220"/>
      <c r="G76" s="220"/>
      <c r="H76" s="220"/>
      <c r="I76" s="329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</row>
    <row r="77" spans="2:30" ht="15">
      <c r="B77" s="220"/>
      <c r="C77" s="220"/>
      <c r="D77" s="220"/>
      <c r="E77" s="220"/>
      <c r="F77" s="220"/>
      <c r="G77" s="220"/>
      <c r="H77" s="220"/>
      <c r="I77" s="329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</row>
    <row r="78" spans="2:30" ht="15">
      <c r="B78" s="220"/>
      <c r="C78" s="220"/>
      <c r="D78" s="220"/>
      <c r="E78" s="220"/>
      <c r="F78" s="220"/>
      <c r="G78" s="220"/>
      <c r="H78" s="220"/>
      <c r="I78" s="329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</row>
    <row r="79" spans="2:30" ht="15">
      <c r="B79" s="220"/>
      <c r="C79" s="220"/>
      <c r="D79" s="220"/>
      <c r="E79" s="220"/>
      <c r="F79" s="220"/>
      <c r="G79" s="220"/>
      <c r="H79" s="220"/>
      <c r="I79" s="329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</row>
    <row r="80" spans="2:30" ht="15">
      <c r="B80" s="220"/>
      <c r="C80" s="220"/>
      <c r="D80" s="220"/>
      <c r="E80" s="220"/>
      <c r="F80" s="220"/>
      <c r="G80" s="220"/>
      <c r="H80" s="220"/>
      <c r="I80" s="329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</row>
    <row r="81" spans="2:30" ht="15">
      <c r="B81" s="220"/>
      <c r="C81" s="220"/>
      <c r="D81" s="220"/>
      <c r="E81" s="220"/>
      <c r="F81" s="220"/>
      <c r="G81" s="220"/>
      <c r="H81" s="220"/>
      <c r="I81" s="329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</row>
    <row r="82" spans="2:30" ht="15">
      <c r="B82" s="220"/>
      <c r="C82" s="220"/>
      <c r="D82" s="220"/>
      <c r="E82" s="220"/>
      <c r="F82" s="220"/>
      <c r="G82" s="220"/>
      <c r="H82" s="220"/>
      <c r="I82" s="329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</row>
    <row r="83" spans="2:30" ht="15">
      <c r="B83" s="220"/>
      <c r="C83" s="220"/>
      <c r="D83" s="220"/>
      <c r="E83" s="220"/>
      <c r="F83" s="220"/>
      <c r="G83" s="220"/>
      <c r="H83" s="220"/>
      <c r="I83" s="329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</row>
    <row r="84" spans="2:30" ht="15">
      <c r="B84" s="220"/>
      <c r="C84" s="220"/>
      <c r="D84" s="220"/>
      <c r="E84" s="220"/>
      <c r="F84" s="220"/>
      <c r="G84" s="220"/>
      <c r="H84" s="220"/>
      <c r="I84" s="329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</row>
    <row r="85" spans="2:30" ht="15">
      <c r="B85" s="220"/>
      <c r="C85" s="220"/>
      <c r="D85" s="220"/>
      <c r="E85" s="220"/>
      <c r="F85" s="220"/>
      <c r="G85" s="220"/>
      <c r="H85" s="220"/>
      <c r="I85" s="329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</row>
    <row r="86" spans="2:30" ht="15">
      <c r="B86" s="220"/>
      <c r="C86" s="220"/>
      <c r="D86" s="220"/>
      <c r="E86" s="220"/>
      <c r="F86" s="220"/>
      <c r="G86" s="220"/>
      <c r="H86" s="220"/>
      <c r="I86" s="329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</row>
    <row r="87" spans="2:30" ht="15">
      <c r="B87" s="220"/>
      <c r="C87" s="220"/>
      <c r="D87" s="220"/>
      <c r="E87" s="220"/>
      <c r="F87" s="220"/>
      <c r="G87" s="220"/>
      <c r="H87" s="220"/>
      <c r="I87" s="329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</row>
    <row r="88" spans="2:30" ht="15">
      <c r="B88" s="220"/>
      <c r="C88" s="220"/>
      <c r="D88" s="220"/>
      <c r="E88" s="220"/>
      <c r="F88" s="220"/>
      <c r="G88" s="220"/>
      <c r="H88" s="220"/>
      <c r="I88" s="329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</row>
    <row r="89" spans="2:30" ht="15">
      <c r="B89" s="220"/>
      <c r="C89" s="220"/>
      <c r="D89" s="220"/>
      <c r="E89" s="220"/>
      <c r="F89" s="220"/>
      <c r="G89" s="220"/>
      <c r="H89" s="220"/>
      <c r="I89" s="329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</row>
    <row r="90" spans="2:30" ht="15">
      <c r="B90" s="220"/>
      <c r="C90" s="220"/>
      <c r="D90" s="220"/>
      <c r="E90" s="220"/>
      <c r="F90" s="220"/>
      <c r="G90" s="220"/>
      <c r="H90" s="220"/>
      <c r="I90" s="329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</row>
    <row r="91" spans="2:30" ht="15">
      <c r="B91" s="220"/>
      <c r="C91" s="220"/>
      <c r="D91" s="220"/>
      <c r="E91" s="220"/>
      <c r="F91" s="220"/>
      <c r="G91" s="220"/>
      <c r="H91" s="220"/>
      <c r="I91" s="329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</row>
    <row r="92" spans="2:30" ht="15">
      <c r="B92" s="220"/>
      <c r="C92" s="220"/>
      <c r="D92" s="220"/>
      <c r="E92" s="220"/>
      <c r="F92" s="220"/>
      <c r="G92" s="220"/>
      <c r="H92" s="220"/>
      <c r="I92" s="32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</row>
    <row r="93" ht="15">
      <c r="I93" s="329"/>
    </row>
    <row r="94" ht="15">
      <c r="I94" s="329"/>
    </row>
    <row r="95" ht="15">
      <c r="I95" s="329"/>
    </row>
    <row r="96" ht="15">
      <c r="I96" s="329"/>
    </row>
    <row r="97" ht="15">
      <c r="I97" s="329"/>
    </row>
    <row r="98" ht="15">
      <c r="I98" s="329"/>
    </row>
    <row r="99" ht="15">
      <c r="I99" s="329"/>
    </row>
    <row r="100" ht="15">
      <c r="I100" s="329"/>
    </row>
    <row r="101" ht="15">
      <c r="I101" s="329"/>
    </row>
    <row r="102" ht="15">
      <c r="I102" s="329"/>
    </row>
    <row r="103" ht="15">
      <c r="I103" s="329"/>
    </row>
    <row r="104" ht="15">
      <c r="I104" s="329"/>
    </row>
    <row r="105" ht="15">
      <c r="I105" s="329"/>
    </row>
    <row r="106" ht="15">
      <c r="I106" s="329"/>
    </row>
    <row r="107" ht="15">
      <c r="I107" s="329"/>
    </row>
    <row r="108" ht="15">
      <c r="I108" s="329"/>
    </row>
    <row r="109" ht="15">
      <c r="I109" s="329"/>
    </row>
    <row r="110" ht="15">
      <c r="I110" s="329"/>
    </row>
    <row r="111" ht="15">
      <c r="I111" s="329"/>
    </row>
    <row r="112" ht="15">
      <c r="I112" s="329"/>
    </row>
    <row r="113" ht="15">
      <c r="I113" s="329"/>
    </row>
    <row r="114" ht="15">
      <c r="I114" s="329"/>
    </row>
    <row r="115" ht="15">
      <c r="I115" s="329"/>
    </row>
    <row r="116" ht="15">
      <c r="I116" s="329"/>
    </row>
    <row r="117" ht="15">
      <c r="I117" s="329"/>
    </row>
    <row r="118" ht="15">
      <c r="I118" s="329"/>
    </row>
    <row r="119" ht="15">
      <c r="I119" s="329"/>
    </row>
    <row r="120" ht="15">
      <c r="I120" s="329"/>
    </row>
    <row r="121" ht="15">
      <c r="I121" s="329"/>
    </row>
    <row r="122" ht="15">
      <c r="I122" s="329"/>
    </row>
    <row r="123" ht="15">
      <c r="I123" s="329"/>
    </row>
    <row r="124" ht="15">
      <c r="I124" s="329"/>
    </row>
    <row r="125" ht="15">
      <c r="I125" s="329"/>
    </row>
    <row r="126" ht="15">
      <c r="I126" s="329"/>
    </row>
    <row r="127" ht="15">
      <c r="I127" s="329"/>
    </row>
    <row r="128" ht="15">
      <c r="I128" s="329"/>
    </row>
    <row r="129" ht="15">
      <c r="I129" s="329"/>
    </row>
    <row r="130" ht="15">
      <c r="I130" s="329"/>
    </row>
    <row r="131" ht="15">
      <c r="I131" s="329"/>
    </row>
    <row r="132" ht="15">
      <c r="I132" s="329"/>
    </row>
    <row r="133" ht="15">
      <c r="I133" s="329"/>
    </row>
    <row r="134" ht="15">
      <c r="I134" s="329"/>
    </row>
    <row r="135" ht="15">
      <c r="I135" s="329"/>
    </row>
    <row r="136" ht="15">
      <c r="I136" s="329"/>
    </row>
    <row r="137" ht="15">
      <c r="I137" s="329"/>
    </row>
    <row r="138" ht="15">
      <c r="I138" s="329"/>
    </row>
    <row r="139" ht="15">
      <c r="I139" s="329"/>
    </row>
    <row r="140" ht="15">
      <c r="I140" s="329"/>
    </row>
    <row r="141" ht="15">
      <c r="I141" s="329"/>
    </row>
    <row r="142" ht="15">
      <c r="I142" s="329"/>
    </row>
    <row r="143" ht="15">
      <c r="I143" s="329"/>
    </row>
    <row r="144" ht="15">
      <c r="I144" s="329"/>
    </row>
    <row r="145" ht="15">
      <c r="I145" s="329"/>
    </row>
    <row r="146" ht="15">
      <c r="I146" s="329"/>
    </row>
    <row r="147" ht="15">
      <c r="I147" s="329"/>
    </row>
    <row r="148" ht="15">
      <c r="I148" s="329"/>
    </row>
    <row r="149" ht="15">
      <c r="I149" s="329"/>
    </row>
    <row r="150" ht="15">
      <c r="I150" s="329"/>
    </row>
    <row r="151" ht="15">
      <c r="I151" s="329"/>
    </row>
    <row r="152" ht="15">
      <c r="I152" s="329"/>
    </row>
    <row r="153" ht="15">
      <c r="I153" s="329"/>
    </row>
    <row r="154" ht="15">
      <c r="I154" s="329"/>
    </row>
    <row r="155" ht="15">
      <c r="I155" s="329"/>
    </row>
    <row r="156" ht="15">
      <c r="I156" s="329"/>
    </row>
    <row r="157" ht="15">
      <c r="I157" s="329"/>
    </row>
    <row r="158" ht="15">
      <c r="I158" s="329"/>
    </row>
    <row r="159" ht="15">
      <c r="I159" s="329"/>
    </row>
    <row r="160" ht="15">
      <c r="I160" s="329"/>
    </row>
    <row r="161" ht="15">
      <c r="I161" s="329"/>
    </row>
    <row r="162" ht="15">
      <c r="I162" s="329"/>
    </row>
    <row r="163" ht="15">
      <c r="I163" s="329"/>
    </row>
    <row r="164" ht="15">
      <c r="I164" s="329"/>
    </row>
    <row r="165" ht="15">
      <c r="I165" s="329"/>
    </row>
    <row r="166" ht="15">
      <c r="I166" s="329"/>
    </row>
    <row r="167" ht="15">
      <c r="I167" s="329"/>
    </row>
    <row r="168" ht="15">
      <c r="I168" s="329"/>
    </row>
    <row r="169" ht="15">
      <c r="I169" s="329"/>
    </row>
    <row r="170" ht="15">
      <c r="I170" s="329"/>
    </row>
    <row r="171" ht="15">
      <c r="I171" s="329"/>
    </row>
    <row r="172" ht="15">
      <c r="I172" s="329"/>
    </row>
    <row r="173" ht="15">
      <c r="I173" s="329"/>
    </row>
    <row r="174" ht="15">
      <c r="I174" s="329"/>
    </row>
    <row r="175" ht="15">
      <c r="I175" s="329"/>
    </row>
    <row r="176" ht="15">
      <c r="I176" s="329"/>
    </row>
    <row r="177" ht="15">
      <c r="I177" s="329"/>
    </row>
    <row r="178" ht="15">
      <c r="I178" s="329"/>
    </row>
    <row r="179" ht="15">
      <c r="I179" s="329"/>
    </row>
    <row r="180" ht="15">
      <c r="I180" s="329"/>
    </row>
    <row r="181" ht="15">
      <c r="I181" s="329"/>
    </row>
    <row r="182" ht="15">
      <c r="I182" s="329"/>
    </row>
    <row r="183" ht="15">
      <c r="I183" s="329"/>
    </row>
    <row r="184" ht="15">
      <c r="I184" s="329"/>
    </row>
    <row r="185" ht="15">
      <c r="I185" s="329"/>
    </row>
    <row r="186" ht="15">
      <c r="I186" s="329"/>
    </row>
    <row r="187" ht="15">
      <c r="I187" s="329"/>
    </row>
    <row r="188" ht="15">
      <c r="I188" s="329"/>
    </row>
    <row r="189" ht="15">
      <c r="I189" s="329"/>
    </row>
    <row r="190" ht="15">
      <c r="I190" s="329"/>
    </row>
    <row r="191" ht="15">
      <c r="I191" s="329"/>
    </row>
    <row r="192" ht="15">
      <c r="I192" s="329"/>
    </row>
    <row r="193" ht="15">
      <c r="I193" s="329"/>
    </row>
    <row r="194" ht="15">
      <c r="I194" s="329"/>
    </row>
    <row r="195" ht="15">
      <c r="I195" s="329"/>
    </row>
    <row r="196" ht="15">
      <c r="I196" s="329"/>
    </row>
    <row r="197" ht="15">
      <c r="I197" s="329"/>
    </row>
    <row r="198" ht="15">
      <c r="I198" s="329"/>
    </row>
    <row r="199" ht="15">
      <c r="I199" s="329"/>
    </row>
    <row r="200" ht="15">
      <c r="I200" s="329"/>
    </row>
    <row r="201" ht="15">
      <c r="I201" s="329"/>
    </row>
    <row r="202" ht="15">
      <c r="I202" s="329"/>
    </row>
    <row r="203" ht="15">
      <c r="I203" s="329"/>
    </row>
    <row r="204" ht="15">
      <c r="I204" s="329"/>
    </row>
    <row r="205" ht="15">
      <c r="I205" s="329"/>
    </row>
    <row r="206" ht="15">
      <c r="I206" s="329"/>
    </row>
    <row r="207" ht="15">
      <c r="I207" s="329"/>
    </row>
    <row r="208" ht="15">
      <c r="I208" s="329"/>
    </row>
    <row r="209" ht="15">
      <c r="I209" s="329"/>
    </row>
    <row r="210" ht="15">
      <c r="I210" s="329"/>
    </row>
    <row r="211" ht="15">
      <c r="I211" s="329"/>
    </row>
    <row r="212" ht="15">
      <c r="I212" s="329"/>
    </row>
    <row r="213" ht="15">
      <c r="I213" s="329"/>
    </row>
    <row r="214" ht="15">
      <c r="I214" s="329"/>
    </row>
    <row r="215" ht="15">
      <c r="I215" s="329"/>
    </row>
    <row r="216" ht="15">
      <c r="I216" s="329"/>
    </row>
    <row r="217" ht="15">
      <c r="I217" s="329"/>
    </row>
    <row r="218" ht="15">
      <c r="I218" s="329"/>
    </row>
    <row r="219" ht="15">
      <c r="I219" s="329"/>
    </row>
    <row r="220" ht="15">
      <c r="I220" s="329"/>
    </row>
    <row r="221" ht="15">
      <c r="I221" s="329"/>
    </row>
    <row r="222" ht="15">
      <c r="I222" s="329"/>
    </row>
    <row r="223" ht="15">
      <c r="I223" s="329"/>
    </row>
    <row r="224" ht="15">
      <c r="I224" s="329"/>
    </row>
    <row r="225" ht="15">
      <c r="I225" s="329"/>
    </row>
    <row r="226" ht="15">
      <c r="I226" s="329"/>
    </row>
    <row r="227" ht="15">
      <c r="I227" s="329"/>
    </row>
    <row r="228" ht="15">
      <c r="I228" s="329"/>
    </row>
    <row r="229" ht="15">
      <c r="I229" s="329"/>
    </row>
    <row r="230" ht="15">
      <c r="I230" s="329"/>
    </row>
    <row r="231" ht="15">
      <c r="I231" s="329"/>
    </row>
    <row r="232" ht="15">
      <c r="I232" s="329"/>
    </row>
    <row r="233" ht="15">
      <c r="I233" s="329"/>
    </row>
    <row r="234" ht="15">
      <c r="I234" s="329"/>
    </row>
    <row r="235" ht="15">
      <c r="I235" s="329"/>
    </row>
    <row r="236" ht="15">
      <c r="I236" s="329"/>
    </row>
    <row r="237" ht="15">
      <c r="I237" s="329"/>
    </row>
    <row r="238" ht="15">
      <c r="I238" s="329"/>
    </row>
    <row r="239" ht="15">
      <c r="I239" s="329"/>
    </row>
    <row r="240" ht="15">
      <c r="I240" s="329"/>
    </row>
    <row r="241" ht="15">
      <c r="I241" s="329"/>
    </row>
    <row r="242" ht="15">
      <c r="I242" s="329"/>
    </row>
    <row r="243" ht="15">
      <c r="I243" s="329"/>
    </row>
    <row r="244" ht="15">
      <c r="I244" s="329"/>
    </row>
    <row r="245" ht="15">
      <c r="I245" s="329"/>
    </row>
    <row r="246" ht="15">
      <c r="I246" s="329"/>
    </row>
    <row r="247" ht="15">
      <c r="I247" s="329"/>
    </row>
    <row r="248" ht="15">
      <c r="I248" s="329"/>
    </row>
    <row r="249" ht="15">
      <c r="I249" s="329"/>
    </row>
    <row r="250" ht="15">
      <c r="I250" s="329"/>
    </row>
    <row r="251" ht="15">
      <c r="I251" s="329"/>
    </row>
    <row r="252" ht="15">
      <c r="I252" s="329"/>
    </row>
    <row r="253" ht="15">
      <c r="I253" s="329"/>
    </row>
    <row r="254" ht="15">
      <c r="I254" s="329"/>
    </row>
    <row r="255" ht="15">
      <c r="I255" s="329"/>
    </row>
    <row r="256" ht="15">
      <c r="I256" s="329"/>
    </row>
    <row r="257" ht="15">
      <c r="I257" s="329"/>
    </row>
    <row r="258" ht="15">
      <c r="I258" s="329"/>
    </row>
    <row r="259" ht="15">
      <c r="I259" s="329"/>
    </row>
    <row r="260" ht="15">
      <c r="I260" s="329"/>
    </row>
    <row r="261" ht="15">
      <c r="I261" s="329"/>
    </row>
    <row r="262" ht="15">
      <c r="I262" s="329"/>
    </row>
    <row r="263" ht="15">
      <c r="I263" s="329"/>
    </row>
    <row r="264" ht="15">
      <c r="I264" s="329"/>
    </row>
    <row r="265" ht="15">
      <c r="I265" s="329"/>
    </row>
    <row r="266" ht="15">
      <c r="I266" s="329"/>
    </row>
    <row r="267" ht="15">
      <c r="I267" s="329"/>
    </row>
    <row r="268" ht="15">
      <c r="I268" s="329"/>
    </row>
    <row r="269" ht="15">
      <c r="I269" s="329"/>
    </row>
    <row r="270" ht="15">
      <c r="I270" s="329"/>
    </row>
    <row r="271" ht="15">
      <c r="I271" s="329"/>
    </row>
    <row r="272" ht="15">
      <c r="I272" s="329"/>
    </row>
    <row r="273" ht="15">
      <c r="I273" s="329"/>
    </row>
    <row r="274" ht="15">
      <c r="I274" s="329"/>
    </row>
    <row r="275" ht="15">
      <c r="I275" s="329"/>
    </row>
    <row r="276" ht="15">
      <c r="I276" s="329"/>
    </row>
    <row r="277" ht="15">
      <c r="I277" s="329"/>
    </row>
    <row r="278" ht="15">
      <c r="I278" s="329"/>
    </row>
    <row r="279" ht="15">
      <c r="I279" s="329"/>
    </row>
    <row r="280" ht="15">
      <c r="I280" s="329"/>
    </row>
    <row r="281" ht="15">
      <c r="I281" s="329"/>
    </row>
    <row r="282" ht="15">
      <c r="I282" s="329"/>
    </row>
    <row r="283" ht="15">
      <c r="I283" s="329"/>
    </row>
    <row r="284" ht="15">
      <c r="I284" s="329"/>
    </row>
    <row r="285" ht="15">
      <c r="I285" s="329"/>
    </row>
    <row r="286" ht="15">
      <c r="I286" s="329"/>
    </row>
    <row r="287" ht="15">
      <c r="I287" s="329"/>
    </row>
    <row r="288" ht="15">
      <c r="I288" s="329"/>
    </row>
    <row r="289" ht="15">
      <c r="I289" s="329"/>
    </row>
    <row r="290" ht="15">
      <c r="I290" s="329"/>
    </row>
    <row r="291" ht="15">
      <c r="I291" s="329"/>
    </row>
    <row r="292" ht="15">
      <c r="I292" s="329"/>
    </row>
    <row r="293" ht="15">
      <c r="I293" s="329"/>
    </row>
    <row r="294" ht="15">
      <c r="I294" s="329"/>
    </row>
    <row r="295" ht="15">
      <c r="I295" s="329"/>
    </row>
    <row r="296" ht="15">
      <c r="I296" s="329"/>
    </row>
    <row r="297" ht="15">
      <c r="I297" s="329"/>
    </row>
    <row r="298" ht="15">
      <c r="I298" s="329"/>
    </row>
    <row r="299" ht="15">
      <c r="I299" s="329"/>
    </row>
    <row r="300" ht="15">
      <c r="I300" s="329"/>
    </row>
    <row r="301" ht="15">
      <c r="I301" s="329"/>
    </row>
    <row r="302" ht="15">
      <c r="I302" s="329"/>
    </row>
    <row r="303" ht="15">
      <c r="I303" s="329"/>
    </row>
    <row r="304" ht="15">
      <c r="I304" s="329"/>
    </row>
    <row r="305" ht="15">
      <c r="I305" s="329"/>
    </row>
    <row r="306" ht="15">
      <c r="I306" s="329"/>
    </row>
    <row r="307" ht="15">
      <c r="I307" s="329"/>
    </row>
    <row r="308" ht="15">
      <c r="I308" s="329"/>
    </row>
    <row r="309" ht="15">
      <c r="I309" s="329"/>
    </row>
    <row r="310" ht="15">
      <c r="I310" s="329"/>
    </row>
    <row r="311" ht="15">
      <c r="I311" s="329"/>
    </row>
    <row r="312" ht="15">
      <c r="I312" s="329"/>
    </row>
    <row r="313" ht="15">
      <c r="I313" s="329"/>
    </row>
    <row r="314" ht="15">
      <c r="I314" s="329"/>
    </row>
    <row r="315" ht="15">
      <c r="I315" s="329"/>
    </row>
    <row r="316" ht="15">
      <c r="I316" s="329"/>
    </row>
    <row r="317" ht="15">
      <c r="I317" s="329"/>
    </row>
    <row r="318" ht="15">
      <c r="I318" s="329"/>
    </row>
    <row r="319" ht="15">
      <c r="I319" s="329"/>
    </row>
    <row r="320" ht="15">
      <c r="I320" s="329"/>
    </row>
    <row r="321" ht="15">
      <c r="I321" s="329"/>
    </row>
    <row r="322" ht="15">
      <c r="I322" s="329"/>
    </row>
    <row r="323" ht="15">
      <c r="I323" s="329"/>
    </row>
    <row r="324" ht="15">
      <c r="I324" s="329"/>
    </row>
    <row r="325" ht="15">
      <c r="I325" s="329"/>
    </row>
    <row r="326" ht="15">
      <c r="I326" s="329"/>
    </row>
    <row r="327" ht="15">
      <c r="I327" s="329"/>
    </row>
    <row r="328" ht="15">
      <c r="I328" s="329"/>
    </row>
    <row r="329" ht="15">
      <c r="I329" s="329"/>
    </row>
    <row r="330" ht="15">
      <c r="I330" s="329"/>
    </row>
    <row r="331" ht="15">
      <c r="I331" s="329"/>
    </row>
    <row r="332" ht="15">
      <c r="I332" s="329"/>
    </row>
    <row r="333" ht="15">
      <c r="I333" s="329"/>
    </row>
    <row r="334" ht="15">
      <c r="I334" s="329"/>
    </row>
    <row r="335" ht="15">
      <c r="I335" s="329"/>
    </row>
    <row r="336" ht="15">
      <c r="I336" s="329"/>
    </row>
    <row r="337" ht="15">
      <c r="I337" s="329"/>
    </row>
    <row r="338" ht="15">
      <c r="I338" s="329"/>
    </row>
    <row r="339" ht="15">
      <c r="I339" s="329"/>
    </row>
    <row r="340" ht="15">
      <c r="I340" s="329"/>
    </row>
    <row r="341" ht="15">
      <c r="I341" s="329"/>
    </row>
    <row r="342" ht="15">
      <c r="I342" s="329"/>
    </row>
    <row r="343" ht="15">
      <c r="I343" s="329"/>
    </row>
    <row r="344" ht="15">
      <c r="I344" s="329"/>
    </row>
    <row r="345" ht="15">
      <c r="I345" s="329"/>
    </row>
    <row r="346" ht="15">
      <c r="I346" s="329"/>
    </row>
    <row r="347" ht="15">
      <c r="I347" s="329"/>
    </row>
    <row r="348" ht="15">
      <c r="I348" s="329"/>
    </row>
    <row r="349" ht="15">
      <c r="I349" s="329"/>
    </row>
    <row r="350" ht="15">
      <c r="I350" s="329"/>
    </row>
    <row r="351" ht="15">
      <c r="I351" s="329"/>
    </row>
    <row r="352" ht="15">
      <c r="I352" s="329"/>
    </row>
    <row r="353" ht="15">
      <c r="I353" s="329"/>
    </row>
    <row r="354" ht="15">
      <c r="I354" s="329"/>
    </row>
    <row r="355" ht="15">
      <c r="I355" s="329"/>
    </row>
    <row r="356" ht="15">
      <c r="I356" s="329"/>
    </row>
    <row r="357" ht="15">
      <c r="I357" s="329"/>
    </row>
    <row r="358" ht="15">
      <c r="I358" s="329"/>
    </row>
    <row r="359" ht="15">
      <c r="I359" s="329"/>
    </row>
    <row r="360" ht="15">
      <c r="I360" s="329"/>
    </row>
    <row r="361" ht="15">
      <c r="I361" s="329"/>
    </row>
    <row r="362" ht="15">
      <c r="I362" s="329"/>
    </row>
    <row r="363" ht="15">
      <c r="I363" s="329"/>
    </row>
    <row r="364" ht="15">
      <c r="I364" s="329"/>
    </row>
    <row r="365" ht="15">
      <c r="I365" s="329"/>
    </row>
    <row r="366" ht="15">
      <c r="I366" s="329"/>
    </row>
    <row r="367" ht="15">
      <c r="I367" s="329"/>
    </row>
    <row r="368" ht="15">
      <c r="I368" s="329"/>
    </row>
    <row r="369" ht="15">
      <c r="I369" s="329"/>
    </row>
    <row r="370" ht="15">
      <c r="I370" s="329"/>
    </row>
    <row r="371" ht="15">
      <c r="I371" s="329"/>
    </row>
    <row r="372" ht="15">
      <c r="I372" s="329"/>
    </row>
    <row r="373" ht="15">
      <c r="I373" s="329"/>
    </row>
    <row r="374" ht="15">
      <c r="I374" s="329"/>
    </row>
    <row r="375" ht="15">
      <c r="I375" s="329"/>
    </row>
    <row r="376" ht="15">
      <c r="I376" s="329"/>
    </row>
    <row r="377" ht="15">
      <c r="I377" s="329"/>
    </row>
    <row r="378" ht="15">
      <c r="I378" s="329"/>
    </row>
    <row r="379" ht="15">
      <c r="I379" s="329"/>
    </row>
    <row r="380" ht="15">
      <c r="I380" s="329"/>
    </row>
    <row r="381" ht="15">
      <c r="I381" s="329"/>
    </row>
    <row r="382" ht="15">
      <c r="I382" s="329"/>
    </row>
    <row r="383" ht="15">
      <c r="I383" s="329"/>
    </row>
    <row r="384" ht="15">
      <c r="I384" s="329"/>
    </row>
    <row r="385" ht="15">
      <c r="I385" s="329"/>
    </row>
    <row r="386" ht="15">
      <c r="I386" s="329"/>
    </row>
    <row r="387" ht="15">
      <c r="I387" s="329"/>
    </row>
    <row r="388" ht="15">
      <c r="I388" s="329"/>
    </row>
    <row r="389" ht="15">
      <c r="I389" s="329"/>
    </row>
    <row r="390" ht="15">
      <c r="I390" s="329"/>
    </row>
    <row r="391" ht="15">
      <c r="I391" s="329"/>
    </row>
    <row r="392" ht="15">
      <c r="I392" s="329"/>
    </row>
    <row r="393" ht="15">
      <c r="I393" s="329"/>
    </row>
    <row r="394" ht="15">
      <c r="I394" s="329"/>
    </row>
    <row r="395" ht="15">
      <c r="I395" s="329"/>
    </row>
    <row r="396" ht="15">
      <c r="I396" s="329"/>
    </row>
    <row r="397" ht="15">
      <c r="I397" s="329"/>
    </row>
    <row r="398" ht="15">
      <c r="I398" s="329"/>
    </row>
    <row r="399" ht="15">
      <c r="I399" s="329"/>
    </row>
    <row r="400" ht="15">
      <c r="I400" s="329"/>
    </row>
    <row r="401" ht="15">
      <c r="I401" s="329"/>
    </row>
    <row r="402" ht="15">
      <c r="I402" s="329"/>
    </row>
    <row r="403" ht="15">
      <c r="I403" s="329"/>
    </row>
    <row r="404" ht="15">
      <c r="I404" s="329"/>
    </row>
    <row r="405" ht="15">
      <c r="I405" s="329"/>
    </row>
    <row r="406" ht="15">
      <c r="I406" s="329"/>
    </row>
    <row r="407" ht="15">
      <c r="I407" s="329"/>
    </row>
    <row r="408" ht="15">
      <c r="I408" s="329"/>
    </row>
    <row r="409" ht="15">
      <c r="I409" s="329"/>
    </row>
    <row r="410" ht="15">
      <c r="I410" s="329"/>
    </row>
    <row r="411" ht="15">
      <c r="I411" s="329"/>
    </row>
    <row r="412" ht="15">
      <c r="I412" s="329"/>
    </row>
    <row r="413" ht="15">
      <c r="I413" s="329"/>
    </row>
    <row r="414" ht="15">
      <c r="I414" s="329"/>
    </row>
    <row r="415" ht="15">
      <c r="I415" s="329"/>
    </row>
    <row r="416" ht="15">
      <c r="I416" s="329"/>
    </row>
    <row r="417" ht="15">
      <c r="I417" s="329"/>
    </row>
    <row r="418" ht="15">
      <c r="I418" s="329"/>
    </row>
    <row r="419" ht="15">
      <c r="I419" s="329"/>
    </row>
    <row r="420" ht="15">
      <c r="I420" s="329"/>
    </row>
    <row r="421" ht="15">
      <c r="I421" s="329"/>
    </row>
    <row r="422" ht="15">
      <c r="I422" s="329"/>
    </row>
    <row r="423" ht="15">
      <c r="I423" s="329"/>
    </row>
    <row r="424" ht="15">
      <c r="I424" s="329"/>
    </row>
    <row r="425" ht="15">
      <c r="I425" s="329"/>
    </row>
    <row r="426" ht="15">
      <c r="I426" s="329"/>
    </row>
    <row r="427" ht="15">
      <c r="I427" s="329"/>
    </row>
    <row r="428" ht="15">
      <c r="I428" s="329"/>
    </row>
    <row r="429" ht="15">
      <c r="I429" s="329"/>
    </row>
    <row r="430" ht="15">
      <c r="I430" s="329"/>
    </row>
    <row r="431" ht="15">
      <c r="I431" s="329"/>
    </row>
    <row r="432" ht="15">
      <c r="I432" s="329"/>
    </row>
    <row r="433" ht="15">
      <c r="I433" s="329"/>
    </row>
    <row r="434" ht="15">
      <c r="I434" s="329"/>
    </row>
    <row r="435" ht="15">
      <c r="I435" s="329"/>
    </row>
    <row r="436" ht="15">
      <c r="I436" s="329"/>
    </row>
    <row r="437" ht="15">
      <c r="I437" s="329"/>
    </row>
    <row r="438" ht="15">
      <c r="I438" s="329"/>
    </row>
    <row r="439" ht="15">
      <c r="I439" s="329"/>
    </row>
    <row r="440" ht="15">
      <c r="I440" s="329"/>
    </row>
    <row r="441" ht="15">
      <c r="I441" s="329"/>
    </row>
    <row r="442" ht="15">
      <c r="I442" s="329"/>
    </row>
    <row r="443" ht="15">
      <c r="I443" s="329"/>
    </row>
    <row r="444" ht="15">
      <c r="I444" s="329"/>
    </row>
    <row r="445" ht="15">
      <c r="I445" s="329"/>
    </row>
    <row r="446" ht="15">
      <c r="I446" s="329"/>
    </row>
    <row r="447" ht="15">
      <c r="I447" s="329"/>
    </row>
    <row r="448" ht="15">
      <c r="I448" s="329"/>
    </row>
    <row r="449" ht="15">
      <c r="I449" s="329"/>
    </row>
    <row r="450" ht="15">
      <c r="I450" s="329"/>
    </row>
    <row r="451" ht="15">
      <c r="I451" s="329"/>
    </row>
    <row r="452" ht="15">
      <c r="I452" s="329"/>
    </row>
    <row r="453" ht="15">
      <c r="I453" s="329"/>
    </row>
    <row r="454" ht="15">
      <c r="I454" s="329"/>
    </row>
    <row r="455" ht="15">
      <c r="I455" s="329"/>
    </row>
    <row r="456" ht="15">
      <c r="I456" s="329"/>
    </row>
    <row r="457" ht="15">
      <c r="I457" s="329"/>
    </row>
    <row r="458" ht="15">
      <c r="I458" s="329"/>
    </row>
    <row r="459" ht="15">
      <c r="I459" s="329"/>
    </row>
    <row r="460" ht="15">
      <c r="I460" s="329"/>
    </row>
    <row r="461" ht="15">
      <c r="I461" s="329"/>
    </row>
    <row r="462" ht="15">
      <c r="I462" s="329"/>
    </row>
    <row r="463" ht="15">
      <c r="I463" s="329"/>
    </row>
    <row r="464" ht="15">
      <c r="I464" s="329"/>
    </row>
    <row r="465" ht="15">
      <c r="I465" s="329"/>
    </row>
    <row r="466" ht="15">
      <c r="I466" s="329"/>
    </row>
    <row r="467" ht="15">
      <c r="I467" s="329"/>
    </row>
    <row r="468" ht="15">
      <c r="I468" s="329"/>
    </row>
    <row r="469" ht="15">
      <c r="I469" s="329"/>
    </row>
    <row r="470" ht="15">
      <c r="I470" s="329"/>
    </row>
    <row r="471" ht="15">
      <c r="I471" s="329"/>
    </row>
    <row r="472" ht="15">
      <c r="I472" s="329"/>
    </row>
    <row r="473" ht="15">
      <c r="I473" s="329"/>
    </row>
    <row r="474" ht="15">
      <c r="I474" s="329"/>
    </row>
    <row r="475" ht="15">
      <c r="I475" s="329"/>
    </row>
    <row r="476" ht="15">
      <c r="I476" s="329"/>
    </row>
    <row r="477" ht="15">
      <c r="I477" s="329"/>
    </row>
    <row r="478" ht="15">
      <c r="I478" s="329"/>
    </row>
    <row r="479" ht="15">
      <c r="I479" s="329"/>
    </row>
    <row r="480" ht="15">
      <c r="I480" s="329"/>
    </row>
    <row r="481" ht="15">
      <c r="I481" s="329"/>
    </row>
    <row r="482" ht="15">
      <c r="I482" s="329"/>
    </row>
    <row r="483" ht="15">
      <c r="I483" s="329"/>
    </row>
    <row r="484" ht="15">
      <c r="I484" s="329"/>
    </row>
    <row r="485" ht="15">
      <c r="I485" s="329"/>
    </row>
    <row r="486" ht="15">
      <c r="I486" s="329"/>
    </row>
    <row r="487" ht="15">
      <c r="I487" s="329"/>
    </row>
    <row r="488" ht="15">
      <c r="I488" s="329"/>
    </row>
    <row r="489" ht="15">
      <c r="I489" s="329"/>
    </row>
    <row r="490" ht="15">
      <c r="I490" s="329"/>
    </row>
    <row r="491" ht="15">
      <c r="I491" s="329"/>
    </row>
    <row r="492" ht="15">
      <c r="I492" s="329"/>
    </row>
    <row r="493" ht="15">
      <c r="I493" s="329"/>
    </row>
    <row r="494" ht="15">
      <c r="I494" s="329"/>
    </row>
    <row r="495" ht="15">
      <c r="I495" s="329"/>
    </row>
    <row r="496" ht="15">
      <c r="I496" s="329"/>
    </row>
    <row r="497" ht="15">
      <c r="I497" s="329"/>
    </row>
    <row r="498" ht="15">
      <c r="I498" s="329"/>
    </row>
    <row r="499" ht="15">
      <c r="I499" s="329"/>
    </row>
    <row r="500" ht="15">
      <c r="I500" s="329"/>
    </row>
    <row r="501" ht="15">
      <c r="I501" s="329"/>
    </row>
    <row r="502" ht="15">
      <c r="I502" s="329"/>
    </row>
    <row r="503" ht="15">
      <c r="I503" s="329"/>
    </row>
    <row r="504" ht="15">
      <c r="I504" s="329"/>
    </row>
    <row r="505" ht="15">
      <c r="I505" s="329"/>
    </row>
    <row r="506" ht="15">
      <c r="I506" s="329"/>
    </row>
    <row r="507" ht="15">
      <c r="I507" s="329"/>
    </row>
    <row r="508" ht="15">
      <c r="I508" s="329"/>
    </row>
    <row r="509" ht="15">
      <c r="I509" s="329"/>
    </row>
    <row r="510" ht="15">
      <c r="I510" s="329"/>
    </row>
    <row r="511" ht="15">
      <c r="I511" s="329"/>
    </row>
    <row r="512" ht="15">
      <c r="I512" s="329"/>
    </row>
    <row r="513" ht="15">
      <c r="I513" s="329"/>
    </row>
    <row r="514" ht="15">
      <c r="I514" s="329"/>
    </row>
    <row r="515" ht="15">
      <c r="I515" s="329"/>
    </row>
    <row r="516" ht="15">
      <c r="I516" s="329"/>
    </row>
    <row r="517" ht="15">
      <c r="I517" s="329"/>
    </row>
    <row r="518" ht="15">
      <c r="I518" s="329"/>
    </row>
    <row r="519" ht="15">
      <c r="I519" s="329"/>
    </row>
    <row r="520" ht="15">
      <c r="I520" s="329"/>
    </row>
    <row r="521" ht="15">
      <c r="I521" s="329"/>
    </row>
    <row r="522" ht="15">
      <c r="I522" s="329"/>
    </row>
    <row r="523" ht="15">
      <c r="I523" s="329"/>
    </row>
    <row r="524" ht="15">
      <c r="I524" s="329"/>
    </row>
    <row r="525" ht="15">
      <c r="I525" s="329"/>
    </row>
    <row r="526" ht="15">
      <c r="I526" s="329"/>
    </row>
    <row r="527" ht="15">
      <c r="I527" s="329"/>
    </row>
    <row r="528" ht="15">
      <c r="I528" s="329"/>
    </row>
    <row r="529" ht="15">
      <c r="I529" s="329"/>
    </row>
    <row r="530" ht="15">
      <c r="I530" s="329"/>
    </row>
    <row r="531" ht="15">
      <c r="I531" s="329"/>
    </row>
    <row r="532" ht="15">
      <c r="I532" s="329"/>
    </row>
    <row r="533" ht="15">
      <c r="I533" s="329"/>
    </row>
    <row r="534" ht="15">
      <c r="I534" s="329"/>
    </row>
    <row r="535" ht="15">
      <c r="I535" s="329"/>
    </row>
    <row r="536" ht="15">
      <c r="I536" s="329"/>
    </row>
    <row r="537" ht="15">
      <c r="I537" s="329"/>
    </row>
    <row r="538" ht="15">
      <c r="I538" s="329"/>
    </row>
    <row r="539" ht="15">
      <c r="I539" s="329"/>
    </row>
    <row r="540" ht="15">
      <c r="I540" s="329"/>
    </row>
    <row r="541" ht="15">
      <c r="I541" s="329"/>
    </row>
    <row r="542" ht="15">
      <c r="I542" s="329"/>
    </row>
    <row r="543" ht="15">
      <c r="I543" s="329"/>
    </row>
    <row r="544" ht="15">
      <c r="I544" s="329"/>
    </row>
    <row r="545" ht="15">
      <c r="I545" s="329"/>
    </row>
    <row r="546" ht="15">
      <c r="I546" s="329"/>
    </row>
    <row r="547" ht="15">
      <c r="I547" s="329"/>
    </row>
    <row r="548" ht="15">
      <c r="I548" s="329"/>
    </row>
    <row r="549" ht="15">
      <c r="I549" s="329"/>
    </row>
    <row r="550" ht="15">
      <c r="I550" s="329"/>
    </row>
    <row r="551" ht="15">
      <c r="I551" s="329"/>
    </row>
    <row r="552" ht="15">
      <c r="I552" s="329"/>
    </row>
    <row r="553" ht="15">
      <c r="I553" s="329"/>
    </row>
    <row r="554" ht="15">
      <c r="I554" s="329"/>
    </row>
    <row r="555" ht="15">
      <c r="I555" s="329"/>
    </row>
    <row r="556" ht="15">
      <c r="I556" s="329"/>
    </row>
    <row r="557" ht="15">
      <c r="I557" s="329"/>
    </row>
    <row r="558" ht="15">
      <c r="I558" s="329"/>
    </row>
    <row r="559" ht="15">
      <c r="I559" s="329"/>
    </row>
    <row r="560" ht="15">
      <c r="I560" s="329"/>
    </row>
    <row r="561" ht="15">
      <c r="I561" s="329"/>
    </row>
    <row r="562" ht="15">
      <c r="I562" s="329"/>
    </row>
    <row r="563" ht="15">
      <c r="I563" s="329"/>
    </row>
    <row r="564" ht="15">
      <c r="I564" s="329"/>
    </row>
    <row r="565" ht="15">
      <c r="I565" s="329"/>
    </row>
    <row r="566" ht="15">
      <c r="I566" s="329"/>
    </row>
    <row r="567" ht="15">
      <c r="I567" s="329"/>
    </row>
    <row r="568" ht="15">
      <c r="I568" s="329"/>
    </row>
    <row r="569" ht="15">
      <c r="I569" s="329"/>
    </row>
    <row r="570" ht="15">
      <c r="I570" s="329"/>
    </row>
    <row r="571" ht="15">
      <c r="I571" s="329"/>
    </row>
    <row r="572" ht="15">
      <c r="I572" s="329"/>
    </row>
    <row r="573" ht="15">
      <c r="I573" s="329"/>
    </row>
    <row r="574" ht="15">
      <c r="I574" s="329"/>
    </row>
    <row r="575" ht="15">
      <c r="I575" s="329"/>
    </row>
    <row r="576" ht="15">
      <c r="I576" s="329"/>
    </row>
    <row r="577" ht="15">
      <c r="I577" s="329"/>
    </row>
    <row r="578" ht="15">
      <c r="I578" s="329"/>
    </row>
    <row r="579" ht="15">
      <c r="I579" s="329"/>
    </row>
    <row r="580" ht="15">
      <c r="I580" s="329"/>
    </row>
    <row r="581" ht="15">
      <c r="I581" s="329"/>
    </row>
    <row r="582" ht="15">
      <c r="I582" s="329"/>
    </row>
    <row r="583" ht="15">
      <c r="I583" s="329"/>
    </row>
    <row r="584" ht="15">
      <c r="I584" s="329"/>
    </row>
    <row r="585" ht="15">
      <c r="I585" s="329"/>
    </row>
    <row r="586" ht="15">
      <c r="I586" s="329"/>
    </row>
    <row r="587" ht="15">
      <c r="I587" s="329"/>
    </row>
    <row r="588" ht="15">
      <c r="I588" s="329"/>
    </row>
    <row r="589" ht="15">
      <c r="I589" s="329"/>
    </row>
    <row r="590" ht="15">
      <c r="I590" s="329"/>
    </row>
    <row r="591" ht="15">
      <c r="I591" s="329"/>
    </row>
    <row r="592" ht="15">
      <c r="I592" s="329"/>
    </row>
    <row r="593" ht="15">
      <c r="I593" s="329"/>
    </row>
    <row r="594" ht="15">
      <c r="I594" s="329"/>
    </row>
    <row r="595" ht="15">
      <c r="I595" s="329"/>
    </row>
    <row r="596" ht="15">
      <c r="I596" s="329"/>
    </row>
    <row r="597" ht="15">
      <c r="I597" s="329"/>
    </row>
    <row r="598" ht="15">
      <c r="I598" s="329"/>
    </row>
    <row r="599" ht="15">
      <c r="I599" s="329"/>
    </row>
    <row r="600" ht="15">
      <c r="I600" s="329"/>
    </row>
    <row r="601" ht="15">
      <c r="I601" s="329"/>
    </row>
    <row r="602" ht="15">
      <c r="I602" s="329"/>
    </row>
    <row r="603" ht="15">
      <c r="I603" s="329"/>
    </row>
    <row r="604" ht="15">
      <c r="I604" s="329"/>
    </row>
    <row r="605" ht="15">
      <c r="I605" s="329"/>
    </row>
    <row r="606" ht="15">
      <c r="I606" s="329"/>
    </row>
    <row r="607" ht="15">
      <c r="I607" s="329"/>
    </row>
    <row r="608" ht="15">
      <c r="I608" s="329"/>
    </row>
    <row r="609" ht="15">
      <c r="I609" s="329"/>
    </row>
    <row r="610" ht="15">
      <c r="I610" s="329"/>
    </row>
    <row r="611" ht="15">
      <c r="I611" s="329"/>
    </row>
    <row r="612" ht="15">
      <c r="I612" s="329"/>
    </row>
    <row r="613" ht="15">
      <c r="I613" s="329"/>
    </row>
    <row r="614" ht="15">
      <c r="I614" s="329"/>
    </row>
    <row r="615" ht="15">
      <c r="I615" s="329"/>
    </row>
    <row r="616" ht="15">
      <c r="I616" s="329"/>
    </row>
    <row r="617" ht="15">
      <c r="I617" s="329"/>
    </row>
    <row r="618" ht="15">
      <c r="I618" s="329"/>
    </row>
    <row r="619" ht="15">
      <c r="I619" s="329"/>
    </row>
    <row r="620" ht="15">
      <c r="I620" s="329"/>
    </row>
    <row r="621" ht="15">
      <c r="I621" s="329"/>
    </row>
    <row r="622" ht="15">
      <c r="I622" s="329"/>
    </row>
    <row r="623" ht="15">
      <c r="I623" s="329"/>
    </row>
    <row r="624" ht="15">
      <c r="I624" s="329"/>
    </row>
    <row r="625" ht="15">
      <c r="I625" s="329"/>
    </row>
    <row r="626" ht="15">
      <c r="I626" s="329"/>
    </row>
    <row r="627" ht="15">
      <c r="I627" s="329"/>
    </row>
    <row r="628" ht="15">
      <c r="I628" s="329"/>
    </row>
    <row r="629" ht="15">
      <c r="I629" s="329"/>
    </row>
    <row r="630" ht="15">
      <c r="I630" s="329"/>
    </row>
    <row r="631" ht="15">
      <c r="I631" s="329"/>
    </row>
    <row r="632" ht="15">
      <c r="I632" s="329"/>
    </row>
    <row r="633" ht="15">
      <c r="I633" s="329"/>
    </row>
    <row r="634" ht="15">
      <c r="I634" s="329"/>
    </row>
    <row r="635" ht="15">
      <c r="I635" s="329"/>
    </row>
    <row r="636" ht="15">
      <c r="I636" s="329"/>
    </row>
    <row r="637" ht="15">
      <c r="I637" s="329"/>
    </row>
    <row r="638" ht="15">
      <c r="I638" s="329"/>
    </row>
    <row r="639" ht="15">
      <c r="I639" s="329"/>
    </row>
    <row r="640" ht="15">
      <c r="I640" s="329"/>
    </row>
    <row r="641" ht="15">
      <c r="I641" s="329"/>
    </row>
    <row r="642" ht="15">
      <c r="I642" s="329"/>
    </row>
    <row r="643" ht="15">
      <c r="I643" s="329"/>
    </row>
    <row r="644" ht="15">
      <c r="I644" s="329"/>
    </row>
    <row r="645" ht="15">
      <c r="I645" s="329"/>
    </row>
    <row r="646" ht="15">
      <c r="I646" s="329"/>
    </row>
    <row r="647" ht="15">
      <c r="I647" s="329"/>
    </row>
    <row r="648" ht="15">
      <c r="I648" s="329"/>
    </row>
    <row r="649" ht="15">
      <c r="I649" s="329"/>
    </row>
    <row r="650" ht="15">
      <c r="I650" s="329"/>
    </row>
    <row r="651" ht="15">
      <c r="I651" s="329"/>
    </row>
    <row r="652" ht="15">
      <c r="I652" s="329"/>
    </row>
    <row r="653" ht="15">
      <c r="I653" s="329"/>
    </row>
    <row r="654" ht="15">
      <c r="I654" s="329"/>
    </row>
    <row r="655" ht="15">
      <c r="I655" s="329"/>
    </row>
    <row r="656" ht="15">
      <c r="I656" s="329"/>
    </row>
    <row r="657" ht="15">
      <c r="I657" s="329"/>
    </row>
    <row r="658" ht="15">
      <c r="I658" s="329"/>
    </row>
    <row r="659" ht="15">
      <c r="I659" s="329"/>
    </row>
    <row r="660" ht="15">
      <c r="I660" s="329"/>
    </row>
    <row r="661" ht="15">
      <c r="I661" s="329"/>
    </row>
    <row r="662" ht="15">
      <c r="I662" s="329"/>
    </row>
    <row r="663" ht="15">
      <c r="I663" s="329"/>
    </row>
    <row r="664" ht="15">
      <c r="I664" s="329"/>
    </row>
    <row r="665" ht="15">
      <c r="I665" s="329"/>
    </row>
    <row r="666" ht="15">
      <c r="I666" s="329"/>
    </row>
    <row r="667" ht="15">
      <c r="I667" s="329"/>
    </row>
    <row r="668" ht="15">
      <c r="I668" s="329"/>
    </row>
    <row r="669" ht="15">
      <c r="I669" s="329"/>
    </row>
    <row r="670" ht="15">
      <c r="I670" s="329"/>
    </row>
    <row r="671" ht="15">
      <c r="I671" s="329"/>
    </row>
    <row r="672" ht="15">
      <c r="I672" s="329"/>
    </row>
    <row r="673" ht="15">
      <c r="I673" s="329"/>
    </row>
    <row r="674" ht="15">
      <c r="I674" s="329"/>
    </row>
    <row r="675" ht="15">
      <c r="I675" s="329"/>
    </row>
    <row r="676" ht="15">
      <c r="I676" s="329"/>
    </row>
    <row r="677" ht="15">
      <c r="I677" s="329"/>
    </row>
    <row r="678" ht="15">
      <c r="I678" s="329"/>
    </row>
    <row r="679" ht="15">
      <c r="I679" s="329"/>
    </row>
    <row r="680" ht="15">
      <c r="I680" s="329"/>
    </row>
    <row r="681" ht="15">
      <c r="I681" s="329"/>
    </row>
    <row r="682" ht="15">
      <c r="I682" s="329"/>
    </row>
    <row r="683" ht="15">
      <c r="I683" s="329"/>
    </row>
    <row r="684" ht="15">
      <c r="I684" s="329"/>
    </row>
    <row r="685" ht="15">
      <c r="I685" s="329"/>
    </row>
    <row r="686" ht="15">
      <c r="I686" s="329"/>
    </row>
    <row r="687" ht="15">
      <c r="I687" s="329"/>
    </row>
    <row r="688" ht="15">
      <c r="I688" s="329"/>
    </row>
    <row r="689" ht="15">
      <c r="I689" s="329"/>
    </row>
    <row r="690" ht="15">
      <c r="I690" s="329"/>
    </row>
    <row r="691" ht="15">
      <c r="I691" s="329"/>
    </row>
    <row r="692" ht="15">
      <c r="I692" s="329"/>
    </row>
    <row r="693" ht="15">
      <c r="I693" s="329"/>
    </row>
    <row r="694" ht="15">
      <c r="I694" s="329"/>
    </row>
    <row r="695" ht="15">
      <c r="I695" s="329"/>
    </row>
    <row r="696" ht="15">
      <c r="I696" s="329"/>
    </row>
    <row r="697" ht="15">
      <c r="I697" s="329"/>
    </row>
    <row r="698" ht="15">
      <c r="I698" s="329"/>
    </row>
    <row r="699" ht="15">
      <c r="I699" s="329"/>
    </row>
    <row r="700" ht="15">
      <c r="I700" s="329"/>
    </row>
    <row r="701" ht="15">
      <c r="I701" s="329"/>
    </row>
    <row r="702" ht="15">
      <c r="I702" s="329"/>
    </row>
    <row r="703" ht="15">
      <c r="I703" s="329"/>
    </row>
    <row r="704" ht="15">
      <c r="I704" s="329"/>
    </row>
    <row r="705" ht="15">
      <c r="I705" s="329"/>
    </row>
    <row r="706" ht="15">
      <c r="I706" s="329"/>
    </row>
    <row r="707" ht="15">
      <c r="I707" s="329"/>
    </row>
    <row r="708" ht="15">
      <c r="I708" s="329"/>
    </row>
    <row r="709" ht="15">
      <c r="I709" s="329"/>
    </row>
    <row r="710" ht="15">
      <c r="I710" s="329"/>
    </row>
    <row r="711" ht="15">
      <c r="I711" s="329"/>
    </row>
    <row r="712" ht="15">
      <c r="I712" s="329"/>
    </row>
    <row r="713" ht="15">
      <c r="I713" s="329"/>
    </row>
    <row r="714" ht="15">
      <c r="I714" s="329"/>
    </row>
    <row r="715" ht="15">
      <c r="I715" s="329"/>
    </row>
    <row r="716" ht="15">
      <c r="I716" s="329"/>
    </row>
    <row r="717" ht="15">
      <c r="I717" s="329"/>
    </row>
    <row r="718" ht="15">
      <c r="I718" s="329"/>
    </row>
    <row r="719" ht="15">
      <c r="I719" s="329"/>
    </row>
    <row r="720" ht="15">
      <c r="I720" s="329"/>
    </row>
    <row r="721" ht="15">
      <c r="I721" s="329"/>
    </row>
    <row r="722" ht="15">
      <c r="I722" s="329"/>
    </row>
    <row r="723" ht="15">
      <c r="I723" s="329"/>
    </row>
    <row r="724" ht="15">
      <c r="I724" s="329"/>
    </row>
    <row r="725" ht="15">
      <c r="I725" s="329"/>
    </row>
    <row r="726" ht="15">
      <c r="I726" s="329"/>
    </row>
    <row r="727" ht="15">
      <c r="I727" s="329"/>
    </row>
    <row r="728" ht="15">
      <c r="I728" s="329"/>
    </row>
    <row r="729" ht="15">
      <c r="I729" s="329"/>
    </row>
    <row r="730" ht="15">
      <c r="I730" s="329"/>
    </row>
    <row r="731" ht="15">
      <c r="I731" s="329"/>
    </row>
    <row r="732" ht="15">
      <c r="I732" s="329"/>
    </row>
    <row r="733" ht="15">
      <c r="I733" s="329"/>
    </row>
    <row r="734" ht="15">
      <c r="I734" s="329"/>
    </row>
    <row r="735" ht="15">
      <c r="I735" s="329"/>
    </row>
    <row r="736" ht="15">
      <c r="I736" s="329"/>
    </row>
    <row r="737" ht="15">
      <c r="I737" s="329"/>
    </row>
    <row r="738" ht="15">
      <c r="I738" s="329"/>
    </row>
    <row r="739" ht="15">
      <c r="I739" s="329"/>
    </row>
    <row r="740" ht="15">
      <c r="I740" s="329"/>
    </row>
    <row r="741" ht="15">
      <c r="I741" s="329"/>
    </row>
    <row r="742" ht="15">
      <c r="I742" s="329"/>
    </row>
    <row r="743" ht="15">
      <c r="I743" s="329"/>
    </row>
    <row r="744" ht="15">
      <c r="I744" s="329"/>
    </row>
    <row r="745" ht="15">
      <c r="I745" s="329"/>
    </row>
    <row r="746" ht="15">
      <c r="I746" s="329"/>
    </row>
    <row r="747" ht="15">
      <c r="I747" s="329"/>
    </row>
    <row r="748" ht="15">
      <c r="I748" s="329"/>
    </row>
    <row r="749" ht="15">
      <c r="I749" s="329"/>
    </row>
    <row r="750" ht="15">
      <c r="I750" s="329"/>
    </row>
    <row r="751" ht="15">
      <c r="I751" s="329"/>
    </row>
    <row r="752" ht="15">
      <c r="I752" s="329"/>
    </row>
    <row r="753" ht="15">
      <c r="I753" s="329"/>
    </row>
    <row r="754" ht="15">
      <c r="I754" s="329"/>
    </row>
    <row r="755" ht="15">
      <c r="I755" s="329"/>
    </row>
    <row r="756" ht="15">
      <c r="I756" s="329"/>
    </row>
    <row r="757" ht="15">
      <c r="I757" s="329"/>
    </row>
    <row r="758" ht="15">
      <c r="I758" s="329"/>
    </row>
    <row r="759" ht="15">
      <c r="I759" s="329"/>
    </row>
    <row r="760" ht="15">
      <c r="I760" s="329"/>
    </row>
    <row r="761" ht="15">
      <c r="I761" s="329"/>
    </row>
    <row r="762" ht="15">
      <c r="I762" s="329"/>
    </row>
    <row r="763" ht="15">
      <c r="I763" s="329"/>
    </row>
    <row r="764" ht="15">
      <c r="I764" s="329"/>
    </row>
    <row r="765" ht="15">
      <c r="I765" s="329"/>
    </row>
    <row r="766" ht="15">
      <c r="I766" s="329"/>
    </row>
    <row r="767" ht="15">
      <c r="I767" s="329"/>
    </row>
    <row r="768" ht="15">
      <c r="I768" s="329"/>
    </row>
    <row r="769" ht="15">
      <c r="I769" s="329"/>
    </row>
    <row r="770" ht="15">
      <c r="I770" s="329"/>
    </row>
    <row r="771" ht="15">
      <c r="I771" s="329"/>
    </row>
    <row r="772" ht="15">
      <c r="I772" s="329"/>
    </row>
    <row r="773" ht="15">
      <c r="I773" s="329"/>
    </row>
    <row r="774" ht="15">
      <c r="I774" s="329"/>
    </row>
    <row r="775" ht="15">
      <c r="I775" s="329"/>
    </row>
    <row r="776" ht="15">
      <c r="I776" s="329"/>
    </row>
    <row r="777" ht="15">
      <c r="I777" s="329"/>
    </row>
    <row r="778" ht="15">
      <c r="I778" s="329"/>
    </row>
    <row r="779" ht="15">
      <c r="I779" s="329"/>
    </row>
    <row r="780" ht="15">
      <c r="I780" s="329"/>
    </row>
    <row r="781" ht="15">
      <c r="I781" s="329"/>
    </row>
    <row r="782" ht="15">
      <c r="I782" s="329"/>
    </row>
    <row r="783" ht="15">
      <c r="I783" s="329"/>
    </row>
    <row r="784" ht="15">
      <c r="I784" s="329"/>
    </row>
    <row r="785" ht="15">
      <c r="I785" s="329"/>
    </row>
    <row r="786" ht="15">
      <c r="I786" s="329"/>
    </row>
    <row r="787" ht="15">
      <c r="I787" s="329"/>
    </row>
    <row r="788" ht="15">
      <c r="I788" s="329"/>
    </row>
    <row r="789" ht="15">
      <c r="I789" s="329"/>
    </row>
    <row r="790" ht="15">
      <c r="I790" s="329"/>
    </row>
    <row r="791" ht="15">
      <c r="I791" s="329"/>
    </row>
    <row r="792" ht="15">
      <c r="I792" s="329"/>
    </row>
    <row r="793" ht="15">
      <c r="I793" s="329"/>
    </row>
    <row r="794" ht="15">
      <c r="I794" s="329"/>
    </row>
    <row r="795" ht="15">
      <c r="I795" s="329"/>
    </row>
    <row r="796" ht="15">
      <c r="I796" s="329"/>
    </row>
    <row r="797" ht="15">
      <c r="I797" s="329"/>
    </row>
    <row r="798" ht="15">
      <c r="I798" s="329"/>
    </row>
    <row r="799" ht="15">
      <c r="I799" s="329"/>
    </row>
    <row r="800" ht="15">
      <c r="I800" s="329"/>
    </row>
    <row r="801" ht="15">
      <c r="I801" s="329"/>
    </row>
    <row r="802" ht="15">
      <c r="I802" s="329"/>
    </row>
    <row r="803" ht="15">
      <c r="I803" s="329"/>
    </row>
    <row r="804" ht="15">
      <c r="I804" s="329"/>
    </row>
    <row r="805" ht="15">
      <c r="I805" s="329"/>
    </row>
    <row r="806" ht="15">
      <c r="I806" s="329"/>
    </row>
    <row r="807" ht="15">
      <c r="I807" s="329"/>
    </row>
    <row r="808" ht="15">
      <c r="I808" s="329"/>
    </row>
    <row r="809" ht="15">
      <c r="I809" s="329"/>
    </row>
    <row r="810" ht="15">
      <c r="I810" s="329"/>
    </row>
    <row r="811" ht="15">
      <c r="I811" s="329"/>
    </row>
    <row r="812" ht="15">
      <c r="I812" s="329"/>
    </row>
    <row r="813" ht="15">
      <c r="I813" s="329"/>
    </row>
    <row r="814" ht="15">
      <c r="I814" s="329"/>
    </row>
    <row r="815" ht="15">
      <c r="I815" s="329"/>
    </row>
    <row r="816" ht="15">
      <c r="I816" s="329"/>
    </row>
    <row r="817" ht="15">
      <c r="I817" s="329"/>
    </row>
    <row r="818" ht="15">
      <c r="I818" s="329"/>
    </row>
    <row r="819" ht="15">
      <c r="I819" s="329"/>
    </row>
    <row r="820" ht="15">
      <c r="I820" s="329"/>
    </row>
    <row r="821" ht="15">
      <c r="I821" s="329"/>
    </row>
    <row r="822" ht="15">
      <c r="I822" s="329"/>
    </row>
    <row r="823" ht="15">
      <c r="I823" s="329"/>
    </row>
    <row r="824" ht="15">
      <c r="I824" s="329"/>
    </row>
    <row r="825" ht="15">
      <c r="I825" s="329"/>
    </row>
    <row r="826" ht="15">
      <c r="I826" s="329"/>
    </row>
    <row r="827" ht="15">
      <c r="I827" s="329"/>
    </row>
    <row r="828" ht="15">
      <c r="I828" s="329"/>
    </row>
    <row r="829" ht="15">
      <c r="I829" s="329"/>
    </row>
    <row r="830" ht="15">
      <c r="I830" s="329"/>
    </row>
    <row r="831" ht="15">
      <c r="I831" s="329"/>
    </row>
    <row r="832" ht="15">
      <c r="I832" s="329"/>
    </row>
    <row r="833" ht="15">
      <c r="I833" s="329"/>
    </row>
    <row r="834" ht="15">
      <c r="I834" s="329"/>
    </row>
    <row r="835" ht="15">
      <c r="I835" s="329"/>
    </row>
    <row r="836" ht="15">
      <c r="I836" s="329"/>
    </row>
    <row r="837" ht="15">
      <c r="I837" s="329"/>
    </row>
    <row r="838" ht="15">
      <c r="I838" s="329"/>
    </row>
    <row r="839" ht="15">
      <c r="I839" s="329"/>
    </row>
    <row r="840" ht="15">
      <c r="I840" s="329"/>
    </row>
    <row r="841" ht="15">
      <c r="I841" s="329"/>
    </row>
    <row r="842" ht="15">
      <c r="I842" s="329"/>
    </row>
    <row r="843" ht="15">
      <c r="I843" s="329"/>
    </row>
    <row r="844" ht="15">
      <c r="I844" s="329"/>
    </row>
    <row r="845" ht="15">
      <c r="I845" s="329"/>
    </row>
    <row r="846" ht="15">
      <c r="I846" s="329"/>
    </row>
    <row r="847" ht="15">
      <c r="I847" s="329"/>
    </row>
    <row r="848" ht="15">
      <c r="I848" s="329"/>
    </row>
    <row r="849" ht="15">
      <c r="I849" s="329"/>
    </row>
    <row r="850" ht="15">
      <c r="I850" s="329"/>
    </row>
    <row r="851" ht="15">
      <c r="I851" s="329"/>
    </row>
    <row r="852" ht="15">
      <c r="I852" s="329"/>
    </row>
    <row r="853" ht="15">
      <c r="I853" s="329"/>
    </row>
    <row r="854" ht="15">
      <c r="I854" s="329"/>
    </row>
    <row r="855" ht="15">
      <c r="I855" s="329"/>
    </row>
    <row r="856" ht="15">
      <c r="I856" s="329"/>
    </row>
    <row r="857" ht="15">
      <c r="I857" s="329"/>
    </row>
    <row r="858" ht="15">
      <c r="I858" s="329"/>
    </row>
    <row r="859" ht="15">
      <c r="I859" s="329"/>
    </row>
    <row r="860" ht="15">
      <c r="I860" s="329"/>
    </row>
    <row r="861" ht="15">
      <c r="I861" s="329"/>
    </row>
    <row r="862" ht="15">
      <c r="I862" s="329"/>
    </row>
    <row r="863" ht="15">
      <c r="I863" s="329"/>
    </row>
    <row r="864" ht="15">
      <c r="I864" s="329"/>
    </row>
    <row r="865" ht="15">
      <c r="I865" s="329"/>
    </row>
    <row r="866" ht="15">
      <c r="I866" s="329"/>
    </row>
    <row r="867" ht="15">
      <c r="I867" s="329"/>
    </row>
    <row r="868" ht="15">
      <c r="I868" s="329"/>
    </row>
    <row r="869" ht="15">
      <c r="I869" s="329"/>
    </row>
    <row r="870" ht="15">
      <c r="I870" s="329"/>
    </row>
    <row r="871" ht="15">
      <c r="I871" s="329"/>
    </row>
    <row r="872" ht="15">
      <c r="I872" s="329"/>
    </row>
    <row r="873" ht="15">
      <c r="I873" s="329"/>
    </row>
    <row r="874" ht="15">
      <c r="I874" s="329"/>
    </row>
    <row r="875" ht="15">
      <c r="I875" s="329"/>
    </row>
    <row r="876" ht="15">
      <c r="I876" s="329"/>
    </row>
    <row r="877" ht="15">
      <c r="I877" s="329"/>
    </row>
    <row r="878" ht="15">
      <c r="I878" s="329"/>
    </row>
    <row r="879" ht="15">
      <c r="I879" s="329"/>
    </row>
    <row r="880" ht="15">
      <c r="I880" s="329"/>
    </row>
    <row r="881" ht="15">
      <c r="I881" s="329"/>
    </row>
    <row r="882" ht="15">
      <c r="I882" s="329"/>
    </row>
    <row r="883" ht="15">
      <c r="I883" s="329"/>
    </row>
    <row r="884" ht="15">
      <c r="I884" s="329"/>
    </row>
    <row r="885" ht="15">
      <c r="I885" s="329"/>
    </row>
    <row r="886" ht="15">
      <c r="I886" s="329"/>
    </row>
    <row r="887" ht="15">
      <c r="I887" s="329"/>
    </row>
    <row r="888" ht="15">
      <c r="I888" s="329"/>
    </row>
    <row r="889" ht="15">
      <c r="I889" s="329"/>
    </row>
    <row r="890" ht="15">
      <c r="I890" s="329"/>
    </row>
    <row r="891" ht="15">
      <c r="I891" s="329"/>
    </row>
    <row r="892" ht="15">
      <c r="I892" s="329"/>
    </row>
    <row r="893" ht="15">
      <c r="I893" s="329"/>
    </row>
    <row r="894" ht="15">
      <c r="I894" s="329"/>
    </row>
    <row r="895" ht="15">
      <c r="I895" s="329"/>
    </row>
    <row r="896" ht="15">
      <c r="I896" s="329"/>
    </row>
    <row r="897" ht="15">
      <c r="I897" s="329"/>
    </row>
    <row r="898" ht="15">
      <c r="I898" s="329"/>
    </row>
    <row r="899" ht="15">
      <c r="I899" s="329"/>
    </row>
    <row r="900" ht="15">
      <c r="I900" s="329"/>
    </row>
    <row r="901" ht="15">
      <c r="I901" s="329"/>
    </row>
    <row r="902" ht="15">
      <c r="I902" s="329"/>
    </row>
    <row r="903" ht="15">
      <c r="I903" s="329"/>
    </row>
    <row r="904" ht="15">
      <c r="I904" s="329"/>
    </row>
    <row r="905" ht="15">
      <c r="I905" s="329"/>
    </row>
    <row r="906" ht="15">
      <c r="I906" s="329"/>
    </row>
    <row r="907" ht="15">
      <c r="I907" s="329"/>
    </row>
    <row r="908" ht="15">
      <c r="I908" s="329"/>
    </row>
    <row r="909" ht="15">
      <c r="I909" s="329"/>
    </row>
    <row r="910" ht="15">
      <c r="I910" s="329"/>
    </row>
    <row r="911" ht="15">
      <c r="I911" s="329"/>
    </row>
    <row r="912" ht="15">
      <c r="I912" s="329"/>
    </row>
    <row r="913" ht="15">
      <c r="I913" s="329"/>
    </row>
    <row r="914" ht="15">
      <c r="I914" s="329"/>
    </row>
    <row r="915" ht="15">
      <c r="I915" s="329"/>
    </row>
    <row r="916" ht="15">
      <c r="I916" s="329"/>
    </row>
    <row r="917" ht="15">
      <c r="I917" s="329"/>
    </row>
    <row r="918" ht="15">
      <c r="I918" s="329"/>
    </row>
    <row r="919" ht="15">
      <c r="I919" s="329"/>
    </row>
    <row r="920" ht="15">
      <c r="I920" s="329"/>
    </row>
    <row r="921" ht="15">
      <c r="I921" s="329"/>
    </row>
    <row r="922" ht="15">
      <c r="I922" s="329"/>
    </row>
    <row r="923" ht="15">
      <c r="I923" s="329"/>
    </row>
    <row r="924" ht="15">
      <c r="I924" s="329"/>
    </row>
    <row r="925" ht="15">
      <c r="I925" s="329"/>
    </row>
    <row r="926" ht="15">
      <c r="I926" s="329"/>
    </row>
    <row r="927" ht="15">
      <c r="I927" s="329"/>
    </row>
    <row r="928" ht="15">
      <c r="I928" s="329"/>
    </row>
    <row r="929" ht="15">
      <c r="I929" s="329"/>
    </row>
    <row r="930" ht="15">
      <c r="I930" s="329"/>
    </row>
    <row r="931" ht="15">
      <c r="I931" s="329"/>
    </row>
    <row r="932" ht="15">
      <c r="I932" s="329"/>
    </row>
    <row r="933" ht="15">
      <c r="I933" s="329"/>
    </row>
    <row r="934" ht="15">
      <c r="I934" s="329"/>
    </row>
    <row r="935" ht="15">
      <c r="I935" s="329"/>
    </row>
    <row r="936" ht="15">
      <c r="I936" s="329"/>
    </row>
    <row r="937" ht="15">
      <c r="I937" s="329"/>
    </row>
    <row r="938" ht="15">
      <c r="I938" s="329"/>
    </row>
    <row r="939" ht="15">
      <c r="I939" s="329"/>
    </row>
    <row r="940" ht="15">
      <c r="I940" s="329"/>
    </row>
    <row r="941" ht="15">
      <c r="I941" s="329"/>
    </row>
    <row r="942" ht="15">
      <c r="I942" s="329"/>
    </row>
    <row r="943" ht="15">
      <c r="I943" s="329"/>
    </row>
    <row r="944" ht="15">
      <c r="I944" s="329"/>
    </row>
    <row r="945" ht="15">
      <c r="I945" s="329"/>
    </row>
    <row r="946" ht="15">
      <c r="I946" s="329"/>
    </row>
    <row r="947" ht="15">
      <c r="I947" s="329"/>
    </row>
    <row r="948" ht="15">
      <c r="I948" s="329"/>
    </row>
    <row r="949" ht="15">
      <c r="I949" s="329"/>
    </row>
    <row r="950" ht="15">
      <c r="I950" s="329"/>
    </row>
    <row r="951" ht="15">
      <c r="I951" s="329"/>
    </row>
    <row r="952" ht="15">
      <c r="I952" s="329"/>
    </row>
    <row r="953" ht="15">
      <c r="I953" s="329"/>
    </row>
    <row r="954" ht="15">
      <c r="I954" s="329"/>
    </row>
    <row r="955" ht="15">
      <c r="I955" s="329"/>
    </row>
    <row r="956" ht="15">
      <c r="I956" s="329"/>
    </row>
    <row r="957" ht="15">
      <c r="I957" s="329"/>
    </row>
    <row r="958" ht="15">
      <c r="I958" s="329"/>
    </row>
    <row r="959" ht="15">
      <c r="I959" s="329"/>
    </row>
    <row r="960" ht="15">
      <c r="I960" s="329"/>
    </row>
    <row r="961" ht="15">
      <c r="I961" s="329"/>
    </row>
    <row r="962" ht="15">
      <c r="I962" s="329"/>
    </row>
    <row r="963" ht="15">
      <c r="I963" s="329"/>
    </row>
    <row r="964" ht="15">
      <c r="I964" s="329"/>
    </row>
    <row r="965" ht="15">
      <c r="I965" s="329"/>
    </row>
    <row r="966" ht="15">
      <c r="I966" s="329"/>
    </row>
    <row r="967" ht="15">
      <c r="I967" s="329"/>
    </row>
    <row r="968" ht="15">
      <c r="I968" s="329"/>
    </row>
    <row r="969" ht="15">
      <c r="I969" s="329"/>
    </row>
    <row r="970" ht="15">
      <c r="I970" s="329"/>
    </row>
    <row r="971" ht="15">
      <c r="I971" s="329"/>
    </row>
    <row r="972" ht="15">
      <c r="I972" s="329"/>
    </row>
    <row r="973" ht="15">
      <c r="I973" s="329"/>
    </row>
    <row r="974" ht="15">
      <c r="I974" s="329"/>
    </row>
    <row r="975" ht="15">
      <c r="I975" s="329"/>
    </row>
    <row r="976" ht="15">
      <c r="I976" s="329"/>
    </row>
    <row r="977" ht="15">
      <c r="I977" s="329"/>
    </row>
    <row r="978" ht="15">
      <c r="I978" s="329"/>
    </row>
    <row r="979" ht="15">
      <c r="I979" s="329"/>
    </row>
    <row r="980" ht="15">
      <c r="I980" s="329"/>
    </row>
    <row r="981" ht="15">
      <c r="I981" s="329"/>
    </row>
    <row r="982" ht="15">
      <c r="I982" s="329"/>
    </row>
    <row r="983" ht="15">
      <c r="I983" s="329"/>
    </row>
    <row r="984" ht="15">
      <c r="I984" s="329"/>
    </row>
    <row r="985" ht="15">
      <c r="I985" s="329"/>
    </row>
    <row r="986" ht="15">
      <c r="I986" s="329"/>
    </row>
    <row r="987" ht="15">
      <c r="I987" s="329"/>
    </row>
    <row r="988" ht="15">
      <c r="I988" s="329"/>
    </row>
    <row r="989" ht="15">
      <c r="I989" s="329"/>
    </row>
    <row r="990" ht="15">
      <c r="I990" s="329"/>
    </row>
    <row r="991" ht="15">
      <c r="I991" s="329"/>
    </row>
    <row r="992" ht="15">
      <c r="I992" s="329"/>
    </row>
    <row r="993" ht="15">
      <c r="I993" s="329"/>
    </row>
    <row r="994" ht="15">
      <c r="I994" s="329"/>
    </row>
    <row r="995" ht="15">
      <c r="I995" s="329"/>
    </row>
    <row r="996" ht="15">
      <c r="I996" s="329"/>
    </row>
    <row r="997" ht="15">
      <c r="I997" s="329"/>
    </row>
    <row r="998" ht="15">
      <c r="I998" s="329"/>
    </row>
    <row r="999" ht="15">
      <c r="I999" s="329"/>
    </row>
    <row r="1000" ht="15">
      <c r="I1000" s="329"/>
    </row>
    <row r="1001" ht="15">
      <c r="I1001" s="329"/>
    </row>
    <row r="1002" ht="15">
      <c r="I1002" s="329"/>
    </row>
    <row r="1003" ht="15">
      <c r="I1003" s="329"/>
    </row>
    <row r="1004" ht="15">
      <c r="I1004" s="329"/>
    </row>
    <row r="1005" ht="15">
      <c r="I1005" s="329"/>
    </row>
    <row r="1006" ht="15">
      <c r="I1006" s="329"/>
    </row>
    <row r="1007" ht="15">
      <c r="I1007" s="329"/>
    </row>
    <row r="1008" ht="15">
      <c r="I1008" s="329"/>
    </row>
    <row r="1009" ht="15">
      <c r="I1009" s="329"/>
    </row>
    <row r="1010" ht="15">
      <c r="I1010" s="329"/>
    </row>
    <row r="1011" ht="15">
      <c r="I1011" s="329"/>
    </row>
    <row r="1012" ht="15">
      <c r="I1012" s="329"/>
    </row>
    <row r="1013" ht="15">
      <c r="I1013" s="329"/>
    </row>
    <row r="1014" ht="15">
      <c r="I1014" s="329"/>
    </row>
    <row r="1015" ht="15">
      <c r="I1015" s="329"/>
    </row>
    <row r="1016" ht="15">
      <c r="I1016" s="329"/>
    </row>
    <row r="1017" ht="15">
      <c r="I1017" s="329"/>
    </row>
  </sheetData>
  <mergeCells count="8">
    <mergeCell ref="A3:M3"/>
    <mergeCell ref="A4:M4"/>
    <mergeCell ref="A6:A10"/>
    <mergeCell ref="B6:D7"/>
    <mergeCell ref="E6:F7"/>
    <mergeCell ref="G6:J7"/>
    <mergeCell ref="K6:L7"/>
    <mergeCell ref="M6:M10"/>
  </mergeCells>
  <printOptions horizontalCentered="1" verticalCentered="1"/>
  <pageMargins left="0.7874015748031497" right="0.7874015748031497" top="0.3937007874015748" bottom="0.3937007874015748" header="0" footer="0"/>
  <pageSetup horizontalDpi="600" verticalDpi="600" orientation="landscape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10"/>
  <sheetViews>
    <sheetView workbookViewId="0" topLeftCell="B1">
      <selection activeCell="A99" sqref="A99"/>
    </sheetView>
  </sheetViews>
  <sheetFormatPr defaultColWidth="11.00390625" defaultRowHeight="15.75" customHeight="1"/>
  <cols>
    <col min="1" max="1" width="0" style="2" hidden="1" customWidth="1"/>
    <col min="2" max="2" width="37.421875" style="2" customWidth="1"/>
    <col min="3" max="3" width="7.421875" style="2" customWidth="1"/>
    <col min="4" max="4" width="6.28125" style="2" customWidth="1"/>
    <col min="5" max="5" width="6.7109375" style="2" customWidth="1"/>
    <col min="6" max="6" width="4.8515625" style="2" customWidth="1"/>
    <col min="7" max="7" width="6.28125" style="50" customWidth="1"/>
    <col min="8" max="8" width="4.7109375" style="2" customWidth="1"/>
    <col min="9" max="9" width="6.7109375" style="2" customWidth="1"/>
    <col min="10" max="10" width="4.57421875" style="2" customWidth="1"/>
    <col min="11" max="11" width="8.57421875" style="2" customWidth="1"/>
    <col min="12" max="12" width="6.7109375" style="2" customWidth="1"/>
    <col min="13" max="13" width="6.00390625" style="2" customWidth="1"/>
    <col min="14" max="14" width="5.8515625" style="2" customWidth="1"/>
    <col min="15" max="15" width="6.28125" style="2" customWidth="1"/>
    <col min="16" max="16" width="5.421875" style="2" customWidth="1"/>
    <col min="17" max="19" width="5.57421875" style="2" customWidth="1"/>
    <col min="20" max="20" width="5.28125" style="2" customWidth="1"/>
    <col min="21" max="21" width="6.00390625" style="2" customWidth="1"/>
    <col min="22" max="22" width="6.57421875" style="2" customWidth="1"/>
    <col min="23" max="23" width="6.00390625" style="2" customWidth="1"/>
    <col min="24" max="24" width="5.00390625" style="2" customWidth="1"/>
    <col min="25" max="25" width="5.57421875" style="2" customWidth="1"/>
    <col min="26" max="26" width="3.8515625" style="2" customWidth="1"/>
    <col min="27" max="27" width="5.8515625" style="50" bestFit="1" customWidth="1"/>
    <col min="28" max="28" width="9.421875" style="50" customWidth="1"/>
    <col min="29" max="29" width="10.7109375" style="50" customWidth="1"/>
    <col min="30" max="30" width="11.00390625" style="2" customWidth="1"/>
    <col min="31" max="33" width="11.00390625" style="36" customWidth="1"/>
    <col min="34" max="16384" width="11.00390625" style="2" customWidth="1"/>
  </cols>
  <sheetData>
    <row r="1" spans="2:28" ht="15.75" customHeight="1">
      <c r="B1" s="102" t="s">
        <v>591</v>
      </c>
      <c r="C1" s="118"/>
      <c r="G1" s="119" t="s">
        <v>355</v>
      </c>
      <c r="AA1" s="119"/>
      <c r="AB1" s="119"/>
    </row>
    <row r="2" spans="2:31" ht="15.75" customHeight="1">
      <c r="B2" s="433" t="s">
        <v>589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  <c r="AE2" s="140"/>
    </row>
    <row r="3" spans="2:31" ht="15.75" customHeight="1">
      <c r="B3" s="433" t="s">
        <v>590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E3" s="140"/>
    </row>
    <row r="4" spans="2:31" ht="15.75" customHeight="1" thickBot="1">
      <c r="B4" s="6"/>
      <c r="C4" s="6"/>
      <c r="D4" s="6"/>
      <c r="E4" s="6"/>
      <c r="F4" s="6"/>
      <c r="G4" s="119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AE4" s="140"/>
    </row>
    <row r="5" spans="2:31" ht="21" customHeight="1" thickBot="1">
      <c r="B5" s="430" t="s">
        <v>356</v>
      </c>
      <c r="C5" s="120" t="s">
        <v>4</v>
      </c>
      <c r="D5" s="366" t="s">
        <v>357</v>
      </c>
      <c r="E5" s="366"/>
      <c r="F5" s="366"/>
      <c r="G5" s="366"/>
      <c r="H5" s="366"/>
      <c r="I5" s="366"/>
      <c r="J5" s="366"/>
      <c r="K5" s="366"/>
      <c r="L5" s="366"/>
      <c r="M5" s="366"/>
      <c r="N5" s="367"/>
      <c r="O5" s="121" t="s">
        <v>6</v>
      </c>
      <c r="P5" s="122"/>
      <c r="Q5" s="122"/>
      <c r="R5" s="122"/>
      <c r="S5" s="122"/>
      <c r="T5" s="122"/>
      <c r="U5" s="122"/>
      <c r="V5" s="405" t="s">
        <v>353</v>
      </c>
      <c r="W5" s="366"/>
      <c r="X5" s="366"/>
      <c r="Y5" s="366"/>
      <c r="Z5" s="366"/>
      <c r="AA5" s="367"/>
      <c r="AB5" s="405" t="s">
        <v>354</v>
      </c>
      <c r="AC5" s="366"/>
      <c r="AE5" s="140"/>
    </row>
    <row r="6" spans="2:31" ht="15.75" customHeight="1">
      <c r="B6" s="431"/>
      <c r="C6" s="8" t="s">
        <v>10</v>
      </c>
      <c r="D6" s="5" t="s">
        <v>11</v>
      </c>
      <c r="E6" s="5" t="s">
        <v>12</v>
      </c>
      <c r="F6" s="5" t="s">
        <v>13</v>
      </c>
      <c r="G6" s="5" t="s">
        <v>14</v>
      </c>
      <c r="H6" s="5" t="s">
        <v>15</v>
      </c>
      <c r="I6" s="5" t="s">
        <v>16</v>
      </c>
      <c r="J6" s="5" t="s">
        <v>358</v>
      </c>
      <c r="K6" s="5" t="s">
        <v>18</v>
      </c>
      <c r="L6" s="5" t="s">
        <v>11</v>
      </c>
      <c r="M6" s="5" t="s">
        <v>359</v>
      </c>
      <c r="N6" s="5" t="s">
        <v>19</v>
      </c>
      <c r="O6" s="14" t="s">
        <v>11</v>
      </c>
      <c r="P6" s="5" t="s">
        <v>20</v>
      </c>
      <c r="Q6" s="5" t="s">
        <v>21</v>
      </c>
      <c r="R6" s="5" t="s">
        <v>22</v>
      </c>
      <c r="S6" s="5" t="s">
        <v>360</v>
      </c>
      <c r="T6" s="5" t="s">
        <v>24</v>
      </c>
      <c r="U6" s="5" t="s">
        <v>25</v>
      </c>
      <c r="V6" s="14" t="s">
        <v>26</v>
      </c>
      <c r="W6" s="5" t="s">
        <v>27</v>
      </c>
      <c r="X6" s="4" t="s">
        <v>28</v>
      </c>
      <c r="Y6" s="4" t="s">
        <v>29</v>
      </c>
      <c r="Z6" s="4" t="s">
        <v>361</v>
      </c>
      <c r="AA6" s="54" t="s">
        <v>362</v>
      </c>
      <c r="AB6" s="14" t="s">
        <v>32</v>
      </c>
      <c r="AC6" s="54" t="s">
        <v>224</v>
      </c>
      <c r="AE6" s="140"/>
    </row>
    <row r="7" spans="2:31" ht="15.75" customHeight="1" thickBot="1">
      <c r="B7" s="432"/>
      <c r="C7" s="16"/>
      <c r="D7" s="17" t="s">
        <v>33</v>
      </c>
      <c r="E7" s="17" t="s">
        <v>34</v>
      </c>
      <c r="F7" s="17" t="s">
        <v>35</v>
      </c>
      <c r="G7" s="17" t="s">
        <v>36</v>
      </c>
      <c r="H7" s="17" t="s">
        <v>37</v>
      </c>
      <c r="I7" s="17" t="s">
        <v>38</v>
      </c>
      <c r="J7" s="10" t="s">
        <v>363</v>
      </c>
      <c r="K7" s="17" t="s">
        <v>39</v>
      </c>
      <c r="L7" s="17" t="s">
        <v>40</v>
      </c>
      <c r="M7" s="17" t="s">
        <v>41</v>
      </c>
      <c r="N7" s="10" t="s">
        <v>42</v>
      </c>
      <c r="O7" s="18" t="s">
        <v>43</v>
      </c>
      <c r="P7" s="17" t="s">
        <v>44</v>
      </c>
      <c r="Q7" s="17" t="s">
        <v>45</v>
      </c>
      <c r="R7" s="10" t="s">
        <v>46</v>
      </c>
      <c r="S7" s="10" t="s">
        <v>364</v>
      </c>
      <c r="T7" s="10" t="s">
        <v>47</v>
      </c>
      <c r="U7" s="17" t="s">
        <v>48</v>
      </c>
      <c r="V7" s="9" t="s">
        <v>49</v>
      </c>
      <c r="W7" s="10" t="s">
        <v>50</v>
      </c>
      <c r="X7" s="10" t="s">
        <v>51</v>
      </c>
      <c r="Y7" s="10" t="s">
        <v>52</v>
      </c>
      <c r="Z7" s="10" t="s">
        <v>365</v>
      </c>
      <c r="AA7" s="10" t="s">
        <v>53</v>
      </c>
      <c r="AB7" s="18" t="s">
        <v>54</v>
      </c>
      <c r="AC7" s="10" t="s">
        <v>55</v>
      </c>
      <c r="AE7" s="140"/>
    </row>
    <row r="8" spans="2:31" ht="15.75" customHeight="1">
      <c r="B8" s="6"/>
      <c r="C8" s="19"/>
      <c r="D8" s="6"/>
      <c r="E8" s="6"/>
      <c r="F8" s="6"/>
      <c r="G8" s="119"/>
      <c r="H8" s="6"/>
      <c r="I8" s="6"/>
      <c r="J8" s="6"/>
      <c r="K8" s="6"/>
      <c r="L8" s="6"/>
      <c r="M8" s="6"/>
      <c r="N8" s="22"/>
      <c r="O8" s="20"/>
      <c r="P8" s="6"/>
      <c r="Q8" s="6"/>
      <c r="R8" s="6"/>
      <c r="S8" s="6"/>
      <c r="T8" s="6"/>
      <c r="U8" s="6"/>
      <c r="V8" s="20"/>
      <c r="W8" s="21"/>
      <c r="X8" s="7"/>
      <c r="Y8" s="7"/>
      <c r="Z8" s="36"/>
      <c r="AB8" s="11"/>
      <c r="AE8" s="140"/>
    </row>
    <row r="9" spans="2:31" ht="15.75" customHeight="1">
      <c r="B9" s="5" t="s">
        <v>10</v>
      </c>
      <c r="C9" s="23">
        <f>SUM(D9:AC9)</f>
        <v>10367</v>
      </c>
      <c r="D9" s="24">
        <f>SUM(D11:D100)</f>
        <v>2479</v>
      </c>
      <c r="E9" s="24">
        <f>SUM(E11:E100)</f>
        <v>1177</v>
      </c>
      <c r="F9" s="24">
        <f aca="true" t="shared" si="0" ref="F9:AC9">SUM(F11:F100)</f>
        <v>689</v>
      </c>
      <c r="G9" s="24">
        <f t="shared" si="0"/>
        <v>1036</v>
      </c>
      <c r="H9" s="24">
        <f t="shared" si="0"/>
        <v>272</v>
      </c>
      <c r="I9" s="24">
        <f t="shared" si="0"/>
        <v>564</v>
      </c>
      <c r="J9" s="24">
        <f t="shared" si="0"/>
        <v>893</v>
      </c>
      <c r="K9" s="24">
        <f t="shared" si="0"/>
        <v>455</v>
      </c>
      <c r="L9" s="24">
        <f t="shared" si="0"/>
        <v>264</v>
      </c>
      <c r="M9" s="24">
        <f t="shared" si="0"/>
        <v>570</v>
      </c>
      <c r="N9" s="24">
        <f t="shared" si="0"/>
        <v>417</v>
      </c>
      <c r="O9" s="67">
        <f t="shared" si="0"/>
        <v>309</v>
      </c>
      <c r="P9" s="24">
        <f t="shared" si="0"/>
        <v>167</v>
      </c>
      <c r="Q9" s="24">
        <f t="shared" si="0"/>
        <v>120</v>
      </c>
      <c r="R9" s="24">
        <f t="shared" si="0"/>
        <v>191</v>
      </c>
      <c r="S9" s="24">
        <f t="shared" si="0"/>
        <v>96</v>
      </c>
      <c r="T9" s="24">
        <f t="shared" si="0"/>
        <v>149</v>
      </c>
      <c r="U9" s="24">
        <f t="shared" si="0"/>
        <v>132</v>
      </c>
      <c r="V9" s="67">
        <f t="shared" si="0"/>
        <v>16</v>
      </c>
      <c r="W9" s="24">
        <f t="shared" si="0"/>
        <v>19</v>
      </c>
      <c r="X9" s="24">
        <f t="shared" si="0"/>
        <v>53</v>
      </c>
      <c r="Y9" s="24">
        <f t="shared" si="0"/>
        <v>35</v>
      </c>
      <c r="Z9" s="24">
        <f t="shared" si="0"/>
        <v>42</v>
      </c>
      <c r="AA9" s="24">
        <f t="shared" si="0"/>
        <v>163</v>
      </c>
      <c r="AB9" s="67">
        <f t="shared" si="0"/>
        <v>29</v>
      </c>
      <c r="AC9" s="24">
        <f t="shared" si="0"/>
        <v>30</v>
      </c>
      <c r="AE9" s="140"/>
    </row>
    <row r="10" spans="3:31" ht="8.25" customHeight="1">
      <c r="C10" s="248"/>
      <c r="D10" s="249"/>
      <c r="E10" s="249"/>
      <c r="F10" s="249"/>
      <c r="G10" s="31"/>
      <c r="H10" s="249"/>
      <c r="I10" s="249"/>
      <c r="J10" s="249"/>
      <c r="K10" s="249"/>
      <c r="L10" s="249"/>
      <c r="M10" s="249"/>
      <c r="N10" s="250"/>
      <c r="O10" s="295"/>
      <c r="P10" s="249"/>
      <c r="Q10" s="249"/>
      <c r="R10" s="249"/>
      <c r="S10" s="249"/>
      <c r="T10" s="249"/>
      <c r="U10" s="249"/>
      <c r="V10" s="295"/>
      <c r="W10" s="251"/>
      <c r="X10" s="270"/>
      <c r="Y10" s="270"/>
      <c r="Z10" s="270"/>
      <c r="AA10" s="279"/>
      <c r="AB10" s="275"/>
      <c r="AC10" s="279"/>
      <c r="AE10" s="140"/>
    </row>
    <row r="11" spans="1:31" ht="15.75" customHeight="1">
      <c r="A11" s="3"/>
      <c r="B11" s="3" t="s">
        <v>59</v>
      </c>
      <c r="C11" s="30">
        <f>SUM(D11:AC11)</f>
        <v>14</v>
      </c>
      <c r="D11" s="31">
        <v>0</v>
      </c>
      <c r="E11" s="31">
        <v>2</v>
      </c>
      <c r="F11" s="31">
        <v>0</v>
      </c>
      <c r="G11" s="31">
        <v>7</v>
      </c>
      <c r="H11" s="31">
        <v>0</v>
      </c>
      <c r="I11" s="31">
        <v>3</v>
      </c>
      <c r="J11" s="31">
        <v>0</v>
      </c>
      <c r="K11" s="31">
        <v>0</v>
      </c>
      <c r="L11" s="31">
        <v>2</v>
      </c>
      <c r="M11" s="31">
        <v>0</v>
      </c>
      <c r="N11" s="35">
        <v>0</v>
      </c>
      <c r="O11" s="127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127">
        <v>0</v>
      </c>
      <c r="W11" s="31">
        <v>0</v>
      </c>
      <c r="X11" s="31">
        <v>0</v>
      </c>
      <c r="Y11" s="31">
        <v>0</v>
      </c>
      <c r="Z11" s="31">
        <v>0</v>
      </c>
      <c r="AA11" s="279">
        <v>0</v>
      </c>
      <c r="AB11" s="127">
        <v>0</v>
      </c>
      <c r="AC11" s="279">
        <v>0</v>
      </c>
      <c r="AE11" s="140"/>
    </row>
    <row r="12" spans="1:29" ht="15.75" customHeight="1">
      <c r="A12" s="3" t="s">
        <v>367</v>
      </c>
      <c r="B12" s="3" t="s">
        <v>368</v>
      </c>
      <c r="C12" s="30">
        <f aca="true" t="shared" si="1" ref="C12:C48">SUM(D12:AC12)</f>
        <v>342</v>
      </c>
      <c r="D12" s="31">
        <v>33</v>
      </c>
      <c r="E12" s="31">
        <v>50</v>
      </c>
      <c r="F12" s="31">
        <v>22</v>
      </c>
      <c r="G12" s="31">
        <v>44</v>
      </c>
      <c r="H12" s="31">
        <v>2</v>
      </c>
      <c r="I12" s="31">
        <v>12</v>
      </c>
      <c r="J12" s="31">
        <v>5</v>
      </c>
      <c r="K12" s="31">
        <v>44</v>
      </c>
      <c r="L12" s="31">
        <v>22</v>
      </c>
      <c r="M12" s="31">
        <v>8</v>
      </c>
      <c r="N12" s="35">
        <v>20</v>
      </c>
      <c r="O12" s="127">
        <v>2</v>
      </c>
      <c r="P12" s="31">
        <v>9</v>
      </c>
      <c r="Q12" s="31">
        <v>7</v>
      </c>
      <c r="R12" s="31">
        <v>15</v>
      </c>
      <c r="S12" s="31">
        <v>11</v>
      </c>
      <c r="T12" s="31">
        <v>15</v>
      </c>
      <c r="U12" s="31">
        <v>4</v>
      </c>
      <c r="V12" s="127">
        <v>2</v>
      </c>
      <c r="W12" s="31">
        <v>0</v>
      </c>
      <c r="X12" s="31">
        <v>3</v>
      </c>
      <c r="Y12" s="31">
        <v>0</v>
      </c>
      <c r="Z12" s="31">
        <v>2</v>
      </c>
      <c r="AA12" s="279">
        <v>7</v>
      </c>
      <c r="AB12" s="127">
        <v>2</v>
      </c>
      <c r="AC12" s="279">
        <v>1</v>
      </c>
    </row>
    <row r="13" spans="1:29" ht="15.75" customHeight="1">
      <c r="A13" s="3" t="s">
        <v>369</v>
      </c>
      <c r="B13" s="3" t="s">
        <v>63</v>
      </c>
      <c r="C13" s="30">
        <f t="shared" si="1"/>
        <v>4</v>
      </c>
      <c r="D13" s="31">
        <v>0</v>
      </c>
      <c r="E13" s="31">
        <v>1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2</v>
      </c>
      <c r="M13" s="31">
        <v>0</v>
      </c>
      <c r="N13" s="35">
        <v>1</v>
      </c>
      <c r="O13" s="127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127">
        <v>0</v>
      </c>
      <c r="W13" s="31">
        <v>0</v>
      </c>
      <c r="X13" s="31">
        <v>0</v>
      </c>
      <c r="Y13" s="31">
        <v>0</v>
      </c>
      <c r="Z13" s="31">
        <v>0</v>
      </c>
      <c r="AA13" s="279">
        <v>0</v>
      </c>
      <c r="AB13" s="127">
        <v>0</v>
      </c>
      <c r="AC13" s="279">
        <v>0</v>
      </c>
    </row>
    <row r="14" spans="1:29" ht="15.75" customHeight="1">
      <c r="A14" s="3" t="s">
        <v>370</v>
      </c>
      <c r="B14" s="3" t="s">
        <v>64</v>
      </c>
      <c r="C14" s="30">
        <f t="shared" si="1"/>
        <v>427</v>
      </c>
      <c r="D14" s="31">
        <v>128</v>
      </c>
      <c r="E14" s="31">
        <v>40</v>
      </c>
      <c r="F14" s="31">
        <v>35</v>
      </c>
      <c r="G14" s="31">
        <v>28</v>
      </c>
      <c r="H14" s="31">
        <v>5</v>
      </c>
      <c r="I14" s="31">
        <v>16</v>
      </c>
      <c r="J14" s="31">
        <v>42</v>
      </c>
      <c r="K14" s="31">
        <v>29</v>
      </c>
      <c r="L14" s="31">
        <v>24</v>
      </c>
      <c r="M14" s="31">
        <v>13</v>
      </c>
      <c r="N14" s="35">
        <v>14</v>
      </c>
      <c r="O14" s="127">
        <v>16</v>
      </c>
      <c r="P14" s="31">
        <v>4</v>
      </c>
      <c r="Q14" s="31">
        <v>4</v>
      </c>
      <c r="R14" s="31">
        <v>8</v>
      </c>
      <c r="S14" s="31">
        <v>2</v>
      </c>
      <c r="T14" s="31">
        <v>4</v>
      </c>
      <c r="U14" s="31">
        <v>6</v>
      </c>
      <c r="V14" s="127">
        <v>0</v>
      </c>
      <c r="W14" s="31">
        <v>0</v>
      </c>
      <c r="X14" s="31">
        <v>0</v>
      </c>
      <c r="Y14" s="31">
        <v>4</v>
      </c>
      <c r="Z14" s="31">
        <v>1</v>
      </c>
      <c r="AA14" s="279">
        <v>3</v>
      </c>
      <c r="AB14" s="127">
        <v>0</v>
      </c>
      <c r="AC14" s="279">
        <v>1</v>
      </c>
    </row>
    <row r="15" spans="1:29" ht="15.75" customHeight="1">
      <c r="A15" s="3" t="s">
        <v>371</v>
      </c>
      <c r="B15" s="3" t="s">
        <v>66</v>
      </c>
      <c r="C15" s="30">
        <f t="shared" si="1"/>
        <v>41</v>
      </c>
      <c r="D15" s="31">
        <v>2</v>
      </c>
      <c r="E15" s="31">
        <v>3</v>
      </c>
      <c r="F15" s="31">
        <v>1</v>
      </c>
      <c r="G15" s="31">
        <v>11</v>
      </c>
      <c r="H15" s="31">
        <v>1</v>
      </c>
      <c r="I15" s="31">
        <v>2</v>
      </c>
      <c r="J15" s="31">
        <v>10</v>
      </c>
      <c r="K15" s="31">
        <v>1</v>
      </c>
      <c r="L15" s="31">
        <v>1</v>
      </c>
      <c r="M15" s="31">
        <v>6</v>
      </c>
      <c r="N15" s="35">
        <v>0</v>
      </c>
      <c r="O15" s="127">
        <v>0</v>
      </c>
      <c r="P15" s="31">
        <v>0</v>
      </c>
      <c r="Q15" s="31">
        <v>0</v>
      </c>
      <c r="R15" s="31">
        <v>2</v>
      </c>
      <c r="S15" s="31">
        <v>0</v>
      </c>
      <c r="T15" s="31">
        <v>0</v>
      </c>
      <c r="U15" s="31">
        <v>0</v>
      </c>
      <c r="V15" s="127">
        <v>0</v>
      </c>
      <c r="W15" s="31">
        <v>0</v>
      </c>
      <c r="X15" s="31">
        <v>0</v>
      </c>
      <c r="Y15" s="31">
        <v>0</v>
      </c>
      <c r="Z15" s="31">
        <v>0</v>
      </c>
      <c r="AA15" s="279">
        <v>1</v>
      </c>
      <c r="AB15" s="127">
        <v>0</v>
      </c>
      <c r="AC15" s="279">
        <v>0</v>
      </c>
    </row>
    <row r="16" spans="1:29" ht="15.75" customHeight="1">
      <c r="A16" s="3" t="s">
        <v>369</v>
      </c>
      <c r="B16" s="3" t="s">
        <v>196</v>
      </c>
      <c r="C16" s="30">
        <f t="shared" si="1"/>
        <v>9</v>
      </c>
      <c r="D16" s="31">
        <v>0</v>
      </c>
      <c r="E16" s="31">
        <v>1</v>
      </c>
      <c r="F16" s="31">
        <v>1</v>
      </c>
      <c r="G16" s="31">
        <v>0</v>
      </c>
      <c r="H16" s="31">
        <v>1</v>
      </c>
      <c r="I16" s="31">
        <v>1</v>
      </c>
      <c r="J16" s="31">
        <v>0</v>
      </c>
      <c r="K16" s="31">
        <v>0</v>
      </c>
      <c r="L16" s="31">
        <v>0</v>
      </c>
      <c r="M16" s="31">
        <v>1</v>
      </c>
      <c r="N16" s="35">
        <v>0</v>
      </c>
      <c r="O16" s="127">
        <v>0</v>
      </c>
      <c r="P16" s="31">
        <v>0</v>
      </c>
      <c r="Q16" s="31">
        <v>1</v>
      </c>
      <c r="R16" s="31">
        <v>1</v>
      </c>
      <c r="S16" s="31">
        <v>0</v>
      </c>
      <c r="T16" s="31">
        <v>0</v>
      </c>
      <c r="U16" s="31">
        <v>0</v>
      </c>
      <c r="V16" s="127">
        <v>0</v>
      </c>
      <c r="W16" s="31">
        <v>1</v>
      </c>
      <c r="X16" s="31">
        <v>0</v>
      </c>
      <c r="Y16" s="31">
        <v>0</v>
      </c>
      <c r="Z16" s="31">
        <v>0</v>
      </c>
      <c r="AA16" s="279">
        <v>1</v>
      </c>
      <c r="AB16" s="127">
        <v>0</v>
      </c>
      <c r="AC16" s="279">
        <v>0</v>
      </c>
    </row>
    <row r="17" spans="1:29" ht="15.75" customHeight="1">
      <c r="A17" s="3" t="s">
        <v>372</v>
      </c>
      <c r="B17" s="3" t="s">
        <v>373</v>
      </c>
      <c r="C17" s="30">
        <f t="shared" si="1"/>
        <v>5</v>
      </c>
      <c r="D17" s="31">
        <v>0</v>
      </c>
      <c r="E17" s="31">
        <v>5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5">
        <v>0</v>
      </c>
      <c r="O17" s="127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127">
        <v>0</v>
      </c>
      <c r="W17" s="31">
        <v>0</v>
      </c>
      <c r="X17" s="31">
        <v>0</v>
      </c>
      <c r="Y17" s="31">
        <v>0</v>
      </c>
      <c r="Z17" s="31">
        <v>0</v>
      </c>
      <c r="AA17" s="279">
        <v>0</v>
      </c>
      <c r="AB17" s="127">
        <v>0</v>
      </c>
      <c r="AC17" s="279">
        <v>0</v>
      </c>
    </row>
    <row r="18" spans="1:29" ht="15.75" customHeight="1">
      <c r="A18" s="3" t="s">
        <v>374</v>
      </c>
      <c r="B18" s="3" t="s">
        <v>69</v>
      </c>
      <c r="C18" s="30">
        <f t="shared" si="1"/>
        <v>14</v>
      </c>
      <c r="D18" s="31">
        <v>0</v>
      </c>
      <c r="E18" s="31">
        <v>3</v>
      </c>
      <c r="F18" s="31">
        <v>0</v>
      </c>
      <c r="G18" s="31">
        <v>1</v>
      </c>
      <c r="H18" s="31">
        <v>0</v>
      </c>
      <c r="I18" s="31">
        <v>1</v>
      </c>
      <c r="J18" s="31">
        <v>1</v>
      </c>
      <c r="K18" s="31">
        <v>0</v>
      </c>
      <c r="L18" s="31">
        <v>0</v>
      </c>
      <c r="M18" s="31">
        <v>0</v>
      </c>
      <c r="N18" s="35">
        <v>0</v>
      </c>
      <c r="O18" s="127">
        <v>2</v>
      </c>
      <c r="P18" s="31">
        <v>0</v>
      </c>
      <c r="Q18" s="31">
        <v>0</v>
      </c>
      <c r="R18" s="31">
        <v>0</v>
      </c>
      <c r="S18" s="31">
        <v>0</v>
      </c>
      <c r="T18" s="31">
        <v>5</v>
      </c>
      <c r="U18" s="31">
        <v>0</v>
      </c>
      <c r="V18" s="127">
        <v>0</v>
      </c>
      <c r="W18" s="31">
        <v>0</v>
      </c>
      <c r="X18" s="31">
        <v>1</v>
      </c>
      <c r="Y18" s="31">
        <v>0</v>
      </c>
      <c r="Z18" s="31">
        <v>0</v>
      </c>
      <c r="AA18" s="279">
        <v>0</v>
      </c>
      <c r="AB18" s="127">
        <v>0</v>
      </c>
      <c r="AC18" s="279">
        <v>0</v>
      </c>
    </row>
    <row r="19" spans="1:29" ht="15.75" customHeight="1">
      <c r="A19" s="3"/>
      <c r="B19" s="3" t="s">
        <v>70</v>
      </c>
      <c r="C19" s="30">
        <f t="shared" si="1"/>
        <v>1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5">
        <v>0</v>
      </c>
      <c r="O19" s="127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127">
        <v>0</v>
      </c>
      <c r="W19" s="31">
        <v>0</v>
      </c>
      <c r="X19" s="31">
        <v>0</v>
      </c>
      <c r="Y19" s="31">
        <v>0</v>
      </c>
      <c r="Z19" s="31">
        <v>0</v>
      </c>
      <c r="AA19" s="279">
        <v>1</v>
      </c>
      <c r="AB19" s="127">
        <v>0</v>
      </c>
      <c r="AC19" s="279">
        <v>0</v>
      </c>
    </row>
    <row r="20" spans="1:29" ht="15.75" customHeight="1">
      <c r="A20" s="3"/>
      <c r="B20" s="3" t="s">
        <v>71</v>
      </c>
      <c r="C20" s="30">
        <f t="shared" si="1"/>
        <v>4</v>
      </c>
      <c r="D20" s="31">
        <v>0</v>
      </c>
      <c r="E20" s="31">
        <v>0</v>
      </c>
      <c r="F20" s="31">
        <v>0</v>
      </c>
      <c r="G20" s="31">
        <v>1</v>
      </c>
      <c r="H20" s="31">
        <v>0</v>
      </c>
      <c r="I20" s="31">
        <v>0</v>
      </c>
      <c r="J20" s="31">
        <v>0</v>
      </c>
      <c r="K20" s="31">
        <v>1</v>
      </c>
      <c r="L20" s="31">
        <v>1</v>
      </c>
      <c r="M20" s="31">
        <v>0</v>
      </c>
      <c r="N20" s="35">
        <v>0</v>
      </c>
      <c r="O20" s="127">
        <v>1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127">
        <v>0</v>
      </c>
      <c r="W20" s="31">
        <v>0</v>
      </c>
      <c r="X20" s="31">
        <v>0</v>
      </c>
      <c r="Y20" s="31">
        <v>0</v>
      </c>
      <c r="Z20" s="31">
        <v>0</v>
      </c>
      <c r="AA20" s="279">
        <v>0</v>
      </c>
      <c r="AB20" s="127">
        <v>0</v>
      </c>
      <c r="AC20" s="279">
        <v>0</v>
      </c>
    </row>
    <row r="21" spans="1:29" ht="15.75" customHeight="1">
      <c r="A21" s="3" t="s">
        <v>375</v>
      </c>
      <c r="B21" s="3" t="s">
        <v>72</v>
      </c>
      <c r="C21" s="30">
        <f t="shared" si="1"/>
        <v>8</v>
      </c>
      <c r="D21" s="31">
        <v>0</v>
      </c>
      <c r="E21" s="31">
        <v>0</v>
      </c>
      <c r="F21" s="31">
        <v>4</v>
      </c>
      <c r="G21" s="31">
        <v>2</v>
      </c>
      <c r="H21" s="31">
        <v>0</v>
      </c>
      <c r="I21" s="31">
        <v>0</v>
      </c>
      <c r="J21" s="31">
        <v>1</v>
      </c>
      <c r="K21" s="31">
        <v>0</v>
      </c>
      <c r="L21" s="31">
        <v>0</v>
      </c>
      <c r="M21" s="31">
        <v>0</v>
      </c>
      <c r="N21" s="35">
        <v>0</v>
      </c>
      <c r="O21" s="127">
        <v>0</v>
      </c>
      <c r="P21" s="31">
        <v>0</v>
      </c>
      <c r="Q21" s="31">
        <v>1</v>
      </c>
      <c r="R21" s="31">
        <v>0</v>
      </c>
      <c r="S21" s="31">
        <v>0</v>
      </c>
      <c r="T21" s="31">
        <v>0</v>
      </c>
      <c r="U21" s="31">
        <v>0</v>
      </c>
      <c r="V21" s="127">
        <v>0</v>
      </c>
      <c r="W21" s="31">
        <v>0</v>
      </c>
      <c r="X21" s="31">
        <v>0</v>
      </c>
      <c r="Y21" s="31">
        <v>0</v>
      </c>
      <c r="Z21" s="31">
        <v>0</v>
      </c>
      <c r="AA21" s="279">
        <v>0</v>
      </c>
      <c r="AB21" s="127">
        <v>0</v>
      </c>
      <c r="AC21" s="279">
        <v>0</v>
      </c>
    </row>
    <row r="22" spans="1:29" ht="15.75" customHeight="1">
      <c r="A22" s="3"/>
      <c r="B22" s="3" t="s">
        <v>73</v>
      </c>
      <c r="C22" s="30">
        <f t="shared" si="1"/>
        <v>11</v>
      </c>
      <c r="D22" s="31">
        <v>0</v>
      </c>
      <c r="E22" s="31">
        <v>2</v>
      </c>
      <c r="F22" s="31">
        <v>9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5">
        <v>0</v>
      </c>
      <c r="O22" s="127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127">
        <v>0</v>
      </c>
      <c r="W22" s="31">
        <v>0</v>
      </c>
      <c r="X22" s="31">
        <v>0</v>
      </c>
      <c r="Y22" s="31">
        <v>0</v>
      </c>
      <c r="Z22" s="31">
        <v>0</v>
      </c>
      <c r="AA22" s="279">
        <v>0</v>
      </c>
      <c r="AB22" s="127">
        <v>0</v>
      </c>
      <c r="AC22" s="279">
        <v>0</v>
      </c>
    </row>
    <row r="23" spans="1:29" ht="15.75" customHeight="1">
      <c r="A23" s="3" t="s">
        <v>367</v>
      </c>
      <c r="B23" s="3" t="s">
        <v>76</v>
      </c>
      <c r="C23" s="30">
        <f t="shared" si="1"/>
        <v>22</v>
      </c>
      <c r="D23" s="31">
        <v>0</v>
      </c>
      <c r="E23" s="31">
        <v>2</v>
      </c>
      <c r="F23" s="31">
        <v>5</v>
      </c>
      <c r="G23" s="31">
        <v>4</v>
      </c>
      <c r="H23" s="31">
        <v>0</v>
      </c>
      <c r="I23" s="31">
        <v>2</v>
      </c>
      <c r="J23" s="31">
        <v>3</v>
      </c>
      <c r="K23" s="31">
        <v>0</v>
      </c>
      <c r="L23" s="31">
        <v>0</v>
      </c>
      <c r="M23" s="31">
        <v>3</v>
      </c>
      <c r="N23" s="35">
        <v>0</v>
      </c>
      <c r="O23" s="127">
        <v>1</v>
      </c>
      <c r="P23" s="31">
        <v>0</v>
      </c>
      <c r="Q23" s="31">
        <v>0</v>
      </c>
      <c r="R23" s="31">
        <v>1</v>
      </c>
      <c r="S23" s="31">
        <v>0</v>
      </c>
      <c r="T23" s="31">
        <v>0</v>
      </c>
      <c r="U23" s="31">
        <v>0</v>
      </c>
      <c r="V23" s="127">
        <v>0</v>
      </c>
      <c r="W23" s="31">
        <v>0</v>
      </c>
      <c r="X23" s="31">
        <v>0</v>
      </c>
      <c r="Y23" s="31">
        <v>0</v>
      </c>
      <c r="Z23" s="31">
        <v>0</v>
      </c>
      <c r="AA23" s="279">
        <v>1</v>
      </c>
      <c r="AB23" s="127">
        <v>0</v>
      </c>
      <c r="AC23" s="279">
        <v>0</v>
      </c>
    </row>
    <row r="24" spans="1:29" ht="15.75" customHeight="1">
      <c r="A24" s="3" t="s">
        <v>369</v>
      </c>
      <c r="B24" s="3" t="s">
        <v>78</v>
      </c>
      <c r="C24" s="30">
        <f t="shared" si="1"/>
        <v>119</v>
      </c>
      <c r="D24" s="31">
        <v>56</v>
      </c>
      <c r="E24" s="31">
        <v>20</v>
      </c>
      <c r="F24" s="31">
        <v>3</v>
      </c>
      <c r="G24" s="31">
        <v>10</v>
      </c>
      <c r="H24" s="31">
        <v>0</v>
      </c>
      <c r="I24" s="31">
        <v>6</v>
      </c>
      <c r="J24" s="31">
        <v>5</v>
      </c>
      <c r="K24" s="31">
        <v>1</v>
      </c>
      <c r="L24" s="31">
        <v>3</v>
      </c>
      <c r="M24" s="31">
        <v>3</v>
      </c>
      <c r="N24" s="35">
        <v>0</v>
      </c>
      <c r="O24" s="127">
        <v>8</v>
      </c>
      <c r="P24" s="31">
        <v>0</v>
      </c>
      <c r="Q24" s="31">
        <v>0</v>
      </c>
      <c r="R24" s="31">
        <v>1</v>
      </c>
      <c r="S24" s="31">
        <v>1</v>
      </c>
      <c r="T24" s="31">
        <v>0</v>
      </c>
      <c r="U24" s="31">
        <v>2</v>
      </c>
      <c r="V24" s="127">
        <v>0</v>
      </c>
      <c r="W24" s="31">
        <v>0</v>
      </c>
      <c r="X24" s="31">
        <v>0</v>
      </c>
      <c r="Y24" s="31">
        <v>0</v>
      </c>
      <c r="Z24" s="31">
        <v>0</v>
      </c>
      <c r="AA24" s="279">
        <v>0</v>
      </c>
      <c r="AB24" s="127">
        <v>0</v>
      </c>
      <c r="AC24" s="279">
        <v>0</v>
      </c>
    </row>
    <row r="25" spans="1:29" ht="15.75" customHeight="1">
      <c r="A25" s="3" t="s">
        <v>377</v>
      </c>
      <c r="B25" s="3" t="s">
        <v>80</v>
      </c>
      <c r="C25" s="30">
        <f t="shared" si="1"/>
        <v>244</v>
      </c>
      <c r="D25" s="31">
        <v>0</v>
      </c>
      <c r="E25" s="31">
        <v>1</v>
      </c>
      <c r="F25" s="31">
        <v>0</v>
      </c>
      <c r="G25" s="31">
        <v>93</v>
      </c>
      <c r="H25" s="31">
        <v>25</v>
      </c>
      <c r="I25" s="31">
        <v>0</v>
      </c>
      <c r="J25" s="31">
        <v>0</v>
      </c>
      <c r="K25" s="31">
        <v>14</v>
      </c>
      <c r="L25" s="31">
        <v>31</v>
      </c>
      <c r="M25" s="31">
        <v>42</v>
      </c>
      <c r="N25" s="35">
        <v>15</v>
      </c>
      <c r="O25" s="127">
        <v>0</v>
      </c>
      <c r="P25" s="31">
        <v>21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127">
        <v>0</v>
      </c>
      <c r="W25" s="31">
        <v>0</v>
      </c>
      <c r="X25" s="31">
        <v>0</v>
      </c>
      <c r="Y25" s="31">
        <v>0</v>
      </c>
      <c r="Z25" s="31">
        <v>0</v>
      </c>
      <c r="AA25" s="279">
        <v>0</v>
      </c>
      <c r="AB25" s="127">
        <v>0</v>
      </c>
      <c r="AC25" s="279">
        <v>2</v>
      </c>
    </row>
    <row r="26" spans="1:29" ht="15.75" customHeight="1">
      <c r="A26" s="3"/>
      <c r="B26" s="3" t="s">
        <v>378</v>
      </c>
      <c r="C26" s="30">
        <f t="shared" si="1"/>
        <v>606</v>
      </c>
      <c r="D26" s="31">
        <v>62</v>
      </c>
      <c r="E26" s="31">
        <v>94</v>
      </c>
      <c r="F26" s="31">
        <v>93</v>
      </c>
      <c r="G26" s="31">
        <v>0</v>
      </c>
      <c r="H26" s="31">
        <v>0</v>
      </c>
      <c r="I26" s="31">
        <v>117</v>
      </c>
      <c r="J26" s="31">
        <v>44</v>
      </c>
      <c r="K26" s="31">
        <v>56</v>
      </c>
      <c r="L26" s="31">
        <v>0</v>
      </c>
      <c r="M26" s="31">
        <v>0</v>
      </c>
      <c r="N26" s="35">
        <v>38</v>
      </c>
      <c r="O26" s="127">
        <v>40</v>
      </c>
      <c r="P26" s="31">
        <v>0</v>
      </c>
      <c r="Q26" s="31">
        <v>0</v>
      </c>
      <c r="R26" s="31">
        <v>15</v>
      </c>
      <c r="S26" s="31">
        <v>5</v>
      </c>
      <c r="T26" s="31">
        <v>5</v>
      </c>
      <c r="U26" s="31">
        <v>4</v>
      </c>
      <c r="V26" s="127">
        <v>0</v>
      </c>
      <c r="W26" s="31">
        <v>1</v>
      </c>
      <c r="X26" s="31">
        <v>0</v>
      </c>
      <c r="Y26" s="31">
        <v>0</v>
      </c>
      <c r="Z26" s="31">
        <v>0</v>
      </c>
      <c r="AA26" s="279">
        <v>32</v>
      </c>
      <c r="AB26" s="127">
        <v>0</v>
      </c>
      <c r="AC26" s="279">
        <v>0</v>
      </c>
    </row>
    <row r="27" spans="1:29" ht="15.75" customHeight="1">
      <c r="A27" s="3"/>
      <c r="B27" s="3" t="s">
        <v>561</v>
      </c>
      <c r="C27" s="30">
        <f>SUM(D27:AC27)</f>
        <v>1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1</v>
      </c>
      <c r="N27" s="35">
        <v>0</v>
      </c>
      <c r="O27" s="127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127">
        <v>0</v>
      </c>
      <c r="W27" s="31">
        <v>0</v>
      </c>
      <c r="X27" s="31">
        <v>0</v>
      </c>
      <c r="Y27" s="31">
        <v>0</v>
      </c>
      <c r="Z27" s="31">
        <v>0</v>
      </c>
      <c r="AA27" s="279">
        <v>0</v>
      </c>
      <c r="AB27" s="127">
        <v>0</v>
      </c>
      <c r="AC27" s="279">
        <v>0</v>
      </c>
    </row>
    <row r="28" spans="1:29" ht="15.75" customHeight="1">
      <c r="A28" s="3"/>
      <c r="B28" s="3" t="s">
        <v>83</v>
      </c>
      <c r="C28" s="30">
        <f t="shared" si="1"/>
        <v>1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1</v>
      </c>
      <c r="N28" s="35">
        <v>0</v>
      </c>
      <c r="O28" s="127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127">
        <v>0</v>
      </c>
      <c r="W28" s="31">
        <v>0</v>
      </c>
      <c r="X28" s="31">
        <v>0</v>
      </c>
      <c r="Y28" s="31">
        <v>0</v>
      </c>
      <c r="Z28" s="31">
        <v>0</v>
      </c>
      <c r="AA28" s="279">
        <v>0</v>
      </c>
      <c r="AB28" s="127">
        <v>0</v>
      </c>
      <c r="AC28" s="279">
        <v>0</v>
      </c>
    </row>
    <row r="29" spans="1:29" ht="15.75" customHeight="1">
      <c r="A29" s="3"/>
      <c r="B29" s="3" t="s">
        <v>560</v>
      </c>
      <c r="C29" s="30">
        <f t="shared" si="1"/>
        <v>6</v>
      </c>
      <c r="D29" s="31">
        <v>0</v>
      </c>
      <c r="E29" s="31">
        <v>6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5">
        <v>0</v>
      </c>
      <c r="O29" s="127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127">
        <v>0</v>
      </c>
      <c r="W29" s="31">
        <v>0</v>
      </c>
      <c r="X29" s="31">
        <v>0</v>
      </c>
      <c r="Y29" s="31">
        <v>0</v>
      </c>
      <c r="Z29" s="31">
        <v>0</v>
      </c>
      <c r="AA29" s="279">
        <v>0</v>
      </c>
      <c r="AB29" s="127">
        <v>0</v>
      </c>
      <c r="AC29" s="279">
        <v>0</v>
      </c>
    </row>
    <row r="30" spans="1:29" ht="15.75" customHeight="1">
      <c r="A30" s="3"/>
      <c r="B30" s="3" t="s">
        <v>379</v>
      </c>
      <c r="C30" s="30">
        <f t="shared" si="1"/>
        <v>297</v>
      </c>
      <c r="D30" s="31">
        <v>154</v>
      </c>
      <c r="E30" s="31">
        <v>19</v>
      </c>
      <c r="F30" s="31">
        <v>5</v>
      </c>
      <c r="G30" s="31">
        <v>30</v>
      </c>
      <c r="H30" s="31">
        <v>6</v>
      </c>
      <c r="I30" s="31">
        <v>8</v>
      </c>
      <c r="J30" s="31">
        <v>3</v>
      </c>
      <c r="K30" s="31">
        <v>12</v>
      </c>
      <c r="L30" s="31">
        <v>5</v>
      </c>
      <c r="M30" s="31">
        <v>14</v>
      </c>
      <c r="N30" s="35">
        <v>13</v>
      </c>
      <c r="O30" s="127">
        <v>7</v>
      </c>
      <c r="P30" s="31">
        <v>4</v>
      </c>
      <c r="Q30" s="31">
        <v>1</v>
      </c>
      <c r="R30" s="31">
        <v>0</v>
      </c>
      <c r="S30" s="31">
        <v>1</v>
      </c>
      <c r="T30" s="31">
        <v>0</v>
      </c>
      <c r="U30" s="31">
        <v>3</v>
      </c>
      <c r="V30" s="127">
        <v>0</v>
      </c>
      <c r="W30" s="31">
        <v>2</v>
      </c>
      <c r="X30" s="31">
        <v>5</v>
      </c>
      <c r="Y30" s="31">
        <v>0</v>
      </c>
      <c r="Z30" s="31">
        <v>1</v>
      </c>
      <c r="AA30" s="279">
        <v>1</v>
      </c>
      <c r="AB30" s="127">
        <v>0</v>
      </c>
      <c r="AC30" s="279">
        <v>3</v>
      </c>
    </row>
    <row r="31" spans="1:29" ht="15.75" customHeight="1">
      <c r="A31" s="3" t="s">
        <v>369</v>
      </c>
      <c r="B31" s="3" t="s">
        <v>87</v>
      </c>
      <c r="C31" s="30">
        <f>SUM(D31:AC31)</f>
        <v>9</v>
      </c>
      <c r="D31" s="31">
        <v>0</v>
      </c>
      <c r="E31" s="31">
        <v>0</v>
      </c>
      <c r="F31" s="31">
        <v>0</v>
      </c>
      <c r="G31" s="31">
        <v>4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5">
        <v>1</v>
      </c>
      <c r="O31" s="127">
        <v>1</v>
      </c>
      <c r="P31" s="31">
        <v>0</v>
      </c>
      <c r="Q31" s="31">
        <v>0</v>
      </c>
      <c r="R31" s="31">
        <v>0</v>
      </c>
      <c r="S31" s="31">
        <v>2</v>
      </c>
      <c r="T31" s="31">
        <v>1</v>
      </c>
      <c r="U31" s="31">
        <v>0</v>
      </c>
      <c r="V31" s="127">
        <v>0</v>
      </c>
      <c r="W31" s="31">
        <v>0</v>
      </c>
      <c r="X31" s="31">
        <v>0</v>
      </c>
      <c r="Y31" s="31">
        <v>0</v>
      </c>
      <c r="Z31" s="31">
        <v>0</v>
      </c>
      <c r="AA31" s="279">
        <v>0</v>
      </c>
      <c r="AB31" s="127">
        <v>0</v>
      </c>
      <c r="AC31" s="279">
        <v>0</v>
      </c>
    </row>
    <row r="32" spans="1:29" ht="15.75" customHeight="1">
      <c r="A32" s="3" t="s">
        <v>367</v>
      </c>
      <c r="B32" s="3" t="s">
        <v>88</v>
      </c>
      <c r="C32" s="30">
        <f t="shared" si="1"/>
        <v>2</v>
      </c>
      <c r="D32" s="31">
        <v>0</v>
      </c>
      <c r="E32" s="31">
        <v>1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1</v>
      </c>
      <c r="N32" s="35">
        <v>0</v>
      </c>
      <c r="O32" s="127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127">
        <v>0</v>
      </c>
      <c r="W32" s="31">
        <v>0</v>
      </c>
      <c r="X32" s="31">
        <v>0</v>
      </c>
      <c r="Y32" s="31">
        <v>0</v>
      </c>
      <c r="Z32" s="31">
        <v>0</v>
      </c>
      <c r="AA32" s="279">
        <v>0</v>
      </c>
      <c r="AB32" s="127">
        <v>0</v>
      </c>
      <c r="AC32" s="279">
        <v>0</v>
      </c>
    </row>
    <row r="33" spans="1:29" ht="15.75" customHeight="1">
      <c r="A33" s="3"/>
      <c r="B33" s="3" t="s">
        <v>89</v>
      </c>
      <c r="C33" s="30">
        <f t="shared" si="1"/>
        <v>4</v>
      </c>
      <c r="D33" s="31">
        <v>0</v>
      </c>
      <c r="E33" s="31">
        <v>0</v>
      </c>
      <c r="F33" s="31">
        <v>1</v>
      </c>
      <c r="G33" s="31">
        <v>0</v>
      </c>
      <c r="H33" s="31">
        <v>0</v>
      </c>
      <c r="I33" s="31">
        <v>1</v>
      </c>
      <c r="J33" s="31">
        <v>0</v>
      </c>
      <c r="K33" s="31">
        <v>0</v>
      </c>
      <c r="L33" s="31">
        <v>0</v>
      </c>
      <c r="M33" s="31">
        <v>1</v>
      </c>
      <c r="N33" s="35">
        <v>0</v>
      </c>
      <c r="O33" s="127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1</v>
      </c>
      <c r="V33" s="127">
        <v>0</v>
      </c>
      <c r="W33" s="31">
        <v>0</v>
      </c>
      <c r="X33" s="31">
        <v>0</v>
      </c>
      <c r="Y33" s="31">
        <v>0</v>
      </c>
      <c r="Z33" s="31">
        <v>0</v>
      </c>
      <c r="AA33" s="279">
        <v>0</v>
      </c>
      <c r="AB33" s="127">
        <v>0</v>
      </c>
      <c r="AC33" s="279">
        <v>0</v>
      </c>
    </row>
    <row r="34" spans="1:29" ht="15.75" customHeight="1">
      <c r="A34" s="3" t="s">
        <v>380</v>
      </c>
      <c r="B34" s="3" t="s">
        <v>91</v>
      </c>
      <c r="C34" s="30">
        <f t="shared" si="1"/>
        <v>40</v>
      </c>
      <c r="D34" s="31">
        <v>6</v>
      </c>
      <c r="E34" s="31">
        <v>17</v>
      </c>
      <c r="F34" s="31">
        <v>4</v>
      </c>
      <c r="G34" s="31">
        <v>8</v>
      </c>
      <c r="H34" s="31">
        <v>0</v>
      </c>
      <c r="I34" s="31">
        <v>0</v>
      </c>
      <c r="J34" s="31">
        <v>0</v>
      </c>
      <c r="K34" s="31">
        <v>1</v>
      </c>
      <c r="L34" s="31">
        <v>1</v>
      </c>
      <c r="M34" s="31">
        <v>1</v>
      </c>
      <c r="N34" s="35">
        <v>0</v>
      </c>
      <c r="O34" s="127">
        <v>1</v>
      </c>
      <c r="P34" s="31">
        <v>0</v>
      </c>
      <c r="Q34" s="31">
        <v>0</v>
      </c>
      <c r="R34" s="31">
        <v>0</v>
      </c>
      <c r="S34" s="31">
        <v>0</v>
      </c>
      <c r="T34" s="31">
        <v>1</v>
      </c>
      <c r="U34" s="31">
        <v>0</v>
      </c>
      <c r="V34" s="127">
        <v>0</v>
      </c>
      <c r="W34" s="31">
        <v>0</v>
      </c>
      <c r="X34" s="31">
        <v>0</v>
      </c>
      <c r="Y34" s="31">
        <v>0</v>
      </c>
      <c r="Z34" s="31">
        <v>0</v>
      </c>
      <c r="AA34" s="279">
        <v>0</v>
      </c>
      <c r="AB34" s="127">
        <v>0</v>
      </c>
      <c r="AC34" s="279">
        <v>0</v>
      </c>
    </row>
    <row r="35" spans="1:29" ht="15.75" customHeight="1">
      <c r="A35" s="3"/>
      <c r="B35" s="3" t="s">
        <v>382</v>
      </c>
      <c r="C35" s="30">
        <f t="shared" si="1"/>
        <v>1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1</v>
      </c>
      <c r="L35" s="31">
        <v>0</v>
      </c>
      <c r="M35" s="31">
        <v>0</v>
      </c>
      <c r="N35" s="35">
        <v>0</v>
      </c>
      <c r="O35" s="127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127">
        <v>0</v>
      </c>
      <c r="W35" s="31">
        <v>0</v>
      </c>
      <c r="X35" s="31">
        <v>0</v>
      </c>
      <c r="Y35" s="31">
        <v>0</v>
      </c>
      <c r="Z35" s="31">
        <v>0</v>
      </c>
      <c r="AA35" s="279">
        <v>0</v>
      </c>
      <c r="AB35" s="127">
        <v>0</v>
      </c>
      <c r="AC35" s="279">
        <v>0</v>
      </c>
    </row>
    <row r="36" spans="1:29" ht="15.75" customHeight="1">
      <c r="A36" s="3" t="s">
        <v>374</v>
      </c>
      <c r="B36" s="3" t="s">
        <v>93</v>
      </c>
      <c r="C36" s="30">
        <f t="shared" si="1"/>
        <v>10</v>
      </c>
      <c r="D36" s="31">
        <v>0</v>
      </c>
      <c r="E36" s="31">
        <v>0</v>
      </c>
      <c r="F36" s="31">
        <v>3</v>
      </c>
      <c r="G36" s="31">
        <v>0</v>
      </c>
      <c r="H36" s="31">
        <v>0</v>
      </c>
      <c r="I36" s="31">
        <v>2</v>
      </c>
      <c r="J36" s="31">
        <v>0</v>
      </c>
      <c r="K36" s="31">
        <v>0</v>
      </c>
      <c r="L36" s="31">
        <v>0</v>
      </c>
      <c r="M36" s="31">
        <v>2</v>
      </c>
      <c r="N36" s="35">
        <v>3</v>
      </c>
      <c r="O36" s="127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127">
        <v>0</v>
      </c>
      <c r="W36" s="31">
        <v>0</v>
      </c>
      <c r="X36" s="31">
        <v>0</v>
      </c>
      <c r="Y36" s="31">
        <v>0</v>
      </c>
      <c r="Z36" s="31">
        <v>0</v>
      </c>
      <c r="AA36" s="279">
        <v>0</v>
      </c>
      <c r="AB36" s="127">
        <v>0</v>
      </c>
      <c r="AC36" s="279">
        <v>0</v>
      </c>
    </row>
    <row r="37" spans="1:29" ht="15.75" customHeight="1">
      <c r="A37" s="3" t="s">
        <v>374</v>
      </c>
      <c r="B37" s="3" t="s">
        <v>94</v>
      </c>
      <c r="C37" s="30">
        <f t="shared" si="1"/>
        <v>17</v>
      </c>
      <c r="D37" s="31">
        <v>0</v>
      </c>
      <c r="E37" s="31">
        <v>4</v>
      </c>
      <c r="F37" s="31">
        <v>0</v>
      </c>
      <c r="G37" s="31">
        <v>1</v>
      </c>
      <c r="H37" s="31">
        <v>2</v>
      </c>
      <c r="I37" s="31">
        <v>0</v>
      </c>
      <c r="J37" s="31">
        <v>0</v>
      </c>
      <c r="K37" s="31">
        <v>0</v>
      </c>
      <c r="L37" s="31">
        <v>0</v>
      </c>
      <c r="M37" s="31">
        <v>7</v>
      </c>
      <c r="N37" s="35">
        <v>0</v>
      </c>
      <c r="O37" s="127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1</v>
      </c>
      <c r="V37" s="127">
        <v>0</v>
      </c>
      <c r="W37" s="31">
        <v>0</v>
      </c>
      <c r="X37" s="31">
        <v>1</v>
      </c>
      <c r="Y37" s="31">
        <v>0</v>
      </c>
      <c r="Z37" s="31">
        <v>1</v>
      </c>
      <c r="AA37" s="279">
        <v>0</v>
      </c>
      <c r="AB37" s="127">
        <v>0</v>
      </c>
      <c r="AC37" s="279">
        <v>0</v>
      </c>
    </row>
    <row r="38" spans="1:29" ht="15.75" customHeight="1">
      <c r="A38" s="3"/>
      <c r="B38" s="3" t="s">
        <v>95</v>
      </c>
      <c r="C38" s="30">
        <f t="shared" si="1"/>
        <v>2</v>
      </c>
      <c r="D38" s="31">
        <v>0</v>
      </c>
      <c r="E38" s="31">
        <v>2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5">
        <v>0</v>
      </c>
      <c r="O38" s="127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127">
        <v>0</v>
      </c>
      <c r="W38" s="31">
        <v>0</v>
      </c>
      <c r="X38" s="31">
        <v>0</v>
      </c>
      <c r="Y38" s="31">
        <v>0</v>
      </c>
      <c r="Z38" s="31">
        <v>0</v>
      </c>
      <c r="AA38" s="279">
        <v>0</v>
      </c>
      <c r="AB38" s="127">
        <v>0</v>
      </c>
      <c r="AC38" s="279">
        <v>0</v>
      </c>
    </row>
    <row r="39" spans="1:29" ht="15.75" customHeight="1">
      <c r="A39" s="3"/>
      <c r="B39" s="3" t="s">
        <v>96</v>
      </c>
      <c r="C39" s="30">
        <f t="shared" si="1"/>
        <v>1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5">
        <v>1</v>
      </c>
      <c r="O39" s="127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127">
        <v>0</v>
      </c>
      <c r="W39" s="31">
        <v>0</v>
      </c>
      <c r="X39" s="31">
        <v>0</v>
      </c>
      <c r="Y39" s="31">
        <v>0</v>
      </c>
      <c r="Z39" s="31">
        <v>0</v>
      </c>
      <c r="AA39" s="279">
        <v>0</v>
      </c>
      <c r="AB39" s="127">
        <v>0</v>
      </c>
      <c r="AC39" s="279">
        <v>0</v>
      </c>
    </row>
    <row r="40" spans="1:29" ht="15.75" customHeight="1">
      <c r="A40" s="3"/>
      <c r="B40" s="3" t="s">
        <v>97</v>
      </c>
      <c r="C40" s="30">
        <f t="shared" si="1"/>
        <v>7</v>
      </c>
      <c r="D40" s="31">
        <v>0</v>
      </c>
      <c r="E40" s="31">
        <v>1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3</v>
      </c>
      <c r="L40" s="31">
        <v>0</v>
      </c>
      <c r="M40" s="31">
        <v>0</v>
      </c>
      <c r="N40" s="35">
        <v>2</v>
      </c>
      <c r="O40" s="127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127">
        <v>0</v>
      </c>
      <c r="W40" s="31">
        <v>0</v>
      </c>
      <c r="X40" s="31">
        <v>1</v>
      </c>
      <c r="Y40" s="31">
        <v>0</v>
      </c>
      <c r="Z40" s="31">
        <v>0</v>
      </c>
      <c r="AA40" s="279">
        <v>0</v>
      </c>
      <c r="AB40" s="127">
        <v>0</v>
      </c>
      <c r="AC40" s="279">
        <v>0</v>
      </c>
    </row>
    <row r="41" spans="1:29" ht="15.75" customHeight="1">
      <c r="A41" s="3"/>
      <c r="B41" s="3" t="s">
        <v>98</v>
      </c>
      <c r="C41" s="30">
        <f t="shared" si="1"/>
        <v>6</v>
      </c>
      <c r="D41" s="31">
        <v>0</v>
      </c>
      <c r="E41" s="31">
        <v>0</v>
      </c>
      <c r="F41" s="31">
        <v>0</v>
      </c>
      <c r="G41" s="31">
        <v>1</v>
      </c>
      <c r="H41" s="31">
        <v>2</v>
      </c>
      <c r="I41" s="31">
        <v>1</v>
      </c>
      <c r="J41" s="31">
        <v>1</v>
      </c>
      <c r="K41" s="31">
        <v>0</v>
      </c>
      <c r="L41" s="31">
        <v>0</v>
      </c>
      <c r="M41" s="31">
        <v>1</v>
      </c>
      <c r="N41" s="35">
        <v>0</v>
      </c>
      <c r="O41" s="127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127">
        <v>0</v>
      </c>
      <c r="W41" s="31">
        <v>0</v>
      </c>
      <c r="X41" s="31">
        <v>0</v>
      </c>
      <c r="Y41" s="31">
        <v>0</v>
      </c>
      <c r="Z41" s="31">
        <v>0</v>
      </c>
      <c r="AA41" s="279">
        <v>0</v>
      </c>
      <c r="AB41" s="127">
        <v>0</v>
      </c>
      <c r="AC41" s="279">
        <v>0</v>
      </c>
    </row>
    <row r="42" spans="1:29" ht="15.75" customHeight="1">
      <c r="A42" s="3"/>
      <c r="B42" s="3" t="s">
        <v>100</v>
      </c>
      <c r="C42" s="30">
        <f>SUM(D42:AC42)</f>
        <v>3</v>
      </c>
      <c r="D42" s="31">
        <v>0</v>
      </c>
      <c r="E42" s="31">
        <v>1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5">
        <v>1</v>
      </c>
      <c r="O42" s="127">
        <v>0</v>
      </c>
      <c r="P42" s="31">
        <v>0</v>
      </c>
      <c r="Q42" s="31">
        <v>0</v>
      </c>
      <c r="R42" s="31">
        <v>0</v>
      </c>
      <c r="S42" s="31">
        <v>0</v>
      </c>
      <c r="T42" s="31">
        <v>1</v>
      </c>
      <c r="U42" s="31">
        <v>0</v>
      </c>
      <c r="V42" s="127">
        <v>0</v>
      </c>
      <c r="W42" s="31">
        <v>0</v>
      </c>
      <c r="X42" s="31">
        <v>0</v>
      </c>
      <c r="Y42" s="31">
        <v>0</v>
      </c>
      <c r="Z42" s="31">
        <v>0</v>
      </c>
      <c r="AA42" s="279">
        <v>0</v>
      </c>
      <c r="AB42" s="127">
        <v>0</v>
      </c>
      <c r="AC42" s="279">
        <v>0</v>
      </c>
    </row>
    <row r="43" spans="1:29" ht="15.75" customHeight="1">
      <c r="A43" s="3"/>
      <c r="B43" s="3" t="s">
        <v>102</v>
      </c>
      <c r="C43" s="30">
        <f t="shared" si="1"/>
        <v>1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5">
        <v>0</v>
      </c>
      <c r="O43" s="127">
        <v>1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127">
        <v>0</v>
      </c>
      <c r="W43" s="31">
        <v>0</v>
      </c>
      <c r="X43" s="31">
        <v>0</v>
      </c>
      <c r="Y43" s="31">
        <v>0</v>
      </c>
      <c r="Z43" s="31">
        <v>0</v>
      </c>
      <c r="AA43" s="279">
        <v>0</v>
      </c>
      <c r="AB43" s="127">
        <v>0</v>
      </c>
      <c r="AC43" s="279">
        <v>0</v>
      </c>
    </row>
    <row r="44" spans="1:29" ht="15.75" customHeight="1">
      <c r="A44" s="3" t="s">
        <v>370</v>
      </c>
      <c r="B44" s="3" t="s">
        <v>106</v>
      </c>
      <c r="C44" s="30">
        <f t="shared" si="1"/>
        <v>21</v>
      </c>
      <c r="D44" s="31">
        <v>0</v>
      </c>
      <c r="E44" s="31">
        <v>2</v>
      </c>
      <c r="F44" s="31">
        <v>0</v>
      </c>
      <c r="G44" s="31">
        <v>0</v>
      </c>
      <c r="H44" s="31">
        <v>1</v>
      </c>
      <c r="I44" s="31">
        <v>0</v>
      </c>
      <c r="J44" s="31">
        <v>3</v>
      </c>
      <c r="K44" s="31">
        <v>1</v>
      </c>
      <c r="L44" s="31">
        <v>1</v>
      </c>
      <c r="M44" s="31">
        <v>4</v>
      </c>
      <c r="N44" s="35">
        <v>2</v>
      </c>
      <c r="O44" s="127">
        <v>1</v>
      </c>
      <c r="P44" s="31">
        <v>0</v>
      </c>
      <c r="Q44" s="31">
        <v>5</v>
      </c>
      <c r="R44" s="31">
        <v>0</v>
      </c>
      <c r="S44" s="31">
        <v>0</v>
      </c>
      <c r="T44" s="31">
        <v>0</v>
      </c>
      <c r="U44" s="31">
        <v>0</v>
      </c>
      <c r="V44" s="127">
        <v>0</v>
      </c>
      <c r="W44" s="31">
        <v>0</v>
      </c>
      <c r="X44" s="31">
        <v>0</v>
      </c>
      <c r="Y44" s="31">
        <v>1</v>
      </c>
      <c r="Z44" s="31">
        <v>0</v>
      </c>
      <c r="AA44" s="279">
        <v>0</v>
      </c>
      <c r="AB44" s="127">
        <v>0</v>
      </c>
      <c r="AC44" s="279">
        <v>0</v>
      </c>
    </row>
    <row r="45" spans="1:29" ht="15.75" customHeight="1">
      <c r="A45" s="3" t="s">
        <v>370</v>
      </c>
      <c r="B45" s="3" t="s">
        <v>107</v>
      </c>
      <c r="C45" s="30">
        <f t="shared" si="1"/>
        <v>277</v>
      </c>
      <c r="D45" s="31">
        <v>133</v>
      </c>
      <c r="E45" s="31">
        <v>12</v>
      </c>
      <c r="F45" s="31">
        <v>11</v>
      </c>
      <c r="G45" s="31">
        <v>15</v>
      </c>
      <c r="H45" s="31">
        <v>3</v>
      </c>
      <c r="I45" s="31">
        <v>10</v>
      </c>
      <c r="J45" s="31">
        <v>33</v>
      </c>
      <c r="K45" s="31">
        <v>1</v>
      </c>
      <c r="L45" s="31">
        <v>6</v>
      </c>
      <c r="M45" s="31">
        <v>21</v>
      </c>
      <c r="N45" s="35">
        <v>9</v>
      </c>
      <c r="O45" s="127">
        <v>2</v>
      </c>
      <c r="P45" s="31">
        <v>1</v>
      </c>
      <c r="Q45" s="31">
        <v>3</v>
      </c>
      <c r="R45" s="31">
        <v>8</v>
      </c>
      <c r="S45" s="31">
        <v>1</v>
      </c>
      <c r="T45" s="31">
        <v>2</v>
      </c>
      <c r="U45" s="31">
        <v>3</v>
      </c>
      <c r="V45" s="127">
        <v>0</v>
      </c>
      <c r="W45" s="31">
        <v>1</v>
      </c>
      <c r="X45" s="31">
        <v>0</v>
      </c>
      <c r="Y45" s="31">
        <v>0</v>
      </c>
      <c r="Z45" s="31">
        <v>0</v>
      </c>
      <c r="AA45" s="279">
        <v>2</v>
      </c>
      <c r="AB45" s="127">
        <v>0</v>
      </c>
      <c r="AC45" s="279">
        <v>0</v>
      </c>
    </row>
    <row r="46" spans="1:29" ht="15.75" customHeight="1">
      <c r="A46" s="3" t="s">
        <v>369</v>
      </c>
      <c r="B46" s="3" t="s">
        <v>383</v>
      </c>
      <c r="C46" s="30">
        <f t="shared" si="1"/>
        <v>368</v>
      </c>
      <c r="D46" s="31">
        <v>58</v>
      </c>
      <c r="E46" s="31">
        <v>46</v>
      </c>
      <c r="F46" s="31">
        <v>26</v>
      </c>
      <c r="G46" s="31">
        <v>35</v>
      </c>
      <c r="H46" s="31">
        <v>12</v>
      </c>
      <c r="I46" s="31">
        <v>20</v>
      </c>
      <c r="J46" s="31">
        <v>13</v>
      </c>
      <c r="K46" s="31">
        <v>18</v>
      </c>
      <c r="L46" s="31">
        <v>9</v>
      </c>
      <c r="M46" s="31">
        <v>32</v>
      </c>
      <c r="N46" s="31">
        <v>14</v>
      </c>
      <c r="O46" s="127">
        <v>14</v>
      </c>
      <c r="P46" s="31">
        <v>7</v>
      </c>
      <c r="Q46" s="31">
        <v>2</v>
      </c>
      <c r="R46" s="31">
        <v>19</v>
      </c>
      <c r="S46" s="31">
        <v>2</v>
      </c>
      <c r="T46" s="31">
        <v>4</v>
      </c>
      <c r="U46" s="31">
        <v>6</v>
      </c>
      <c r="V46" s="127">
        <v>0</v>
      </c>
      <c r="W46" s="31">
        <v>2</v>
      </c>
      <c r="X46" s="31">
        <v>5</v>
      </c>
      <c r="Y46" s="31">
        <v>3</v>
      </c>
      <c r="Z46" s="31">
        <v>0</v>
      </c>
      <c r="AA46" s="279">
        <v>8</v>
      </c>
      <c r="AB46" s="127">
        <v>8</v>
      </c>
      <c r="AC46" s="279">
        <v>5</v>
      </c>
    </row>
    <row r="47" spans="1:29" ht="15.75" customHeight="1">
      <c r="A47" s="3" t="s">
        <v>384</v>
      </c>
      <c r="B47" s="3" t="s">
        <v>110</v>
      </c>
      <c r="C47" s="30">
        <f t="shared" si="1"/>
        <v>8</v>
      </c>
      <c r="D47" s="31">
        <v>0</v>
      </c>
      <c r="E47" s="31">
        <v>0</v>
      </c>
      <c r="F47" s="31">
        <v>0</v>
      </c>
      <c r="G47" s="31">
        <v>0</v>
      </c>
      <c r="H47" s="31">
        <v>1</v>
      </c>
      <c r="I47" s="31">
        <v>1</v>
      </c>
      <c r="J47" s="31">
        <v>1</v>
      </c>
      <c r="K47" s="31">
        <v>1</v>
      </c>
      <c r="L47" s="31">
        <v>0</v>
      </c>
      <c r="M47" s="31">
        <v>2</v>
      </c>
      <c r="N47" s="31">
        <v>0</v>
      </c>
      <c r="O47" s="127">
        <v>0</v>
      </c>
      <c r="P47" s="31">
        <v>1</v>
      </c>
      <c r="Q47" s="31">
        <v>1</v>
      </c>
      <c r="R47" s="31">
        <v>0</v>
      </c>
      <c r="S47" s="31">
        <v>0</v>
      </c>
      <c r="T47" s="31">
        <v>0</v>
      </c>
      <c r="U47" s="31">
        <v>0</v>
      </c>
      <c r="V47" s="127">
        <v>0</v>
      </c>
      <c r="W47" s="31">
        <v>0</v>
      </c>
      <c r="X47" s="31">
        <v>0</v>
      </c>
      <c r="Y47" s="31">
        <v>0</v>
      </c>
      <c r="Z47" s="31">
        <v>0</v>
      </c>
      <c r="AA47" s="279">
        <v>0</v>
      </c>
      <c r="AB47" s="127">
        <v>0</v>
      </c>
      <c r="AC47" s="279">
        <v>0</v>
      </c>
    </row>
    <row r="48" spans="1:29" ht="15.75" customHeight="1">
      <c r="A48" s="3"/>
      <c r="B48" s="3" t="s">
        <v>385</v>
      </c>
      <c r="C48" s="30">
        <f t="shared" si="1"/>
        <v>1</v>
      </c>
      <c r="D48" s="127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127">
        <v>0</v>
      </c>
      <c r="P48" s="31">
        <v>0</v>
      </c>
      <c r="Q48" s="31">
        <v>1</v>
      </c>
      <c r="R48" s="31">
        <v>0</v>
      </c>
      <c r="S48" s="31">
        <v>0</v>
      </c>
      <c r="T48" s="31">
        <v>0</v>
      </c>
      <c r="U48" s="31">
        <v>0</v>
      </c>
      <c r="V48" s="127">
        <v>0</v>
      </c>
      <c r="W48" s="31">
        <v>0</v>
      </c>
      <c r="X48" s="31">
        <v>0</v>
      </c>
      <c r="Y48" s="31">
        <v>0</v>
      </c>
      <c r="Z48" s="31">
        <v>0</v>
      </c>
      <c r="AA48" s="279">
        <v>0</v>
      </c>
      <c r="AB48" s="127">
        <v>0</v>
      </c>
      <c r="AC48" s="279">
        <v>0</v>
      </c>
    </row>
    <row r="49" spans="1:29" ht="15.75" customHeight="1" thickBot="1">
      <c r="A49" s="3"/>
      <c r="B49" s="44" t="s">
        <v>592</v>
      </c>
      <c r="C49" s="45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46"/>
      <c r="O49" s="43"/>
      <c r="P49" s="31"/>
      <c r="Q49" s="31"/>
      <c r="R49" s="31"/>
      <c r="S49" s="31"/>
      <c r="T49" s="31"/>
      <c r="U49" s="46"/>
      <c r="V49" s="43"/>
      <c r="W49" s="31"/>
      <c r="X49" s="31"/>
      <c r="Y49" s="31"/>
      <c r="Z49" s="31"/>
      <c r="AA49" s="45"/>
      <c r="AB49" s="43"/>
      <c r="AC49" s="279"/>
    </row>
    <row r="50" spans="1:29" ht="15.75" customHeight="1" thickBot="1">
      <c r="A50" s="3"/>
      <c r="B50" s="430" t="s">
        <v>356</v>
      </c>
      <c r="C50" s="254" t="s">
        <v>4</v>
      </c>
      <c r="D50" s="401" t="s">
        <v>357</v>
      </c>
      <c r="E50" s="401"/>
      <c r="F50" s="401"/>
      <c r="G50" s="401"/>
      <c r="H50" s="401"/>
      <c r="I50" s="401"/>
      <c r="J50" s="401"/>
      <c r="K50" s="401"/>
      <c r="L50" s="401"/>
      <c r="M50" s="401"/>
      <c r="N50" s="429"/>
      <c r="O50" s="296" t="s">
        <v>6</v>
      </c>
      <c r="P50" s="297"/>
      <c r="Q50" s="297"/>
      <c r="R50" s="297"/>
      <c r="S50" s="297"/>
      <c r="T50" s="297"/>
      <c r="U50" s="297"/>
      <c r="V50" s="400" t="s">
        <v>353</v>
      </c>
      <c r="W50" s="401"/>
      <c r="X50" s="401"/>
      <c r="Y50" s="401"/>
      <c r="Z50" s="401"/>
      <c r="AA50" s="429"/>
      <c r="AB50" s="400" t="s">
        <v>354</v>
      </c>
      <c r="AC50" s="401"/>
    </row>
    <row r="51" spans="1:29" ht="15.75" customHeight="1">
      <c r="A51" s="3"/>
      <c r="B51" s="431"/>
      <c r="C51" s="257" t="s">
        <v>10</v>
      </c>
      <c r="D51" s="31" t="s">
        <v>11</v>
      </c>
      <c r="E51" s="31" t="s">
        <v>12</v>
      </c>
      <c r="F51" s="31" t="s">
        <v>13</v>
      </c>
      <c r="G51" s="31" t="s">
        <v>14</v>
      </c>
      <c r="H51" s="31" t="s">
        <v>15</v>
      </c>
      <c r="I51" s="31" t="s">
        <v>16</v>
      </c>
      <c r="J51" s="31" t="s">
        <v>358</v>
      </c>
      <c r="K51" s="31" t="s">
        <v>18</v>
      </c>
      <c r="L51" s="31" t="s">
        <v>11</v>
      </c>
      <c r="M51" s="31" t="s">
        <v>359</v>
      </c>
      <c r="N51" s="31" t="s">
        <v>19</v>
      </c>
      <c r="O51" s="127" t="s">
        <v>11</v>
      </c>
      <c r="P51" s="31" t="s">
        <v>20</v>
      </c>
      <c r="Q51" s="31" t="s">
        <v>21</v>
      </c>
      <c r="R51" s="31" t="s">
        <v>22</v>
      </c>
      <c r="S51" s="31" t="s">
        <v>360</v>
      </c>
      <c r="T51" s="31" t="s">
        <v>24</v>
      </c>
      <c r="U51" s="31" t="s">
        <v>25</v>
      </c>
      <c r="V51" s="127" t="s">
        <v>26</v>
      </c>
      <c r="W51" s="31" t="s">
        <v>27</v>
      </c>
      <c r="X51" s="279" t="s">
        <v>28</v>
      </c>
      <c r="Y51" s="279" t="s">
        <v>29</v>
      </c>
      <c r="Z51" s="279" t="s">
        <v>361</v>
      </c>
      <c r="AA51" s="298" t="s">
        <v>362</v>
      </c>
      <c r="AB51" s="127" t="s">
        <v>32</v>
      </c>
      <c r="AC51" s="298" t="s">
        <v>224</v>
      </c>
    </row>
    <row r="52" spans="1:29" ht="15.75" customHeight="1" thickBot="1">
      <c r="A52" s="3"/>
      <c r="B52" s="432"/>
      <c r="C52" s="265"/>
      <c r="D52" s="46" t="s">
        <v>33</v>
      </c>
      <c r="E52" s="46" t="s">
        <v>34</v>
      </c>
      <c r="F52" s="46" t="s">
        <v>35</v>
      </c>
      <c r="G52" s="46" t="s">
        <v>36</v>
      </c>
      <c r="H52" s="46" t="s">
        <v>37</v>
      </c>
      <c r="I52" s="46" t="s">
        <v>38</v>
      </c>
      <c r="J52" s="45" t="s">
        <v>363</v>
      </c>
      <c r="K52" s="46" t="s">
        <v>39</v>
      </c>
      <c r="L52" s="46" t="s">
        <v>40</v>
      </c>
      <c r="M52" s="46" t="s">
        <v>41</v>
      </c>
      <c r="N52" s="45" t="s">
        <v>42</v>
      </c>
      <c r="O52" s="128" t="s">
        <v>43</v>
      </c>
      <c r="P52" s="46" t="s">
        <v>44</v>
      </c>
      <c r="Q52" s="46" t="s">
        <v>45</v>
      </c>
      <c r="R52" s="45" t="s">
        <v>46</v>
      </c>
      <c r="S52" s="45" t="s">
        <v>364</v>
      </c>
      <c r="T52" s="45" t="s">
        <v>47</v>
      </c>
      <c r="U52" s="46" t="s">
        <v>48</v>
      </c>
      <c r="V52" s="299" t="s">
        <v>49</v>
      </c>
      <c r="W52" s="45" t="s">
        <v>50</v>
      </c>
      <c r="X52" s="45" t="s">
        <v>51</v>
      </c>
      <c r="Y52" s="45" t="s">
        <v>52</v>
      </c>
      <c r="Z52" s="45" t="s">
        <v>365</v>
      </c>
      <c r="AA52" s="45" t="s">
        <v>53</v>
      </c>
      <c r="AB52" s="128" t="s">
        <v>54</v>
      </c>
      <c r="AC52" s="45" t="s">
        <v>55</v>
      </c>
    </row>
    <row r="53" spans="1:29" ht="15.75" customHeight="1">
      <c r="A53" s="3"/>
      <c r="B53" s="3" t="s">
        <v>403</v>
      </c>
      <c r="C53" s="134">
        <f>SUM(D53:AC53)</f>
        <v>1</v>
      </c>
      <c r="D53" s="127">
        <v>0</v>
      </c>
      <c r="E53" s="31">
        <v>1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5">
        <v>0</v>
      </c>
      <c r="O53" s="43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5">
        <v>0</v>
      </c>
      <c r="V53" s="43">
        <v>0</v>
      </c>
      <c r="W53" s="31">
        <v>0</v>
      </c>
      <c r="X53" s="31">
        <v>0</v>
      </c>
      <c r="Y53" s="31">
        <v>0</v>
      </c>
      <c r="Z53" s="31">
        <v>0</v>
      </c>
      <c r="AA53" s="273">
        <v>0</v>
      </c>
      <c r="AB53" s="43">
        <v>0</v>
      </c>
      <c r="AC53" s="279">
        <v>0</v>
      </c>
    </row>
    <row r="54" spans="1:29" ht="15.75" customHeight="1">
      <c r="A54" s="3"/>
      <c r="B54" s="3" t="s">
        <v>115</v>
      </c>
      <c r="C54" s="30">
        <f>SUM(D54:AC54)</f>
        <v>107</v>
      </c>
      <c r="D54" s="43">
        <v>32</v>
      </c>
      <c r="E54" s="31">
        <v>8</v>
      </c>
      <c r="F54" s="31">
        <v>2</v>
      </c>
      <c r="G54" s="31">
        <v>12</v>
      </c>
      <c r="H54" s="31">
        <v>10</v>
      </c>
      <c r="I54" s="31">
        <v>2</v>
      </c>
      <c r="J54" s="31">
        <v>18</v>
      </c>
      <c r="K54" s="31">
        <v>1</v>
      </c>
      <c r="L54" s="31">
        <v>0</v>
      </c>
      <c r="M54" s="31">
        <v>5</v>
      </c>
      <c r="N54" s="35">
        <v>9</v>
      </c>
      <c r="O54" s="43">
        <v>0</v>
      </c>
      <c r="P54" s="31">
        <v>0</v>
      </c>
      <c r="Q54" s="31">
        <v>0</v>
      </c>
      <c r="R54" s="31">
        <v>0</v>
      </c>
      <c r="S54" s="31">
        <v>1</v>
      </c>
      <c r="T54" s="31">
        <v>4</v>
      </c>
      <c r="U54" s="35">
        <v>1</v>
      </c>
      <c r="V54" s="43">
        <v>0</v>
      </c>
      <c r="W54" s="31">
        <v>0</v>
      </c>
      <c r="X54" s="31">
        <v>1</v>
      </c>
      <c r="Y54" s="31">
        <v>0</v>
      </c>
      <c r="Z54" s="31">
        <v>0</v>
      </c>
      <c r="AA54" s="273">
        <v>1</v>
      </c>
      <c r="AB54" s="43">
        <v>0</v>
      </c>
      <c r="AC54" s="279">
        <v>0</v>
      </c>
    </row>
    <row r="55" spans="1:29" ht="15.75" customHeight="1">
      <c r="A55" s="3"/>
      <c r="B55" s="3" t="s">
        <v>552</v>
      </c>
      <c r="C55" s="134">
        <f>SUM(D55:AC55)</f>
        <v>3</v>
      </c>
      <c r="D55" s="127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5">
        <v>0</v>
      </c>
      <c r="O55" s="43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5">
        <v>0</v>
      </c>
      <c r="V55" s="43">
        <v>0</v>
      </c>
      <c r="W55" s="31">
        <v>0</v>
      </c>
      <c r="X55" s="31">
        <v>0</v>
      </c>
      <c r="Y55" s="31">
        <v>0</v>
      </c>
      <c r="Z55" s="31">
        <v>0</v>
      </c>
      <c r="AA55" s="273">
        <v>0</v>
      </c>
      <c r="AB55" s="43">
        <v>3</v>
      </c>
      <c r="AC55" s="279">
        <v>0</v>
      </c>
    </row>
    <row r="56" spans="1:29" ht="15.75" customHeight="1">
      <c r="A56" s="3" t="s">
        <v>366</v>
      </c>
      <c r="B56" s="3" t="s">
        <v>113</v>
      </c>
      <c r="C56" s="134">
        <f aca="true" t="shared" si="2" ref="C56:C100">SUM(D56:AC56)</f>
        <v>8</v>
      </c>
      <c r="D56" s="127">
        <v>0</v>
      </c>
      <c r="E56" s="31">
        <v>0</v>
      </c>
      <c r="F56" s="31">
        <v>0</v>
      </c>
      <c r="G56" s="31">
        <v>0</v>
      </c>
      <c r="H56" s="31">
        <v>0</v>
      </c>
      <c r="I56" s="31">
        <v>1</v>
      </c>
      <c r="J56" s="31">
        <v>2</v>
      </c>
      <c r="K56" s="31">
        <v>0</v>
      </c>
      <c r="L56" s="31">
        <v>0</v>
      </c>
      <c r="M56" s="31">
        <v>0</v>
      </c>
      <c r="N56" s="35">
        <v>0</v>
      </c>
      <c r="O56" s="43">
        <v>1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5">
        <v>4</v>
      </c>
      <c r="V56" s="43">
        <v>0</v>
      </c>
      <c r="W56" s="31">
        <v>0</v>
      </c>
      <c r="X56" s="31">
        <v>0</v>
      </c>
      <c r="Y56" s="31">
        <v>0</v>
      </c>
      <c r="Z56" s="31">
        <v>0</v>
      </c>
      <c r="AA56" s="273">
        <v>0</v>
      </c>
      <c r="AB56" s="43">
        <v>0</v>
      </c>
      <c r="AC56" s="279">
        <v>0</v>
      </c>
    </row>
    <row r="57" spans="1:29" ht="15" customHeight="1">
      <c r="A57" s="3" t="s">
        <v>387</v>
      </c>
      <c r="B57" s="3" t="s">
        <v>120</v>
      </c>
      <c r="C57" s="30">
        <f>SUM(D57:AC57)</f>
        <v>5</v>
      </c>
      <c r="D57" s="31">
        <v>0</v>
      </c>
      <c r="E57" s="31">
        <v>3</v>
      </c>
      <c r="F57" s="31">
        <v>0</v>
      </c>
      <c r="G57" s="31">
        <v>0</v>
      </c>
      <c r="H57" s="31">
        <v>2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27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127">
        <v>0</v>
      </c>
      <c r="W57" s="31">
        <v>0</v>
      </c>
      <c r="X57" s="31">
        <v>0</v>
      </c>
      <c r="Y57" s="31">
        <v>0</v>
      </c>
      <c r="Z57" s="31">
        <v>0</v>
      </c>
      <c r="AA57" s="279">
        <v>0</v>
      </c>
      <c r="AB57" s="127">
        <v>0</v>
      </c>
      <c r="AC57" s="279">
        <v>0</v>
      </c>
    </row>
    <row r="58" spans="1:29" ht="15" customHeight="1">
      <c r="A58" s="3"/>
      <c r="B58" s="32" t="s">
        <v>121</v>
      </c>
      <c r="C58" s="30">
        <f>SUM(D58:AC58)</f>
        <v>6</v>
      </c>
      <c r="D58" s="31">
        <v>0</v>
      </c>
      <c r="E58" s="31">
        <v>1</v>
      </c>
      <c r="F58" s="31">
        <v>1</v>
      </c>
      <c r="G58" s="31">
        <v>1</v>
      </c>
      <c r="H58" s="31">
        <v>1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1</v>
      </c>
      <c r="O58" s="127">
        <v>0</v>
      </c>
      <c r="P58" s="31">
        <v>1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127">
        <v>0</v>
      </c>
      <c r="W58" s="31">
        <v>0</v>
      </c>
      <c r="X58" s="31">
        <v>0</v>
      </c>
      <c r="Y58" s="31">
        <v>0</v>
      </c>
      <c r="Z58" s="31">
        <v>0</v>
      </c>
      <c r="AA58" s="279">
        <v>0</v>
      </c>
      <c r="AB58" s="127">
        <v>0</v>
      </c>
      <c r="AC58" s="279">
        <v>0</v>
      </c>
    </row>
    <row r="59" spans="1:29" ht="15" customHeight="1">
      <c r="A59" s="3"/>
      <c r="B59" s="3" t="s">
        <v>388</v>
      </c>
      <c r="C59" s="30">
        <f>SUM(D59:AC59)</f>
        <v>8</v>
      </c>
      <c r="D59" s="31">
        <v>6</v>
      </c>
      <c r="E59" s="31">
        <v>0</v>
      </c>
      <c r="F59" s="31">
        <v>0</v>
      </c>
      <c r="G59" s="31">
        <v>0</v>
      </c>
      <c r="H59" s="31">
        <v>1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1</v>
      </c>
      <c r="O59" s="127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127">
        <v>0</v>
      </c>
      <c r="W59" s="31">
        <v>0</v>
      </c>
      <c r="X59" s="31">
        <v>0</v>
      </c>
      <c r="Y59" s="31">
        <v>0</v>
      </c>
      <c r="Z59" s="31">
        <v>0</v>
      </c>
      <c r="AA59" s="279">
        <v>0</v>
      </c>
      <c r="AB59" s="127">
        <v>0</v>
      </c>
      <c r="AC59" s="279">
        <v>0</v>
      </c>
    </row>
    <row r="60" spans="1:29" ht="15" customHeight="1">
      <c r="A60" s="3"/>
      <c r="B60" s="3" t="s">
        <v>562</v>
      </c>
      <c r="C60" s="30">
        <f>SUM(D60:AC60)</f>
        <v>321</v>
      </c>
      <c r="D60" s="31">
        <v>107</v>
      </c>
      <c r="E60" s="31">
        <v>0</v>
      </c>
      <c r="F60" s="31">
        <v>5</v>
      </c>
      <c r="G60" s="31">
        <v>0</v>
      </c>
      <c r="H60" s="31">
        <v>45</v>
      </c>
      <c r="I60" s="31">
        <v>78</v>
      </c>
      <c r="J60" s="31">
        <v>0</v>
      </c>
      <c r="K60" s="31">
        <v>0</v>
      </c>
      <c r="L60" s="31">
        <v>0</v>
      </c>
      <c r="M60" s="31">
        <v>18</v>
      </c>
      <c r="N60" s="31">
        <v>30</v>
      </c>
      <c r="O60" s="127">
        <v>0</v>
      </c>
      <c r="P60" s="31">
        <v>0</v>
      </c>
      <c r="Q60" s="31">
        <v>0</v>
      </c>
      <c r="R60" s="31">
        <v>0</v>
      </c>
      <c r="S60" s="31">
        <v>11</v>
      </c>
      <c r="T60" s="31">
        <v>22</v>
      </c>
      <c r="U60" s="31">
        <v>3</v>
      </c>
      <c r="V60" s="127">
        <v>0</v>
      </c>
      <c r="W60" s="31">
        <v>2</v>
      </c>
      <c r="X60" s="31">
        <v>0</v>
      </c>
      <c r="Y60" s="31">
        <v>0</v>
      </c>
      <c r="Z60" s="31">
        <v>0</v>
      </c>
      <c r="AA60" s="279">
        <v>0</v>
      </c>
      <c r="AB60" s="127">
        <v>0</v>
      </c>
      <c r="AC60" s="279">
        <v>0</v>
      </c>
    </row>
    <row r="61" spans="1:29" ht="15" customHeight="1">
      <c r="A61" s="3"/>
      <c r="B61" s="3" t="s">
        <v>389</v>
      </c>
      <c r="C61" s="30">
        <f>SUM(D61:AC61)</f>
        <v>1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127">
        <v>0</v>
      </c>
      <c r="P61" s="31">
        <v>0</v>
      </c>
      <c r="Q61" s="31">
        <v>0</v>
      </c>
      <c r="R61" s="31">
        <v>1</v>
      </c>
      <c r="S61" s="31">
        <v>0</v>
      </c>
      <c r="T61" s="31">
        <v>0</v>
      </c>
      <c r="U61" s="31">
        <v>0</v>
      </c>
      <c r="V61" s="127">
        <v>0</v>
      </c>
      <c r="W61" s="31">
        <v>0</v>
      </c>
      <c r="X61" s="31">
        <v>0</v>
      </c>
      <c r="Y61" s="31">
        <v>0</v>
      </c>
      <c r="Z61" s="31">
        <v>0</v>
      </c>
      <c r="AA61" s="279">
        <v>0</v>
      </c>
      <c r="AB61" s="127">
        <v>0</v>
      </c>
      <c r="AC61" s="279">
        <v>0</v>
      </c>
    </row>
    <row r="62" spans="1:29" ht="15" customHeight="1">
      <c r="A62" s="3"/>
      <c r="B62" s="3" t="s">
        <v>404</v>
      </c>
      <c r="C62" s="30">
        <f t="shared" si="2"/>
        <v>2</v>
      </c>
      <c r="D62" s="31">
        <v>0</v>
      </c>
      <c r="E62" s="31">
        <v>2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127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127">
        <v>0</v>
      </c>
      <c r="W62" s="31">
        <v>0</v>
      </c>
      <c r="X62" s="31">
        <v>0</v>
      </c>
      <c r="Y62" s="31">
        <v>0</v>
      </c>
      <c r="Z62" s="31">
        <v>0</v>
      </c>
      <c r="AA62" s="279">
        <v>0</v>
      </c>
      <c r="AB62" s="127">
        <v>0</v>
      </c>
      <c r="AC62" s="279">
        <v>0</v>
      </c>
    </row>
    <row r="63" spans="1:29" ht="15" customHeight="1">
      <c r="A63" s="3" t="s">
        <v>370</v>
      </c>
      <c r="B63" s="3" t="s">
        <v>390</v>
      </c>
      <c r="C63" s="30">
        <f t="shared" si="2"/>
        <v>216</v>
      </c>
      <c r="D63" s="31">
        <v>55</v>
      </c>
      <c r="E63" s="31">
        <v>16</v>
      </c>
      <c r="F63" s="31">
        <v>16</v>
      </c>
      <c r="G63" s="31">
        <v>17</v>
      </c>
      <c r="H63" s="31">
        <v>1</v>
      </c>
      <c r="I63" s="31">
        <v>0</v>
      </c>
      <c r="J63" s="31">
        <v>32</v>
      </c>
      <c r="K63" s="31">
        <v>16</v>
      </c>
      <c r="L63" s="31">
        <v>6</v>
      </c>
      <c r="M63" s="31">
        <v>13</v>
      </c>
      <c r="N63" s="31">
        <v>7</v>
      </c>
      <c r="O63" s="127">
        <v>5</v>
      </c>
      <c r="P63" s="31">
        <v>9</v>
      </c>
      <c r="Q63" s="31">
        <v>5</v>
      </c>
      <c r="R63" s="31">
        <v>5</v>
      </c>
      <c r="S63" s="31">
        <v>1</v>
      </c>
      <c r="T63" s="31">
        <v>0</v>
      </c>
      <c r="U63" s="31">
        <v>5</v>
      </c>
      <c r="V63" s="127">
        <v>0</v>
      </c>
      <c r="W63" s="31">
        <v>0</v>
      </c>
      <c r="X63" s="31">
        <v>0</v>
      </c>
      <c r="Y63" s="31">
        <v>1</v>
      </c>
      <c r="Z63" s="31">
        <v>0</v>
      </c>
      <c r="AA63" s="279">
        <v>6</v>
      </c>
      <c r="AB63" s="127">
        <v>0</v>
      </c>
      <c r="AC63" s="279">
        <v>0</v>
      </c>
    </row>
    <row r="64" spans="1:29" ht="15" customHeight="1">
      <c r="A64" s="3" t="s">
        <v>370</v>
      </c>
      <c r="B64" s="3" t="s">
        <v>134</v>
      </c>
      <c r="C64" s="30">
        <f t="shared" si="2"/>
        <v>2</v>
      </c>
      <c r="D64" s="31">
        <v>0</v>
      </c>
      <c r="E64" s="31">
        <v>1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127">
        <v>0</v>
      </c>
      <c r="P64" s="31">
        <v>0</v>
      </c>
      <c r="Q64" s="31">
        <v>0</v>
      </c>
      <c r="R64" s="31">
        <v>0</v>
      </c>
      <c r="S64" s="31">
        <v>0</v>
      </c>
      <c r="T64" s="31">
        <v>1</v>
      </c>
      <c r="U64" s="31">
        <v>0</v>
      </c>
      <c r="V64" s="127">
        <v>0</v>
      </c>
      <c r="W64" s="31">
        <v>0</v>
      </c>
      <c r="X64" s="31">
        <v>0</v>
      </c>
      <c r="Y64" s="31">
        <v>0</v>
      </c>
      <c r="Z64" s="31">
        <v>0</v>
      </c>
      <c r="AA64" s="279">
        <v>0</v>
      </c>
      <c r="AB64" s="127">
        <v>0</v>
      </c>
      <c r="AC64" s="279">
        <v>0</v>
      </c>
    </row>
    <row r="65" spans="1:29" ht="15" customHeight="1">
      <c r="A65" s="3"/>
      <c r="B65" s="3" t="s">
        <v>391</v>
      </c>
      <c r="C65" s="30">
        <f t="shared" si="2"/>
        <v>3</v>
      </c>
      <c r="D65" s="31">
        <v>0</v>
      </c>
      <c r="E65" s="31">
        <v>1</v>
      </c>
      <c r="F65" s="31">
        <v>0</v>
      </c>
      <c r="G65" s="31">
        <v>0</v>
      </c>
      <c r="H65" s="31">
        <v>0</v>
      </c>
      <c r="I65" s="31">
        <v>0</v>
      </c>
      <c r="J65" s="31">
        <v>1</v>
      </c>
      <c r="K65" s="31">
        <v>0</v>
      </c>
      <c r="L65" s="31">
        <v>0</v>
      </c>
      <c r="M65" s="31">
        <v>0</v>
      </c>
      <c r="N65" s="31">
        <v>0</v>
      </c>
      <c r="O65" s="127">
        <v>0</v>
      </c>
      <c r="P65" s="31">
        <v>1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127">
        <v>0</v>
      </c>
      <c r="W65" s="31">
        <v>0</v>
      </c>
      <c r="X65" s="31">
        <v>0</v>
      </c>
      <c r="Y65" s="31">
        <v>0</v>
      </c>
      <c r="Z65" s="31">
        <v>0</v>
      </c>
      <c r="AA65" s="279">
        <v>0</v>
      </c>
      <c r="AB65" s="127">
        <v>0</v>
      </c>
      <c r="AC65" s="279">
        <v>0</v>
      </c>
    </row>
    <row r="66" spans="1:29" ht="15" customHeight="1">
      <c r="A66" s="3"/>
      <c r="B66" s="3" t="s">
        <v>203</v>
      </c>
      <c r="C66" s="30">
        <f t="shared" si="2"/>
        <v>22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22</v>
      </c>
      <c r="K66" s="31">
        <v>0</v>
      </c>
      <c r="L66" s="31">
        <v>0</v>
      </c>
      <c r="M66" s="31">
        <v>0</v>
      </c>
      <c r="N66" s="31">
        <v>0</v>
      </c>
      <c r="O66" s="127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127">
        <v>0</v>
      </c>
      <c r="W66" s="31">
        <v>0</v>
      </c>
      <c r="X66" s="31">
        <v>0</v>
      </c>
      <c r="Y66" s="31">
        <v>0</v>
      </c>
      <c r="Z66" s="31">
        <v>0</v>
      </c>
      <c r="AA66" s="279">
        <v>0</v>
      </c>
      <c r="AB66" s="127">
        <v>0</v>
      </c>
      <c r="AC66" s="279">
        <v>0</v>
      </c>
    </row>
    <row r="67" spans="1:29" ht="15" customHeight="1">
      <c r="A67" s="3"/>
      <c r="B67" s="3" t="s">
        <v>143</v>
      </c>
      <c r="C67" s="30">
        <f t="shared" si="2"/>
        <v>4</v>
      </c>
      <c r="D67" s="31">
        <v>3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127">
        <v>0</v>
      </c>
      <c r="P67" s="31">
        <v>0</v>
      </c>
      <c r="Q67" s="31">
        <v>0</v>
      </c>
      <c r="R67" s="31">
        <v>1</v>
      </c>
      <c r="S67" s="31">
        <v>0</v>
      </c>
      <c r="T67" s="31">
        <v>0</v>
      </c>
      <c r="U67" s="31">
        <v>0</v>
      </c>
      <c r="V67" s="127">
        <v>0</v>
      </c>
      <c r="W67" s="31">
        <v>0</v>
      </c>
      <c r="X67" s="31">
        <v>0</v>
      </c>
      <c r="Y67" s="31">
        <v>0</v>
      </c>
      <c r="Z67" s="31">
        <v>0</v>
      </c>
      <c r="AA67" s="279">
        <v>0</v>
      </c>
      <c r="AB67" s="127">
        <v>0</v>
      </c>
      <c r="AC67" s="279">
        <v>0</v>
      </c>
    </row>
    <row r="68" spans="1:29" ht="15" customHeight="1">
      <c r="A68" s="3" t="s">
        <v>392</v>
      </c>
      <c r="B68" s="3" t="s">
        <v>146</v>
      </c>
      <c r="C68" s="30">
        <f t="shared" si="2"/>
        <v>56</v>
      </c>
      <c r="D68" s="31">
        <v>36</v>
      </c>
      <c r="E68" s="31">
        <v>2</v>
      </c>
      <c r="F68" s="31">
        <v>2</v>
      </c>
      <c r="G68" s="31">
        <v>1</v>
      </c>
      <c r="H68" s="31">
        <v>2</v>
      </c>
      <c r="I68" s="31">
        <v>2</v>
      </c>
      <c r="J68" s="31">
        <v>2</v>
      </c>
      <c r="K68" s="31">
        <v>1</v>
      </c>
      <c r="L68" s="31">
        <v>1</v>
      </c>
      <c r="M68" s="31">
        <v>0</v>
      </c>
      <c r="N68" s="31">
        <v>1</v>
      </c>
      <c r="O68" s="127">
        <v>1</v>
      </c>
      <c r="P68" s="31">
        <v>0</v>
      </c>
      <c r="Q68" s="31">
        <v>1</v>
      </c>
      <c r="R68" s="31">
        <v>0</v>
      </c>
      <c r="S68" s="31">
        <v>0</v>
      </c>
      <c r="T68" s="31">
        <v>0</v>
      </c>
      <c r="U68" s="31">
        <v>2</v>
      </c>
      <c r="V68" s="127">
        <v>0</v>
      </c>
      <c r="W68" s="31">
        <v>0</v>
      </c>
      <c r="X68" s="31">
        <v>1</v>
      </c>
      <c r="Y68" s="31">
        <v>0</v>
      </c>
      <c r="Z68" s="31">
        <v>0</v>
      </c>
      <c r="AA68" s="279">
        <v>1</v>
      </c>
      <c r="AB68" s="127">
        <v>0</v>
      </c>
      <c r="AC68" s="279">
        <v>0</v>
      </c>
    </row>
    <row r="69" spans="1:29" ht="15" customHeight="1">
      <c r="A69" s="3"/>
      <c r="B69" s="3" t="s">
        <v>147</v>
      </c>
      <c r="C69" s="30">
        <f t="shared" si="2"/>
        <v>5</v>
      </c>
      <c r="D69" s="31">
        <v>0</v>
      </c>
      <c r="E69" s="31">
        <v>0</v>
      </c>
      <c r="F69" s="31">
        <v>0</v>
      </c>
      <c r="G69" s="31">
        <v>2</v>
      </c>
      <c r="H69" s="31">
        <v>0</v>
      </c>
      <c r="I69" s="31">
        <v>0</v>
      </c>
      <c r="J69" s="31">
        <v>1</v>
      </c>
      <c r="K69" s="31">
        <v>0</v>
      </c>
      <c r="L69" s="31">
        <v>0</v>
      </c>
      <c r="M69" s="31">
        <v>0</v>
      </c>
      <c r="N69" s="31">
        <v>0</v>
      </c>
      <c r="O69" s="127">
        <v>2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127">
        <v>0</v>
      </c>
      <c r="W69" s="31">
        <v>0</v>
      </c>
      <c r="X69" s="31">
        <v>0</v>
      </c>
      <c r="Y69" s="31">
        <v>0</v>
      </c>
      <c r="Z69" s="31">
        <v>0</v>
      </c>
      <c r="AA69" s="279">
        <v>0</v>
      </c>
      <c r="AB69" s="127">
        <v>0</v>
      </c>
      <c r="AC69" s="279">
        <v>0</v>
      </c>
    </row>
    <row r="70" spans="1:29" ht="15" customHeight="1">
      <c r="A70" s="3"/>
      <c r="B70" s="3" t="s">
        <v>149</v>
      </c>
      <c r="C70" s="30">
        <f t="shared" si="2"/>
        <v>1</v>
      </c>
      <c r="D70" s="31">
        <v>0</v>
      </c>
      <c r="E70" s="31">
        <v>0</v>
      </c>
      <c r="F70" s="31">
        <v>0</v>
      </c>
      <c r="G70" s="31">
        <v>1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127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127">
        <v>0</v>
      </c>
      <c r="W70" s="31">
        <v>0</v>
      </c>
      <c r="X70" s="31">
        <v>0</v>
      </c>
      <c r="Y70" s="31">
        <v>0</v>
      </c>
      <c r="Z70" s="31">
        <v>0</v>
      </c>
      <c r="AA70" s="279">
        <v>0</v>
      </c>
      <c r="AB70" s="127">
        <v>0</v>
      </c>
      <c r="AC70" s="279">
        <v>0</v>
      </c>
    </row>
    <row r="71" spans="1:29" ht="15" customHeight="1">
      <c r="A71" s="3" t="s">
        <v>381</v>
      </c>
      <c r="B71" s="3" t="s">
        <v>150</v>
      </c>
      <c r="C71" s="30">
        <f t="shared" si="2"/>
        <v>67</v>
      </c>
      <c r="D71" s="31">
        <v>30</v>
      </c>
      <c r="E71" s="31">
        <v>9</v>
      </c>
      <c r="F71" s="31">
        <v>1</v>
      </c>
      <c r="G71" s="31">
        <v>5</v>
      </c>
      <c r="H71" s="31">
        <v>0</v>
      </c>
      <c r="I71" s="31">
        <v>3</v>
      </c>
      <c r="J71" s="31">
        <v>4</v>
      </c>
      <c r="K71" s="31">
        <v>2</v>
      </c>
      <c r="L71" s="31">
        <v>0</v>
      </c>
      <c r="M71" s="31">
        <v>8</v>
      </c>
      <c r="N71" s="31">
        <v>1</v>
      </c>
      <c r="O71" s="127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127">
        <v>0</v>
      </c>
      <c r="W71" s="31">
        <v>0</v>
      </c>
      <c r="X71" s="31">
        <v>1</v>
      </c>
      <c r="Y71" s="31">
        <v>0</v>
      </c>
      <c r="Z71" s="31">
        <v>0</v>
      </c>
      <c r="AA71" s="279">
        <v>0</v>
      </c>
      <c r="AB71" s="127">
        <v>0</v>
      </c>
      <c r="AC71" s="279">
        <v>3</v>
      </c>
    </row>
    <row r="72" spans="1:29" ht="15" customHeight="1">
      <c r="A72" s="3"/>
      <c r="B72" s="3" t="s">
        <v>405</v>
      </c>
      <c r="C72" s="30">
        <f t="shared" si="2"/>
        <v>15</v>
      </c>
      <c r="D72" s="31">
        <v>0</v>
      </c>
      <c r="E72" s="31">
        <v>2</v>
      </c>
      <c r="F72" s="31">
        <v>1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3</v>
      </c>
      <c r="N72" s="31">
        <v>1</v>
      </c>
      <c r="O72" s="127">
        <v>8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127">
        <v>0</v>
      </c>
      <c r="W72" s="31">
        <v>0</v>
      </c>
      <c r="X72" s="31">
        <v>0</v>
      </c>
      <c r="Y72" s="31">
        <v>0</v>
      </c>
      <c r="Z72" s="31">
        <v>0</v>
      </c>
      <c r="AA72" s="279">
        <v>0</v>
      </c>
      <c r="AB72" s="127">
        <v>0</v>
      </c>
      <c r="AC72" s="279">
        <v>0</v>
      </c>
    </row>
    <row r="73" spans="1:29" ht="15" customHeight="1">
      <c r="A73" s="3" t="s">
        <v>377</v>
      </c>
      <c r="B73" s="3" t="s">
        <v>152</v>
      </c>
      <c r="C73" s="30">
        <f t="shared" si="2"/>
        <v>118</v>
      </c>
      <c r="D73" s="31">
        <v>25</v>
      </c>
      <c r="E73" s="31">
        <v>16</v>
      </c>
      <c r="F73" s="31">
        <v>17</v>
      </c>
      <c r="G73" s="31">
        <v>6</v>
      </c>
      <c r="H73" s="31">
        <v>0</v>
      </c>
      <c r="I73" s="31">
        <v>7</v>
      </c>
      <c r="J73" s="31">
        <v>9</v>
      </c>
      <c r="K73" s="31">
        <v>18</v>
      </c>
      <c r="L73" s="31">
        <v>1</v>
      </c>
      <c r="M73" s="31">
        <v>0</v>
      </c>
      <c r="N73" s="31">
        <v>10</v>
      </c>
      <c r="O73" s="127">
        <v>1</v>
      </c>
      <c r="P73" s="31">
        <v>2</v>
      </c>
      <c r="Q73" s="31">
        <v>1</v>
      </c>
      <c r="R73" s="31">
        <v>0</v>
      </c>
      <c r="S73" s="31">
        <v>3</v>
      </c>
      <c r="T73" s="31">
        <v>0</v>
      </c>
      <c r="U73" s="31">
        <v>1</v>
      </c>
      <c r="V73" s="127">
        <v>0</v>
      </c>
      <c r="W73" s="31">
        <v>0</v>
      </c>
      <c r="X73" s="31">
        <v>0</v>
      </c>
      <c r="Y73" s="31">
        <v>0</v>
      </c>
      <c r="Z73" s="31">
        <v>0</v>
      </c>
      <c r="AA73" s="279">
        <v>1</v>
      </c>
      <c r="AB73" s="127">
        <v>0</v>
      </c>
      <c r="AC73" s="279">
        <v>0</v>
      </c>
    </row>
    <row r="74" spans="1:29" ht="15" customHeight="1">
      <c r="A74" s="3" t="s">
        <v>369</v>
      </c>
      <c r="B74" s="3" t="s">
        <v>393</v>
      </c>
      <c r="C74" s="30">
        <f t="shared" si="2"/>
        <v>3276</v>
      </c>
      <c r="D74" s="31">
        <v>819</v>
      </c>
      <c r="E74" s="31">
        <v>353</v>
      </c>
      <c r="F74" s="31">
        <v>295</v>
      </c>
      <c r="G74" s="31">
        <v>482</v>
      </c>
      <c r="H74" s="31">
        <v>61</v>
      </c>
      <c r="I74" s="31">
        <v>149</v>
      </c>
      <c r="J74" s="31">
        <v>206</v>
      </c>
      <c r="K74" s="31">
        <v>120</v>
      </c>
      <c r="L74" s="31">
        <v>71</v>
      </c>
      <c r="M74" s="31">
        <v>107</v>
      </c>
      <c r="N74" s="31">
        <v>123</v>
      </c>
      <c r="O74" s="127">
        <v>92</v>
      </c>
      <c r="P74" s="31">
        <v>72</v>
      </c>
      <c r="Q74" s="31">
        <v>49</v>
      </c>
      <c r="R74" s="31">
        <v>32</v>
      </c>
      <c r="S74" s="31">
        <v>37</v>
      </c>
      <c r="T74" s="31">
        <v>31</v>
      </c>
      <c r="U74" s="31">
        <v>63</v>
      </c>
      <c r="V74" s="127">
        <v>4</v>
      </c>
      <c r="W74" s="31">
        <v>8</v>
      </c>
      <c r="X74" s="31">
        <v>18</v>
      </c>
      <c r="Y74" s="31">
        <v>13</v>
      </c>
      <c r="Z74" s="31">
        <v>10</v>
      </c>
      <c r="AA74" s="279">
        <v>40</v>
      </c>
      <c r="AB74" s="127">
        <v>13</v>
      </c>
      <c r="AC74" s="279">
        <v>8</v>
      </c>
    </row>
    <row r="75" spans="1:29" ht="15" customHeight="1">
      <c r="A75" s="3"/>
      <c r="B75" s="3" t="s">
        <v>156</v>
      </c>
      <c r="C75" s="30">
        <f t="shared" si="2"/>
        <v>41</v>
      </c>
      <c r="D75" s="31">
        <v>36</v>
      </c>
      <c r="E75" s="31">
        <v>1</v>
      </c>
      <c r="F75" s="31">
        <v>0</v>
      </c>
      <c r="G75" s="31">
        <v>1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2</v>
      </c>
      <c r="N75" s="31">
        <v>0</v>
      </c>
      <c r="O75" s="127">
        <v>0</v>
      </c>
      <c r="P75" s="31">
        <v>0</v>
      </c>
      <c r="Q75" s="31">
        <v>0</v>
      </c>
      <c r="R75" s="31">
        <v>0</v>
      </c>
      <c r="S75" s="31">
        <v>1</v>
      </c>
      <c r="T75" s="31">
        <v>0</v>
      </c>
      <c r="U75" s="31">
        <v>0</v>
      </c>
      <c r="V75" s="127">
        <v>0</v>
      </c>
      <c r="W75" s="31">
        <v>0</v>
      </c>
      <c r="X75" s="31">
        <v>0</v>
      </c>
      <c r="Y75" s="31">
        <v>0</v>
      </c>
      <c r="Z75" s="31">
        <v>0</v>
      </c>
      <c r="AA75" s="279">
        <v>0</v>
      </c>
      <c r="AB75" s="127">
        <v>0</v>
      </c>
      <c r="AC75" s="279">
        <v>0</v>
      </c>
    </row>
    <row r="76" spans="1:29" ht="15" customHeight="1">
      <c r="A76" s="3" t="s">
        <v>375</v>
      </c>
      <c r="B76" s="3" t="s">
        <v>157</v>
      </c>
      <c r="C76" s="30">
        <f t="shared" si="2"/>
        <v>8</v>
      </c>
      <c r="D76" s="31">
        <v>0</v>
      </c>
      <c r="E76" s="31">
        <v>4</v>
      </c>
      <c r="F76" s="31">
        <v>0</v>
      </c>
      <c r="G76" s="31">
        <v>0</v>
      </c>
      <c r="H76" s="31">
        <v>0</v>
      </c>
      <c r="I76" s="31">
        <v>0</v>
      </c>
      <c r="J76" s="31">
        <v>1</v>
      </c>
      <c r="K76" s="31">
        <v>2</v>
      </c>
      <c r="L76" s="31">
        <v>0</v>
      </c>
      <c r="M76" s="31">
        <v>0</v>
      </c>
      <c r="N76" s="31">
        <v>0</v>
      </c>
      <c r="O76" s="127">
        <v>0</v>
      </c>
      <c r="P76" s="31">
        <v>0</v>
      </c>
      <c r="Q76" s="31">
        <v>1</v>
      </c>
      <c r="R76" s="31">
        <v>0</v>
      </c>
      <c r="S76" s="31">
        <v>0</v>
      </c>
      <c r="T76" s="31">
        <v>0</v>
      </c>
      <c r="U76" s="31">
        <v>0</v>
      </c>
      <c r="V76" s="127">
        <v>0</v>
      </c>
      <c r="W76" s="31">
        <v>0</v>
      </c>
      <c r="X76" s="31">
        <v>0</v>
      </c>
      <c r="Y76" s="31">
        <v>0</v>
      </c>
      <c r="Z76" s="31">
        <v>0</v>
      </c>
      <c r="AA76" s="279">
        <v>0</v>
      </c>
      <c r="AB76" s="127">
        <v>0</v>
      </c>
      <c r="AC76" s="279">
        <v>0</v>
      </c>
    </row>
    <row r="77" spans="1:29" ht="15" customHeight="1">
      <c r="A77" s="3"/>
      <c r="B77" s="3" t="s">
        <v>159</v>
      </c>
      <c r="C77" s="30">
        <f t="shared" si="2"/>
        <v>4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3</v>
      </c>
      <c r="K77" s="31">
        <v>0</v>
      </c>
      <c r="L77" s="31">
        <v>0</v>
      </c>
      <c r="M77" s="31">
        <v>0</v>
      </c>
      <c r="N77" s="31">
        <v>0</v>
      </c>
      <c r="O77" s="127">
        <v>1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127">
        <v>0</v>
      </c>
      <c r="W77" s="31">
        <v>0</v>
      </c>
      <c r="X77" s="31">
        <v>0</v>
      </c>
      <c r="Y77" s="31">
        <v>0</v>
      </c>
      <c r="Z77" s="31">
        <v>0</v>
      </c>
      <c r="AA77" s="279">
        <v>0</v>
      </c>
      <c r="AB77" s="127">
        <v>0</v>
      </c>
      <c r="AC77" s="279">
        <v>0</v>
      </c>
    </row>
    <row r="78" spans="1:29" ht="15" customHeight="1">
      <c r="A78" s="3" t="s">
        <v>394</v>
      </c>
      <c r="B78" s="3" t="s">
        <v>162</v>
      </c>
      <c r="C78" s="30">
        <f t="shared" si="2"/>
        <v>8</v>
      </c>
      <c r="D78" s="31">
        <v>0</v>
      </c>
      <c r="E78" s="31">
        <v>3</v>
      </c>
      <c r="F78" s="31">
        <v>0</v>
      </c>
      <c r="G78" s="31">
        <v>1</v>
      </c>
      <c r="H78" s="31">
        <v>1</v>
      </c>
      <c r="I78" s="31">
        <v>1</v>
      </c>
      <c r="J78" s="31">
        <v>1</v>
      </c>
      <c r="K78" s="31">
        <v>0</v>
      </c>
      <c r="L78" s="31">
        <v>0</v>
      </c>
      <c r="M78" s="31">
        <v>0</v>
      </c>
      <c r="N78" s="31">
        <v>0</v>
      </c>
      <c r="O78" s="127">
        <v>0</v>
      </c>
      <c r="P78" s="31">
        <v>0</v>
      </c>
      <c r="Q78" s="31">
        <v>0</v>
      </c>
      <c r="R78" s="31">
        <v>0</v>
      </c>
      <c r="S78" s="31">
        <v>0</v>
      </c>
      <c r="T78" s="31">
        <v>1</v>
      </c>
      <c r="U78" s="31">
        <v>0</v>
      </c>
      <c r="V78" s="127">
        <v>0</v>
      </c>
      <c r="W78" s="31">
        <v>0</v>
      </c>
      <c r="X78" s="31">
        <v>0</v>
      </c>
      <c r="Y78" s="31">
        <v>0</v>
      </c>
      <c r="Z78" s="31">
        <v>0</v>
      </c>
      <c r="AA78" s="279">
        <v>0</v>
      </c>
      <c r="AB78" s="127">
        <v>0</v>
      </c>
      <c r="AC78" s="279">
        <v>0</v>
      </c>
    </row>
    <row r="79" spans="1:29" ht="15" customHeight="1">
      <c r="A79" s="3" t="s">
        <v>375</v>
      </c>
      <c r="B79" s="3" t="s">
        <v>163</v>
      </c>
      <c r="C79" s="30">
        <f t="shared" si="2"/>
        <v>73</v>
      </c>
      <c r="D79" s="31">
        <v>0</v>
      </c>
      <c r="E79" s="31">
        <v>0</v>
      </c>
      <c r="F79" s="31">
        <v>1</v>
      </c>
      <c r="G79" s="31">
        <v>14</v>
      </c>
      <c r="H79" s="31">
        <v>2</v>
      </c>
      <c r="I79" s="31">
        <v>0</v>
      </c>
      <c r="J79" s="31">
        <v>7</v>
      </c>
      <c r="K79" s="31">
        <v>2</v>
      </c>
      <c r="L79" s="31">
        <v>3</v>
      </c>
      <c r="M79" s="31">
        <v>18</v>
      </c>
      <c r="N79" s="31">
        <v>0</v>
      </c>
      <c r="O79" s="127">
        <v>1</v>
      </c>
      <c r="P79" s="31">
        <v>4</v>
      </c>
      <c r="Q79" s="31">
        <v>2</v>
      </c>
      <c r="R79" s="31">
        <v>0</v>
      </c>
      <c r="S79" s="31">
        <v>0</v>
      </c>
      <c r="T79" s="31">
        <v>1</v>
      </c>
      <c r="U79" s="31">
        <v>3</v>
      </c>
      <c r="V79" s="127">
        <v>0</v>
      </c>
      <c r="W79" s="31">
        <v>0</v>
      </c>
      <c r="X79" s="31">
        <v>0</v>
      </c>
      <c r="Y79" s="31">
        <v>0</v>
      </c>
      <c r="Z79" s="31">
        <v>3</v>
      </c>
      <c r="AA79" s="279">
        <v>12</v>
      </c>
      <c r="AB79" s="127">
        <v>0</v>
      </c>
      <c r="AC79" s="279">
        <v>0</v>
      </c>
    </row>
    <row r="80" spans="1:29" ht="15" customHeight="1">
      <c r="A80" s="3" t="s">
        <v>369</v>
      </c>
      <c r="B80" s="3" t="s">
        <v>164</v>
      </c>
      <c r="C80" s="30">
        <f t="shared" si="2"/>
        <v>15</v>
      </c>
      <c r="D80" s="31">
        <v>0</v>
      </c>
      <c r="E80" s="31">
        <v>0</v>
      </c>
      <c r="F80" s="31">
        <v>13</v>
      </c>
      <c r="G80" s="31">
        <v>1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127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127">
        <v>0</v>
      </c>
      <c r="W80" s="31">
        <v>0</v>
      </c>
      <c r="X80" s="31">
        <v>0</v>
      </c>
      <c r="Y80" s="31">
        <v>0</v>
      </c>
      <c r="Z80" s="31">
        <v>1</v>
      </c>
      <c r="AA80" s="279">
        <v>0</v>
      </c>
      <c r="AB80" s="127">
        <v>0</v>
      </c>
      <c r="AC80" s="279">
        <v>0</v>
      </c>
    </row>
    <row r="81" spans="1:29" ht="15" customHeight="1">
      <c r="A81" s="3"/>
      <c r="B81" s="3" t="s">
        <v>217</v>
      </c>
      <c r="C81" s="30">
        <f t="shared" si="2"/>
        <v>1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1</v>
      </c>
      <c r="K81" s="31">
        <v>0</v>
      </c>
      <c r="L81" s="31">
        <v>0</v>
      </c>
      <c r="M81" s="31">
        <v>0</v>
      </c>
      <c r="N81" s="31">
        <v>0</v>
      </c>
      <c r="O81" s="127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127">
        <v>0</v>
      </c>
      <c r="W81" s="31">
        <v>0</v>
      </c>
      <c r="X81" s="31">
        <v>0</v>
      </c>
      <c r="Y81" s="31">
        <v>0</v>
      </c>
      <c r="Z81" s="31">
        <v>0</v>
      </c>
      <c r="AA81" s="279">
        <v>0</v>
      </c>
      <c r="AB81" s="127">
        <v>0</v>
      </c>
      <c r="AC81" s="279">
        <v>0</v>
      </c>
    </row>
    <row r="82" spans="1:29" ht="15" customHeight="1">
      <c r="A82" s="3" t="s">
        <v>381</v>
      </c>
      <c r="B82" s="3" t="s">
        <v>395</v>
      </c>
      <c r="C82" s="30">
        <f t="shared" si="2"/>
        <v>8</v>
      </c>
      <c r="D82" s="31">
        <v>0</v>
      </c>
      <c r="E82" s="31">
        <v>3</v>
      </c>
      <c r="F82" s="31">
        <v>2</v>
      </c>
      <c r="G82" s="31">
        <v>0</v>
      </c>
      <c r="H82" s="31">
        <v>0</v>
      </c>
      <c r="I82" s="31">
        <v>0</v>
      </c>
      <c r="J82" s="31">
        <v>1</v>
      </c>
      <c r="K82" s="31">
        <v>1</v>
      </c>
      <c r="L82" s="31">
        <v>0</v>
      </c>
      <c r="M82" s="31">
        <v>0</v>
      </c>
      <c r="N82" s="31">
        <v>1</v>
      </c>
      <c r="O82" s="127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127">
        <v>0</v>
      </c>
      <c r="W82" s="31">
        <v>0</v>
      </c>
      <c r="X82" s="31">
        <v>0</v>
      </c>
      <c r="Y82" s="31">
        <v>0</v>
      </c>
      <c r="Z82" s="31">
        <v>0</v>
      </c>
      <c r="AA82" s="279">
        <v>0</v>
      </c>
      <c r="AB82" s="127">
        <v>0</v>
      </c>
      <c r="AC82" s="279">
        <v>0</v>
      </c>
    </row>
    <row r="83" spans="1:29" ht="15" customHeight="1">
      <c r="A83" s="3"/>
      <c r="B83" s="3" t="s">
        <v>167</v>
      </c>
      <c r="C83" s="30">
        <f t="shared" si="2"/>
        <v>123</v>
      </c>
      <c r="D83" s="31">
        <v>0</v>
      </c>
      <c r="E83" s="31">
        <v>11</v>
      </c>
      <c r="F83" s="31">
        <v>9</v>
      </c>
      <c r="G83" s="31">
        <v>17</v>
      </c>
      <c r="H83" s="31">
        <v>2</v>
      </c>
      <c r="I83" s="31">
        <v>12</v>
      </c>
      <c r="J83" s="31">
        <v>13</v>
      </c>
      <c r="K83" s="31">
        <v>3</v>
      </c>
      <c r="L83" s="31">
        <v>11</v>
      </c>
      <c r="M83" s="31">
        <v>17</v>
      </c>
      <c r="N83" s="31">
        <v>13</v>
      </c>
      <c r="O83" s="127">
        <v>1</v>
      </c>
      <c r="P83" s="31">
        <v>1</v>
      </c>
      <c r="Q83" s="31">
        <v>1</v>
      </c>
      <c r="R83" s="31">
        <v>5</v>
      </c>
      <c r="S83" s="31">
        <v>2</v>
      </c>
      <c r="T83" s="31">
        <v>0</v>
      </c>
      <c r="U83" s="31">
        <v>3</v>
      </c>
      <c r="V83" s="127">
        <v>0</v>
      </c>
      <c r="W83" s="31">
        <v>0</v>
      </c>
      <c r="X83" s="31">
        <v>0</v>
      </c>
      <c r="Y83" s="31">
        <v>1</v>
      </c>
      <c r="Z83" s="31">
        <v>1</v>
      </c>
      <c r="AA83" s="279">
        <v>0</v>
      </c>
      <c r="AB83" s="127">
        <v>0</v>
      </c>
      <c r="AC83" s="279">
        <v>0</v>
      </c>
    </row>
    <row r="84" spans="1:29" ht="15" customHeight="1">
      <c r="A84" s="3" t="s">
        <v>380</v>
      </c>
      <c r="B84" s="3" t="s">
        <v>168</v>
      </c>
      <c r="C84" s="30">
        <f t="shared" si="2"/>
        <v>128</v>
      </c>
      <c r="D84" s="31">
        <v>0</v>
      </c>
      <c r="E84" s="31">
        <v>5</v>
      </c>
      <c r="F84" s="31">
        <v>4</v>
      </c>
      <c r="G84" s="31">
        <v>1</v>
      </c>
      <c r="H84" s="31">
        <v>2</v>
      </c>
      <c r="I84" s="31">
        <v>19</v>
      </c>
      <c r="J84" s="31">
        <v>2</v>
      </c>
      <c r="K84" s="31">
        <v>25</v>
      </c>
      <c r="L84" s="31">
        <v>1</v>
      </c>
      <c r="M84" s="31">
        <v>3</v>
      </c>
      <c r="N84" s="31">
        <v>7</v>
      </c>
      <c r="O84" s="127">
        <v>42</v>
      </c>
      <c r="P84" s="31">
        <v>4</v>
      </c>
      <c r="Q84" s="31">
        <v>5</v>
      </c>
      <c r="R84" s="31">
        <v>4</v>
      </c>
      <c r="S84" s="31">
        <v>1</v>
      </c>
      <c r="T84" s="31">
        <v>0</v>
      </c>
      <c r="U84" s="31">
        <v>1</v>
      </c>
      <c r="V84" s="127">
        <v>0</v>
      </c>
      <c r="W84" s="31">
        <v>0</v>
      </c>
      <c r="X84" s="31">
        <v>0</v>
      </c>
      <c r="Y84" s="31">
        <v>0</v>
      </c>
      <c r="Z84" s="31">
        <v>0</v>
      </c>
      <c r="AA84" s="279">
        <v>2</v>
      </c>
      <c r="AB84" s="127">
        <v>0</v>
      </c>
      <c r="AC84" s="279">
        <v>0</v>
      </c>
    </row>
    <row r="85" spans="1:29" ht="15" customHeight="1">
      <c r="A85" s="3"/>
      <c r="B85" s="3" t="s">
        <v>169</v>
      </c>
      <c r="C85" s="30">
        <f t="shared" si="2"/>
        <v>1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1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127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127">
        <v>0</v>
      </c>
      <c r="W85" s="31">
        <v>0</v>
      </c>
      <c r="X85" s="31">
        <v>0</v>
      </c>
      <c r="Y85" s="31">
        <v>0</v>
      </c>
      <c r="Z85" s="31">
        <v>0</v>
      </c>
      <c r="AA85" s="279">
        <v>0</v>
      </c>
      <c r="AB85" s="127">
        <v>0</v>
      </c>
      <c r="AC85" s="279">
        <v>0</v>
      </c>
    </row>
    <row r="86" spans="1:29" ht="15" customHeight="1">
      <c r="A86" s="3" t="s">
        <v>380</v>
      </c>
      <c r="B86" s="3" t="s">
        <v>396</v>
      </c>
      <c r="C86" s="30">
        <f t="shared" si="2"/>
        <v>127</v>
      </c>
      <c r="D86" s="31">
        <v>0</v>
      </c>
      <c r="E86" s="31">
        <v>29</v>
      </c>
      <c r="F86" s="31">
        <v>9</v>
      </c>
      <c r="G86" s="31">
        <v>26</v>
      </c>
      <c r="H86" s="31">
        <v>5</v>
      </c>
      <c r="I86" s="31">
        <v>15</v>
      </c>
      <c r="J86" s="31">
        <v>2</v>
      </c>
      <c r="K86" s="31">
        <v>1</v>
      </c>
      <c r="L86" s="31">
        <v>3</v>
      </c>
      <c r="M86" s="31">
        <v>4</v>
      </c>
      <c r="N86" s="31">
        <v>12</v>
      </c>
      <c r="O86" s="127">
        <v>7</v>
      </c>
      <c r="P86" s="31">
        <v>6</v>
      </c>
      <c r="Q86" s="31">
        <v>1</v>
      </c>
      <c r="R86" s="31">
        <v>0</v>
      </c>
      <c r="S86" s="31">
        <v>2</v>
      </c>
      <c r="T86" s="31">
        <v>0</v>
      </c>
      <c r="U86" s="31">
        <v>1</v>
      </c>
      <c r="V86" s="127">
        <v>0</v>
      </c>
      <c r="W86" s="31">
        <v>0</v>
      </c>
      <c r="X86" s="31">
        <v>1</v>
      </c>
      <c r="Y86" s="31">
        <v>0</v>
      </c>
      <c r="Z86" s="31">
        <v>0</v>
      </c>
      <c r="AA86" s="279">
        <v>3</v>
      </c>
      <c r="AB86" s="127">
        <v>0</v>
      </c>
      <c r="AC86" s="279">
        <v>0</v>
      </c>
    </row>
    <row r="87" spans="1:29" ht="15" customHeight="1">
      <c r="A87" s="3"/>
      <c r="B87" s="3" t="s">
        <v>397</v>
      </c>
      <c r="C87" s="30">
        <f t="shared" si="2"/>
        <v>1</v>
      </c>
      <c r="D87" s="31">
        <v>0</v>
      </c>
      <c r="E87" s="31">
        <v>1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127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127">
        <v>0</v>
      </c>
      <c r="W87" s="31">
        <v>0</v>
      </c>
      <c r="X87" s="31">
        <v>0</v>
      </c>
      <c r="Y87" s="31">
        <v>0</v>
      </c>
      <c r="Z87" s="31">
        <v>0</v>
      </c>
      <c r="AA87" s="279">
        <v>0</v>
      </c>
      <c r="AB87" s="127">
        <v>0</v>
      </c>
      <c r="AC87" s="279">
        <v>0</v>
      </c>
    </row>
    <row r="88" spans="1:29" ht="15" customHeight="1">
      <c r="A88" s="3" t="s">
        <v>369</v>
      </c>
      <c r="B88" s="3" t="s">
        <v>174</v>
      </c>
      <c r="C88" s="30">
        <f t="shared" si="2"/>
        <v>50</v>
      </c>
      <c r="D88" s="43">
        <v>0</v>
      </c>
      <c r="E88" s="31">
        <v>4</v>
      </c>
      <c r="F88" s="31">
        <v>5</v>
      </c>
      <c r="G88" s="31">
        <v>0</v>
      </c>
      <c r="H88" s="31">
        <v>3</v>
      </c>
      <c r="I88" s="31">
        <v>3</v>
      </c>
      <c r="J88" s="31">
        <v>5</v>
      </c>
      <c r="K88" s="31">
        <v>8</v>
      </c>
      <c r="L88" s="31">
        <v>0</v>
      </c>
      <c r="M88" s="31">
        <v>5</v>
      </c>
      <c r="N88" s="35">
        <v>8</v>
      </c>
      <c r="O88" s="43">
        <v>1</v>
      </c>
      <c r="P88" s="31">
        <v>1</v>
      </c>
      <c r="Q88" s="31">
        <v>1</v>
      </c>
      <c r="R88" s="31">
        <v>2</v>
      </c>
      <c r="S88" s="31">
        <v>2</v>
      </c>
      <c r="T88" s="31">
        <v>1</v>
      </c>
      <c r="U88" s="35">
        <v>0</v>
      </c>
      <c r="V88" s="43">
        <v>0</v>
      </c>
      <c r="W88" s="31">
        <v>0</v>
      </c>
      <c r="X88" s="31">
        <v>1</v>
      </c>
      <c r="Y88" s="31">
        <v>0</v>
      </c>
      <c r="Z88" s="31">
        <v>0</v>
      </c>
      <c r="AA88" s="273">
        <v>0</v>
      </c>
      <c r="AB88" s="43">
        <v>0</v>
      </c>
      <c r="AC88" s="279">
        <v>0</v>
      </c>
    </row>
    <row r="89" spans="1:29" ht="15" customHeight="1">
      <c r="A89" s="3" t="s">
        <v>375</v>
      </c>
      <c r="B89" s="3" t="s">
        <v>175</v>
      </c>
      <c r="C89" s="30">
        <f t="shared" si="2"/>
        <v>332</v>
      </c>
      <c r="D89" s="43">
        <v>0</v>
      </c>
      <c r="E89" s="31">
        <v>164</v>
      </c>
      <c r="F89" s="31">
        <v>45</v>
      </c>
      <c r="G89" s="31">
        <v>36</v>
      </c>
      <c r="H89" s="31">
        <v>1</v>
      </c>
      <c r="I89" s="31">
        <v>0</v>
      </c>
      <c r="J89" s="31">
        <v>12</v>
      </c>
      <c r="K89" s="31">
        <v>0</v>
      </c>
      <c r="L89" s="31">
        <v>10</v>
      </c>
      <c r="M89" s="31">
        <v>23</v>
      </c>
      <c r="N89" s="35">
        <v>0</v>
      </c>
      <c r="O89" s="43">
        <v>0</v>
      </c>
      <c r="P89" s="31">
        <v>6</v>
      </c>
      <c r="Q89" s="31">
        <v>0</v>
      </c>
      <c r="R89" s="31">
        <v>28</v>
      </c>
      <c r="S89" s="31">
        <v>0</v>
      </c>
      <c r="T89" s="31">
        <v>4</v>
      </c>
      <c r="U89" s="35">
        <v>0</v>
      </c>
      <c r="V89" s="43">
        <v>0</v>
      </c>
      <c r="W89" s="31">
        <v>0</v>
      </c>
      <c r="X89" s="31">
        <v>3</v>
      </c>
      <c r="Y89" s="31">
        <v>0</v>
      </c>
      <c r="Z89" s="31">
        <v>0</v>
      </c>
      <c r="AA89" s="273">
        <v>0</v>
      </c>
      <c r="AB89" s="43">
        <v>0</v>
      </c>
      <c r="AC89" s="279">
        <v>0</v>
      </c>
    </row>
    <row r="90" spans="1:29" ht="15" customHeight="1">
      <c r="A90" s="3"/>
      <c r="B90" s="3" t="s">
        <v>207</v>
      </c>
      <c r="C90" s="30">
        <f t="shared" si="2"/>
        <v>7</v>
      </c>
      <c r="D90" s="43">
        <v>0</v>
      </c>
      <c r="E90" s="31">
        <v>0</v>
      </c>
      <c r="F90" s="31">
        <v>2</v>
      </c>
      <c r="G90" s="31">
        <v>5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5">
        <v>0</v>
      </c>
      <c r="O90" s="43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5">
        <v>0</v>
      </c>
      <c r="V90" s="43">
        <v>0</v>
      </c>
      <c r="W90" s="31">
        <v>0</v>
      </c>
      <c r="X90" s="31">
        <v>0</v>
      </c>
      <c r="Y90" s="31">
        <v>0</v>
      </c>
      <c r="Z90" s="31">
        <v>0</v>
      </c>
      <c r="AA90" s="273">
        <v>0</v>
      </c>
      <c r="AB90" s="43">
        <v>0</v>
      </c>
      <c r="AC90" s="279">
        <v>0</v>
      </c>
    </row>
    <row r="91" spans="1:29" ht="15" customHeight="1">
      <c r="A91" s="3"/>
      <c r="B91" s="3" t="s">
        <v>177</v>
      </c>
      <c r="C91" s="30">
        <f t="shared" si="2"/>
        <v>7</v>
      </c>
      <c r="D91" s="31">
        <v>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6</v>
      </c>
      <c r="K91" s="31">
        <v>0</v>
      </c>
      <c r="L91" s="31">
        <v>0</v>
      </c>
      <c r="M91" s="31">
        <v>0</v>
      </c>
      <c r="N91" s="31">
        <v>0</v>
      </c>
      <c r="O91" s="127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127">
        <v>0</v>
      </c>
      <c r="W91" s="31">
        <v>0</v>
      </c>
      <c r="X91" s="31">
        <v>0</v>
      </c>
      <c r="Y91" s="31">
        <v>0</v>
      </c>
      <c r="Z91" s="31">
        <v>0</v>
      </c>
      <c r="AA91" s="279">
        <v>1</v>
      </c>
      <c r="AB91" s="127">
        <v>0</v>
      </c>
      <c r="AC91" s="279">
        <v>0</v>
      </c>
    </row>
    <row r="92" spans="1:29" ht="15" customHeight="1">
      <c r="A92" s="3" t="s">
        <v>398</v>
      </c>
      <c r="B92" s="3" t="s">
        <v>179</v>
      </c>
      <c r="C92" s="30">
        <f t="shared" si="2"/>
        <v>151</v>
      </c>
      <c r="D92" s="31">
        <v>0</v>
      </c>
      <c r="E92" s="31">
        <v>122</v>
      </c>
      <c r="F92" s="31">
        <v>4</v>
      </c>
      <c r="G92" s="31">
        <v>2</v>
      </c>
      <c r="H92" s="31">
        <v>14</v>
      </c>
      <c r="I92" s="31">
        <v>1</v>
      </c>
      <c r="J92" s="31">
        <v>3</v>
      </c>
      <c r="K92" s="31">
        <v>0</v>
      </c>
      <c r="L92" s="31">
        <v>1</v>
      </c>
      <c r="M92" s="31">
        <v>1</v>
      </c>
      <c r="N92" s="31">
        <v>1</v>
      </c>
      <c r="O92" s="127">
        <v>1</v>
      </c>
      <c r="P92" s="31">
        <v>0</v>
      </c>
      <c r="Q92" s="31">
        <v>1</v>
      </c>
      <c r="R92" s="31">
        <v>0</v>
      </c>
      <c r="S92" s="31">
        <v>0</v>
      </c>
      <c r="T92" s="31">
        <v>0</v>
      </c>
      <c r="U92" s="31">
        <v>0</v>
      </c>
      <c r="V92" s="127">
        <v>0</v>
      </c>
      <c r="W92" s="31">
        <v>0</v>
      </c>
      <c r="X92" s="31">
        <v>0</v>
      </c>
      <c r="Y92" s="31">
        <v>0</v>
      </c>
      <c r="Z92" s="31">
        <v>0</v>
      </c>
      <c r="AA92" s="279">
        <v>0</v>
      </c>
      <c r="AB92" s="127">
        <v>0</v>
      </c>
      <c r="AC92" s="279">
        <v>0</v>
      </c>
    </row>
    <row r="93" spans="1:29" ht="15" customHeight="1">
      <c r="A93" s="3"/>
      <c r="B93" s="3" t="s">
        <v>399</v>
      </c>
      <c r="C93" s="30">
        <f t="shared" si="2"/>
        <v>22</v>
      </c>
      <c r="D93" s="31">
        <v>0</v>
      </c>
      <c r="E93" s="31">
        <v>0</v>
      </c>
      <c r="F93" s="31">
        <v>0</v>
      </c>
      <c r="G93" s="31">
        <v>2</v>
      </c>
      <c r="H93" s="31">
        <v>0</v>
      </c>
      <c r="I93" s="31">
        <v>0</v>
      </c>
      <c r="J93" s="31">
        <v>0</v>
      </c>
      <c r="K93" s="31">
        <v>20</v>
      </c>
      <c r="L93" s="31">
        <v>0</v>
      </c>
      <c r="M93" s="31">
        <v>0</v>
      </c>
      <c r="N93" s="31">
        <v>0</v>
      </c>
      <c r="O93" s="127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127">
        <v>0</v>
      </c>
      <c r="W93" s="31">
        <v>0</v>
      </c>
      <c r="X93" s="31">
        <v>0</v>
      </c>
      <c r="Y93" s="31">
        <v>0</v>
      </c>
      <c r="Z93" s="31">
        <v>0</v>
      </c>
      <c r="AA93" s="279">
        <v>0</v>
      </c>
      <c r="AB93" s="127">
        <v>0</v>
      </c>
      <c r="AC93" s="279">
        <v>0</v>
      </c>
    </row>
    <row r="94" spans="1:29" ht="15" customHeight="1">
      <c r="A94" s="3"/>
      <c r="B94" s="3" t="s">
        <v>494</v>
      </c>
      <c r="C94" s="30">
        <f t="shared" si="2"/>
        <v>8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127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U94" s="31">
        <v>0</v>
      </c>
      <c r="V94" s="127">
        <v>0</v>
      </c>
      <c r="W94" s="31">
        <v>0</v>
      </c>
      <c r="X94" s="31">
        <v>0</v>
      </c>
      <c r="Y94" s="31">
        <v>0</v>
      </c>
      <c r="Z94" s="31">
        <v>0</v>
      </c>
      <c r="AA94" s="279">
        <v>8</v>
      </c>
      <c r="AB94" s="127">
        <v>0</v>
      </c>
      <c r="AC94" s="279">
        <v>0</v>
      </c>
    </row>
    <row r="95" spans="1:29" ht="15" customHeight="1">
      <c r="A95" s="3" t="s">
        <v>375</v>
      </c>
      <c r="B95" s="3" t="s">
        <v>183</v>
      </c>
      <c r="C95" s="30">
        <f t="shared" si="2"/>
        <v>258</v>
      </c>
      <c r="D95" s="31">
        <v>0</v>
      </c>
      <c r="E95" s="31">
        <v>0</v>
      </c>
      <c r="F95" s="31">
        <v>0</v>
      </c>
      <c r="G95" s="31">
        <v>12</v>
      </c>
      <c r="H95" s="31">
        <v>1</v>
      </c>
      <c r="I95" s="31">
        <v>0</v>
      </c>
      <c r="J95" s="31">
        <v>47</v>
      </c>
      <c r="K95" s="31">
        <v>0</v>
      </c>
      <c r="L95" s="31">
        <v>3</v>
      </c>
      <c r="M95" s="31">
        <v>110</v>
      </c>
      <c r="N95" s="31">
        <v>11</v>
      </c>
      <c r="O95" s="127">
        <v>35</v>
      </c>
      <c r="P95" s="31">
        <v>4</v>
      </c>
      <c r="Q95" s="31">
        <v>15</v>
      </c>
      <c r="R95" s="31">
        <v>1</v>
      </c>
      <c r="S95" s="31">
        <v>1</v>
      </c>
      <c r="T95" s="31">
        <v>0</v>
      </c>
      <c r="U95" s="31">
        <v>0</v>
      </c>
      <c r="V95" s="127">
        <v>0</v>
      </c>
      <c r="W95" s="31">
        <v>0</v>
      </c>
      <c r="X95" s="31">
        <v>3</v>
      </c>
      <c r="Y95" s="31">
        <v>5</v>
      </c>
      <c r="Z95" s="31">
        <v>2</v>
      </c>
      <c r="AA95" s="279">
        <v>6</v>
      </c>
      <c r="AB95" s="127">
        <v>0</v>
      </c>
      <c r="AC95" s="279">
        <v>2</v>
      </c>
    </row>
    <row r="96" spans="1:29" ht="15" customHeight="1">
      <c r="A96" s="3" t="s">
        <v>400</v>
      </c>
      <c r="B96" s="3" t="s">
        <v>401</v>
      </c>
      <c r="C96" s="30">
        <f t="shared" si="2"/>
        <v>582</v>
      </c>
      <c r="D96" s="31">
        <v>178</v>
      </c>
      <c r="E96" s="31">
        <v>41</v>
      </c>
      <c r="F96" s="31">
        <v>26</v>
      </c>
      <c r="G96" s="31">
        <v>29</v>
      </c>
      <c r="H96" s="31">
        <v>23</v>
      </c>
      <c r="I96" s="31">
        <v>32</v>
      </c>
      <c r="J96" s="31">
        <v>34</v>
      </c>
      <c r="K96" s="31">
        <v>42</v>
      </c>
      <c r="L96" s="31">
        <v>24</v>
      </c>
      <c r="M96" s="31">
        <v>36</v>
      </c>
      <c r="N96" s="31">
        <v>33</v>
      </c>
      <c r="O96" s="127">
        <v>13</v>
      </c>
      <c r="P96" s="31">
        <v>7</v>
      </c>
      <c r="Q96" s="31">
        <v>2</v>
      </c>
      <c r="R96" s="31">
        <v>7</v>
      </c>
      <c r="S96" s="31">
        <v>8</v>
      </c>
      <c r="T96" s="31">
        <v>7</v>
      </c>
      <c r="U96" s="31">
        <v>10</v>
      </c>
      <c r="V96" s="127">
        <v>1</v>
      </c>
      <c r="W96" s="31">
        <v>2</v>
      </c>
      <c r="X96" s="31">
        <v>4</v>
      </c>
      <c r="Y96" s="31">
        <v>7</v>
      </c>
      <c r="Z96" s="31">
        <v>4</v>
      </c>
      <c r="AA96" s="279">
        <v>11</v>
      </c>
      <c r="AB96" s="127">
        <v>0</v>
      </c>
      <c r="AC96" s="279">
        <v>1</v>
      </c>
    </row>
    <row r="97" spans="1:29" ht="15" customHeight="1">
      <c r="A97" s="3" t="s">
        <v>367</v>
      </c>
      <c r="B97" s="3" t="s">
        <v>188</v>
      </c>
      <c r="C97" s="30">
        <f t="shared" si="2"/>
        <v>41</v>
      </c>
      <c r="D97" s="31">
        <v>0</v>
      </c>
      <c r="E97" s="31">
        <v>3</v>
      </c>
      <c r="F97" s="31">
        <v>2</v>
      </c>
      <c r="G97" s="31">
        <v>8</v>
      </c>
      <c r="H97" s="31">
        <v>1</v>
      </c>
      <c r="I97" s="31">
        <v>2</v>
      </c>
      <c r="J97" s="31">
        <v>6</v>
      </c>
      <c r="K97" s="31">
        <v>2</v>
      </c>
      <c r="L97" s="31">
        <v>0</v>
      </c>
      <c r="M97" s="31">
        <v>10</v>
      </c>
      <c r="N97" s="31">
        <v>0</v>
      </c>
      <c r="O97" s="127">
        <v>0</v>
      </c>
      <c r="P97" s="31">
        <v>1</v>
      </c>
      <c r="Q97" s="31">
        <v>0</v>
      </c>
      <c r="R97" s="31">
        <v>2</v>
      </c>
      <c r="S97" s="31">
        <v>0</v>
      </c>
      <c r="T97" s="31">
        <v>0</v>
      </c>
      <c r="U97" s="31">
        <v>2</v>
      </c>
      <c r="V97" s="127">
        <v>0</v>
      </c>
      <c r="W97" s="31">
        <v>0</v>
      </c>
      <c r="X97" s="31">
        <v>0</v>
      </c>
      <c r="Y97" s="31">
        <v>0</v>
      </c>
      <c r="Z97" s="31">
        <v>0</v>
      </c>
      <c r="AA97" s="279">
        <v>2</v>
      </c>
      <c r="AB97" s="127">
        <v>0</v>
      </c>
      <c r="AC97" s="279">
        <v>0</v>
      </c>
    </row>
    <row r="98" spans="1:29" s="36" customFormat="1" ht="15" customHeight="1">
      <c r="A98" s="32"/>
      <c r="B98" s="32" t="s">
        <v>192</v>
      </c>
      <c r="C98" s="30">
        <f>SUM(D98:AC98)</f>
        <v>7</v>
      </c>
      <c r="D98" s="43">
        <v>0</v>
      </c>
      <c r="E98" s="43">
        <v>1</v>
      </c>
      <c r="F98" s="43">
        <v>0</v>
      </c>
      <c r="G98" s="43">
        <v>0</v>
      </c>
      <c r="H98" s="43">
        <v>0</v>
      </c>
      <c r="I98" s="43">
        <v>0</v>
      </c>
      <c r="J98" s="43">
        <v>4</v>
      </c>
      <c r="K98" s="43">
        <v>2</v>
      </c>
      <c r="L98" s="43">
        <v>0</v>
      </c>
      <c r="M98" s="43">
        <v>0</v>
      </c>
      <c r="N98" s="43">
        <v>0</v>
      </c>
      <c r="O98" s="127">
        <v>0</v>
      </c>
      <c r="P98" s="43">
        <v>0</v>
      </c>
      <c r="Q98" s="43">
        <v>0</v>
      </c>
      <c r="R98" s="43">
        <v>0</v>
      </c>
      <c r="S98" s="43">
        <v>0</v>
      </c>
      <c r="T98" s="43">
        <v>0</v>
      </c>
      <c r="U98" s="43">
        <v>0</v>
      </c>
      <c r="V98" s="127">
        <v>0</v>
      </c>
      <c r="W98" s="43">
        <v>0</v>
      </c>
      <c r="X98" s="43">
        <v>0</v>
      </c>
      <c r="Y98" s="43">
        <v>0</v>
      </c>
      <c r="Z98" s="43">
        <v>0</v>
      </c>
      <c r="AA98" s="42">
        <v>0</v>
      </c>
      <c r="AB98" s="127">
        <v>0</v>
      </c>
      <c r="AC98" s="42">
        <v>0</v>
      </c>
    </row>
    <row r="99" spans="1:29" ht="15" customHeight="1">
      <c r="A99" s="3" t="s">
        <v>402</v>
      </c>
      <c r="B99" s="3" t="s">
        <v>193</v>
      </c>
      <c r="C99" s="30">
        <f>SUM(D99:AC99)</f>
        <v>405</v>
      </c>
      <c r="D99" s="43">
        <v>310</v>
      </c>
      <c r="E99" s="43">
        <v>0</v>
      </c>
      <c r="F99" s="43">
        <v>4</v>
      </c>
      <c r="G99" s="43">
        <v>16</v>
      </c>
      <c r="H99" s="43">
        <v>33</v>
      </c>
      <c r="I99" s="43">
        <v>14</v>
      </c>
      <c r="J99" s="43">
        <v>0</v>
      </c>
      <c r="K99" s="43">
        <v>1</v>
      </c>
      <c r="L99" s="43">
        <v>4</v>
      </c>
      <c r="M99" s="43">
        <v>5</v>
      </c>
      <c r="N99" s="43">
        <v>0</v>
      </c>
      <c r="O99" s="127">
        <v>0</v>
      </c>
      <c r="P99" s="43">
        <v>1</v>
      </c>
      <c r="Q99" s="43">
        <v>0</v>
      </c>
      <c r="R99" s="43">
        <v>1</v>
      </c>
      <c r="S99" s="43">
        <v>0</v>
      </c>
      <c r="T99" s="43">
        <v>0</v>
      </c>
      <c r="U99" s="43">
        <v>1</v>
      </c>
      <c r="V99" s="127">
        <v>0</v>
      </c>
      <c r="W99" s="43">
        <v>0</v>
      </c>
      <c r="X99" s="43">
        <v>1</v>
      </c>
      <c r="Y99" s="43">
        <v>0</v>
      </c>
      <c r="Z99" s="43">
        <v>0</v>
      </c>
      <c r="AA99" s="42">
        <v>12</v>
      </c>
      <c r="AB99" s="127">
        <v>2</v>
      </c>
      <c r="AC99" s="42">
        <v>0</v>
      </c>
    </row>
    <row r="100" spans="1:29" ht="15" customHeight="1">
      <c r="A100" s="3"/>
      <c r="B100" s="3" t="s">
        <v>451</v>
      </c>
      <c r="C100" s="30">
        <f t="shared" si="2"/>
        <v>758</v>
      </c>
      <c r="D100" s="31">
        <v>210</v>
      </c>
      <c r="E100" s="31">
        <v>35</v>
      </c>
      <c r="F100" s="31">
        <v>0</v>
      </c>
      <c r="G100" s="31">
        <v>43</v>
      </c>
      <c r="H100" s="31">
        <v>0</v>
      </c>
      <c r="I100" s="31">
        <v>19</v>
      </c>
      <c r="J100" s="31">
        <v>283</v>
      </c>
      <c r="K100" s="31">
        <v>4</v>
      </c>
      <c r="L100" s="31">
        <v>17</v>
      </c>
      <c r="M100" s="31">
        <v>18</v>
      </c>
      <c r="N100" s="31">
        <v>13</v>
      </c>
      <c r="O100" s="127">
        <v>0</v>
      </c>
      <c r="P100" s="31">
        <v>0</v>
      </c>
      <c r="Q100" s="31">
        <v>9</v>
      </c>
      <c r="R100" s="31">
        <v>32</v>
      </c>
      <c r="S100" s="31">
        <v>1</v>
      </c>
      <c r="T100" s="31">
        <v>39</v>
      </c>
      <c r="U100" s="31">
        <v>2</v>
      </c>
      <c r="V100" s="127">
        <v>9</v>
      </c>
      <c r="W100" s="31">
        <v>0</v>
      </c>
      <c r="X100" s="31">
        <v>3</v>
      </c>
      <c r="Y100" s="31">
        <v>0</v>
      </c>
      <c r="Z100" s="31">
        <v>16</v>
      </c>
      <c r="AA100" s="279">
        <v>0</v>
      </c>
      <c r="AB100" s="127">
        <v>1</v>
      </c>
      <c r="AC100" s="279">
        <v>4</v>
      </c>
    </row>
    <row r="101" spans="2:29" ht="15.75" customHeight="1" thickBot="1">
      <c r="B101" s="15"/>
      <c r="C101" s="16"/>
      <c r="D101" s="15"/>
      <c r="E101" s="15"/>
      <c r="F101" s="15"/>
      <c r="G101" s="124"/>
      <c r="H101" s="15"/>
      <c r="I101" s="15"/>
      <c r="J101" s="15"/>
      <c r="K101" s="15"/>
      <c r="L101" s="15"/>
      <c r="M101" s="15"/>
      <c r="N101" s="15"/>
      <c r="O101" s="310"/>
      <c r="P101" s="15"/>
      <c r="Q101" s="15"/>
      <c r="R101" s="15"/>
      <c r="S101" s="15"/>
      <c r="T101" s="15"/>
      <c r="U101" s="15"/>
      <c r="V101" s="310"/>
      <c r="W101" s="15"/>
      <c r="X101" s="15"/>
      <c r="Y101" s="15"/>
      <c r="Z101" s="15"/>
      <c r="AA101" s="124"/>
      <c r="AB101" s="125"/>
      <c r="AC101" s="124"/>
    </row>
    <row r="102" ht="15.75" customHeight="1">
      <c r="B102" s="129" t="s">
        <v>194</v>
      </c>
    </row>
    <row r="103" ht="15.75" customHeight="1"/>
    <row r="104" spans="1:29" s="36" customFormat="1" ht="15" customHeight="1">
      <c r="A104" s="32"/>
      <c r="B104" s="132"/>
      <c r="D104" s="133"/>
      <c r="E104" s="133"/>
      <c r="F104" s="133"/>
      <c r="G104" s="133"/>
      <c r="H104" s="133"/>
      <c r="I104" s="133"/>
      <c r="J104" s="92"/>
      <c r="K104" s="133"/>
      <c r="L104" s="133"/>
      <c r="M104" s="133"/>
      <c r="N104" s="92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92"/>
      <c r="AB104" s="43"/>
      <c r="AC104" s="92"/>
    </row>
    <row r="105" spans="7:29" s="36" customFormat="1" ht="15.75" customHeight="1">
      <c r="G105" s="92"/>
      <c r="AA105" s="92"/>
      <c r="AB105" s="92"/>
      <c r="AC105" s="92"/>
    </row>
    <row r="106" spans="7:29" s="36" customFormat="1" ht="15.75" customHeight="1">
      <c r="G106" s="92"/>
      <c r="AA106" s="92"/>
      <c r="AB106" s="92"/>
      <c r="AC106" s="92"/>
    </row>
    <row r="107" spans="7:29" s="36" customFormat="1" ht="15.75" customHeight="1">
      <c r="G107" s="92"/>
      <c r="AA107" s="92"/>
      <c r="AB107" s="92"/>
      <c r="AC107" s="92"/>
    </row>
    <row r="108" spans="7:29" s="36" customFormat="1" ht="15.75" customHeight="1">
      <c r="G108" s="92"/>
      <c r="AA108" s="92"/>
      <c r="AB108" s="92"/>
      <c r="AC108" s="92"/>
    </row>
    <row r="109" spans="7:29" s="36" customFormat="1" ht="15.75" customHeight="1">
      <c r="G109" s="92"/>
      <c r="AA109" s="92"/>
      <c r="AB109" s="92"/>
      <c r="AC109" s="92"/>
    </row>
    <row r="110" spans="1:29" s="36" customFormat="1" ht="15" customHeight="1">
      <c r="A110" s="32"/>
      <c r="B110" s="32"/>
      <c r="C110" s="42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92"/>
      <c r="AB110" s="92"/>
      <c r="AC110" s="92"/>
    </row>
  </sheetData>
  <mergeCells count="10">
    <mergeCell ref="B2:AC2"/>
    <mergeCell ref="B3:AC3"/>
    <mergeCell ref="B5:B7"/>
    <mergeCell ref="D5:N5"/>
    <mergeCell ref="V5:AA5"/>
    <mergeCell ref="AB5:AC5"/>
    <mergeCell ref="V50:AA50"/>
    <mergeCell ref="AB50:AC50"/>
    <mergeCell ref="B50:B52"/>
    <mergeCell ref="D50:N5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scale="60" r:id="rId1"/>
  <rowBreaks count="1" manualBreakCount="1">
    <brk id="48" max="255" man="1"/>
  </rowBreaks>
  <colBreaks count="1" manualBreakCount="1">
    <brk id="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selection activeCell="A57" sqref="A57"/>
    </sheetView>
  </sheetViews>
  <sheetFormatPr defaultColWidth="11.421875" defaultRowHeight="12.75"/>
  <cols>
    <col min="1" max="1" width="30.8515625" style="2" customWidth="1"/>
    <col min="2" max="2" width="7.8515625" style="2" customWidth="1"/>
    <col min="3" max="3" width="7.140625" style="2" customWidth="1"/>
    <col min="4" max="4" width="7.28125" style="2" customWidth="1"/>
    <col min="5" max="5" width="5.00390625" style="2" customWidth="1"/>
    <col min="6" max="6" width="5.57421875" style="2" customWidth="1"/>
    <col min="7" max="7" width="5.7109375" style="2" customWidth="1"/>
    <col min="8" max="8" width="5.28125" style="2" customWidth="1"/>
    <col min="9" max="9" width="5.140625" style="2" customWidth="1"/>
    <col min="10" max="10" width="6.140625" style="2" customWidth="1"/>
    <col min="11" max="11" width="5.57421875" style="2" customWidth="1"/>
    <col min="12" max="12" width="5.421875" style="2" customWidth="1"/>
    <col min="13" max="13" width="5.7109375" style="2" customWidth="1"/>
    <col min="14" max="14" width="6.421875" style="2" customWidth="1"/>
    <col min="15" max="15" width="5.421875" style="2" customWidth="1"/>
    <col min="16" max="16" width="5.140625" style="2" customWidth="1"/>
    <col min="17" max="16384" width="7.140625" style="2" customWidth="1"/>
  </cols>
  <sheetData>
    <row r="1" spans="1:2" ht="15" customHeight="1">
      <c r="A1" s="87" t="s">
        <v>594</v>
      </c>
      <c r="B1" s="118"/>
    </row>
    <row r="2" ht="15" customHeight="1"/>
    <row r="3" spans="1:16" ht="15" customHeight="1">
      <c r="A3" s="381" t="s">
        <v>609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</row>
    <row r="4" spans="1:16" ht="15" customHeight="1">
      <c r="A4" s="381" t="s">
        <v>593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</row>
    <row r="5" ht="15" customHeight="1"/>
    <row r="6" ht="15" customHeight="1" thickBot="1"/>
    <row r="7" spans="1:16" s="135" customFormat="1" ht="19.5" customHeight="1" thickBot="1">
      <c r="A7" s="130" t="s">
        <v>406</v>
      </c>
      <c r="B7" s="402" t="s">
        <v>10</v>
      </c>
      <c r="C7" s="405" t="s">
        <v>493</v>
      </c>
      <c r="D7" s="367"/>
      <c r="E7" s="405" t="s">
        <v>407</v>
      </c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</row>
    <row r="8" spans="1:16" s="135" customFormat="1" ht="19.5" customHeight="1" thickBot="1">
      <c r="A8" s="59" t="s">
        <v>253</v>
      </c>
      <c r="B8" s="404"/>
      <c r="C8" s="136" t="s">
        <v>408</v>
      </c>
      <c r="D8" s="117" t="s">
        <v>409</v>
      </c>
      <c r="E8" s="59" t="s">
        <v>322</v>
      </c>
      <c r="F8" s="59" t="s">
        <v>323</v>
      </c>
      <c r="G8" s="59" t="s">
        <v>324</v>
      </c>
      <c r="H8" s="59" t="s">
        <v>325</v>
      </c>
      <c r="I8" s="59" t="s">
        <v>326</v>
      </c>
      <c r="J8" s="59" t="s">
        <v>327</v>
      </c>
      <c r="K8" s="59" t="s">
        <v>328</v>
      </c>
      <c r="L8" s="59" t="s">
        <v>329</v>
      </c>
      <c r="M8" s="59" t="s">
        <v>330</v>
      </c>
      <c r="N8" s="59" t="s">
        <v>331</v>
      </c>
      <c r="O8" s="59" t="s">
        <v>332</v>
      </c>
      <c r="P8" s="59" t="s">
        <v>333</v>
      </c>
    </row>
    <row r="9" spans="2:4" ht="15" customHeight="1">
      <c r="B9" s="65"/>
      <c r="C9" s="65"/>
      <c r="D9" s="65"/>
    </row>
    <row r="10" spans="1:17" ht="15" customHeight="1">
      <c r="A10" s="4" t="s">
        <v>10</v>
      </c>
      <c r="B10" s="23">
        <f>SUM(E10:P10)</f>
        <v>10367</v>
      </c>
      <c r="C10" s="23">
        <f>C12+C18+C26+C32+C37+C44+C53</f>
        <v>9515</v>
      </c>
      <c r="D10" s="23">
        <f>D12+D18+D26+D32+D37+D44+D53</f>
        <v>852</v>
      </c>
      <c r="E10" s="67">
        <f>E12+E18+E26+E32+E37+E44+E53</f>
        <v>677</v>
      </c>
      <c r="F10" s="66">
        <f aca="true" t="shared" si="0" ref="F10:P10">F12+F18+F26+F32+F37+F44+F53</f>
        <v>715</v>
      </c>
      <c r="G10" s="66">
        <f t="shared" si="0"/>
        <v>845</v>
      </c>
      <c r="H10" s="66">
        <f t="shared" si="0"/>
        <v>770</v>
      </c>
      <c r="I10" s="66">
        <f t="shared" si="0"/>
        <v>761</v>
      </c>
      <c r="J10" s="66">
        <f t="shared" si="0"/>
        <v>1077</v>
      </c>
      <c r="K10" s="66">
        <f t="shared" si="0"/>
        <v>943</v>
      </c>
      <c r="L10" s="66">
        <f t="shared" si="0"/>
        <v>992</v>
      </c>
      <c r="M10" s="66">
        <f t="shared" si="0"/>
        <v>880</v>
      </c>
      <c r="N10" s="66">
        <f t="shared" si="0"/>
        <v>997</v>
      </c>
      <c r="O10" s="66">
        <f t="shared" si="0"/>
        <v>913</v>
      </c>
      <c r="P10" s="66">
        <f t="shared" si="0"/>
        <v>797</v>
      </c>
      <c r="Q10" s="36"/>
    </row>
    <row r="11" spans="2:16" ht="15" customHeight="1">
      <c r="B11" s="269"/>
      <c r="C11" s="269"/>
      <c r="D11" s="269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15" customHeight="1">
      <c r="A12" s="137" t="s">
        <v>410</v>
      </c>
      <c r="B12" s="23">
        <f>SUM(B14:B16)</f>
        <v>2950</v>
      </c>
      <c r="C12" s="23">
        <f>SUM(C14:C16)</f>
        <v>2633</v>
      </c>
      <c r="D12" s="23">
        <f aca="true" t="shared" si="1" ref="D12:P12">SUM(D14:D16)</f>
        <v>317</v>
      </c>
      <c r="E12" s="67">
        <f t="shared" si="1"/>
        <v>143</v>
      </c>
      <c r="F12" s="66">
        <f t="shared" si="1"/>
        <v>150</v>
      </c>
      <c r="G12" s="66">
        <f t="shared" si="1"/>
        <v>185</v>
      </c>
      <c r="H12" s="66">
        <f t="shared" si="1"/>
        <v>225</v>
      </c>
      <c r="I12" s="66">
        <f t="shared" si="1"/>
        <v>201</v>
      </c>
      <c r="J12" s="66">
        <f t="shared" si="1"/>
        <v>350</v>
      </c>
      <c r="K12" s="66">
        <f t="shared" si="1"/>
        <v>283</v>
      </c>
      <c r="L12" s="66">
        <f t="shared" si="1"/>
        <v>336</v>
      </c>
      <c r="M12" s="66">
        <f t="shared" si="1"/>
        <v>238</v>
      </c>
      <c r="N12" s="66">
        <f t="shared" si="1"/>
        <v>353</v>
      </c>
      <c r="O12" s="66">
        <f t="shared" si="1"/>
        <v>245</v>
      </c>
      <c r="P12" s="66">
        <f t="shared" si="1"/>
        <v>241</v>
      </c>
    </row>
    <row r="13" spans="2:16" ht="15" customHeight="1">
      <c r="B13" s="23"/>
      <c r="C13" s="23"/>
      <c r="D13" s="2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15" customHeight="1">
      <c r="A14" s="2" t="s">
        <v>411</v>
      </c>
      <c r="B14" s="30">
        <f>SUM(E14:P14)</f>
        <v>2479</v>
      </c>
      <c r="C14" s="30">
        <v>2194</v>
      </c>
      <c r="D14" s="30">
        <v>285</v>
      </c>
      <c r="E14" s="279">
        <v>117</v>
      </c>
      <c r="F14" s="279">
        <v>108</v>
      </c>
      <c r="G14" s="279">
        <v>137</v>
      </c>
      <c r="H14" s="279">
        <v>204</v>
      </c>
      <c r="I14" s="279">
        <v>166</v>
      </c>
      <c r="J14" s="279">
        <v>319</v>
      </c>
      <c r="K14" s="279">
        <v>245</v>
      </c>
      <c r="L14" s="279">
        <v>271</v>
      </c>
      <c r="M14" s="279">
        <v>198</v>
      </c>
      <c r="N14" s="279">
        <v>310</v>
      </c>
      <c r="O14" s="279">
        <v>202</v>
      </c>
      <c r="P14" s="279">
        <v>202</v>
      </c>
    </row>
    <row r="15" spans="1:16" ht="15" customHeight="1">
      <c r="A15" s="2" t="s">
        <v>412</v>
      </c>
      <c r="B15" s="30">
        <f>SUM(E15:P15)</f>
        <v>455</v>
      </c>
      <c r="C15" s="30">
        <v>425</v>
      </c>
      <c r="D15" s="30">
        <v>30</v>
      </c>
      <c r="E15" s="279">
        <v>26</v>
      </c>
      <c r="F15" s="279">
        <v>38</v>
      </c>
      <c r="G15" s="279">
        <v>46</v>
      </c>
      <c r="H15" s="279">
        <v>20</v>
      </c>
      <c r="I15" s="279">
        <v>34</v>
      </c>
      <c r="J15" s="279">
        <v>29</v>
      </c>
      <c r="K15" s="279">
        <v>37</v>
      </c>
      <c r="L15" s="279">
        <v>63</v>
      </c>
      <c r="M15" s="279">
        <v>40</v>
      </c>
      <c r="N15" s="279">
        <v>41</v>
      </c>
      <c r="O15" s="279">
        <v>42</v>
      </c>
      <c r="P15" s="279">
        <v>39</v>
      </c>
    </row>
    <row r="16" spans="1:16" ht="15" customHeight="1">
      <c r="A16" s="2" t="s">
        <v>413</v>
      </c>
      <c r="B16" s="30">
        <f>SUM(E16:P16)</f>
        <v>16</v>
      </c>
      <c r="C16" s="30">
        <v>14</v>
      </c>
      <c r="D16" s="30">
        <v>2</v>
      </c>
      <c r="E16" s="279">
        <v>0</v>
      </c>
      <c r="F16" s="279">
        <v>4</v>
      </c>
      <c r="G16" s="279">
        <v>2</v>
      </c>
      <c r="H16" s="279">
        <v>1</v>
      </c>
      <c r="I16" s="279">
        <v>1</v>
      </c>
      <c r="J16" s="279">
        <v>2</v>
      </c>
      <c r="K16" s="279">
        <v>1</v>
      </c>
      <c r="L16" s="279">
        <v>2</v>
      </c>
      <c r="M16" s="279">
        <v>0</v>
      </c>
      <c r="N16" s="279">
        <v>2</v>
      </c>
      <c r="O16" s="279">
        <v>1</v>
      </c>
      <c r="P16" s="279">
        <v>0</v>
      </c>
    </row>
    <row r="17" spans="2:16" ht="15" customHeight="1">
      <c r="B17" s="269"/>
      <c r="C17" s="269"/>
      <c r="D17" s="269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15" customHeight="1">
      <c r="A18" s="137" t="s">
        <v>414</v>
      </c>
      <c r="B18" s="23">
        <f>SUM(B20:B24)</f>
        <v>1832</v>
      </c>
      <c r="C18" s="23">
        <f>SUM(C20:C24)</f>
        <v>1644</v>
      </c>
      <c r="D18" s="23">
        <f aca="true" t="shared" si="2" ref="D18:P18">SUM(D20:D24)</f>
        <v>188</v>
      </c>
      <c r="E18" s="67">
        <f t="shared" si="2"/>
        <v>130</v>
      </c>
      <c r="F18" s="66">
        <f t="shared" si="2"/>
        <v>118</v>
      </c>
      <c r="G18" s="66">
        <f t="shared" si="2"/>
        <v>154</v>
      </c>
      <c r="H18" s="66">
        <f t="shared" si="2"/>
        <v>160</v>
      </c>
      <c r="I18" s="66">
        <f t="shared" si="2"/>
        <v>146</v>
      </c>
      <c r="J18" s="66">
        <f t="shared" si="2"/>
        <v>181</v>
      </c>
      <c r="K18" s="66">
        <f t="shared" si="2"/>
        <v>146</v>
      </c>
      <c r="L18" s="66">
        <f t="shared" si="2"/>
        <v>154</v>
      </c>
      <c r="M18" s="66">
        <f t="shared" si="2"/>
        <v>147</v>
      </c>
      <c r="N18" s="66">
        <f t="shared" si="2"/>
        <v>178</v>
      </c>
      <c r="O18" s="66">
        <f t="shared" si="2"/>
        <v>175</v>
      </c>
      <c r="P18" s="66">
        <f t="shared" si="2"/>
        <v>143</v>
      </c>
    </row>
    <row r="19" spans="2:16" ht="15" customHeight="1">
      <c r="B19" s="23"/>
      <c r="C19" s="269"/>
      <c r="D19" s="269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5" customHeight="1">
      <c r="A20" s="2" t="s">
        <v>415</v>
      </c>
      <c r="B20" s="30">
        <f>SUM(E20:P20)</f>
        <v>1177</v>
      </c>
      <c r="C20" s="30">
        <v>1026</v>
      </c>
      <c r="D20" s="30">
        <v>151</v>
      </c>
      <c r="E20" s="279">
        <v>75</v>
      </c>
      <c r="F20" s="279">
        <v>69</v>
      </c>
      <c r="G20" s="279">
        <v>99</v>
      </c>
      <c r="H20" s="279">
        <v>104</v>
      </c>
      <c r="I20" s="279">
        <v>93</v>
      </c>
      <c r="J20" s="279">
        <v>140</v>
      </c>
      <c r="K20" s="279">
        <v>97</v>
      </c>
      <c r="L20" s="279">
        <v>93</v>
      </c>
      <c r="M20" s="279">
        <v>86</v>
      </c>
      <c r="N20" s="279">
        <v>106</v>
      </c>
      <c r="O20" s="279">
        <v>112</v>
      </c>
      <c r="P20" s="279">
        <v>103</v>
      </c>
    </row>
    <row r="21" spans="1:16" ht="15" customHeight="1">
      <c r="A21" s="2" t="s">
        <v>416</v>
      </c>
      <c r="B21" s="30">
        <f>SUM(E21:P21)</f>
        <v>264</v>
      </c>
      <c r="C21" s="30">
        <v>254</v>
      </c>
      <c r="D21" s="30">
        <v>10</v>
      </c>
      <c r="E21" s="279">
        <v>15</v>
      </c>
      <c r="F21" s="279">
        <v>21</v>
      </c>
      <c r="G21" s="279">
        <v>23</v>
      </c>
      <c r="H21" s="279">
        <v>20</v>
      </c>
      <c r="I21" s="279">
        <v>26</v>
      </c>
      <c r="J21" s="279">
        <v>15</v>
      </c>
      <c r="K21" s="279">
        <v>17</v>
      </c>
      <c r="L21" s="279">
        <v>25</v>
      </c>
      <c r="M21" s="279">
        <v>30</v>
      </c>
      <c r="N21" s="279">
        <v>29</v>
      </c>
      <c r="O21" s="279">
        <v>23</v>
      </c>
      <c r="P21" s="279">
        <v>20</v>
      </c>
    </row>
    <row r="22" spans="1:16" ht="15" customHeight="1">
      <c r="A22" s="2" t="s">
        <v>417</v>
      </c>
      <c r="B22" s="30">
        <f>SUM(E22:P22)</f>
        <v>309</v>
      </c>
      <c r="C22" s="30">
        <v>288</v>
      </c>
      <c r="D22" s="30">
        <v>21</v>
      </c>
      <c r="E22" s="279">
        <v>36</v>
      </c>
      <c r="F22" s="279">
        <v>18</v>
      </c>
      <c r="G22" s="279">
        <v>23</v>
      </c>
      <c r="H22" s="279">
        <v>32</v>
      </c>
      <c r="I22" s="279">
        <v>24</v>
      </c>
      <c r="J22" s="279">
        <v>21</v>
      </c>
      <c r="K22" s="279">
        <v>29</v>
      </c>
      <c r="L22" s="279">
        <v>33</v>
      </c>
      <c r="M22" s="279">
        <v>26</v>
      </c>
      <c r="N22" s="279">
        <v>31</v>
      </c>
      <c r="O22" s="279">
        <v>18</v>
      </c>
      <c r="P22" s="279">
        <v>18</v>
      </c>
    </row>
    <row r="23" spans="1:16" ht="15" customHeight="1">
      <c r="A23" s="2" t="s">
        <v>418</v>
      </c>
      <c r="B23" s="30">
        <f>SUM(E23:P23)</f>
        <v>53</v>
      </c>
      <c r="C23" s="30">
        <v>47</v>
      </c>
      <c r="D23" s="30">
        <v>6</v>
      </c>
      <c r="E23" s="279">
        <v>4</v>
      </c>
      <c r="F23" s="279">
        <v>8</v>
      </c>
      <c r="G23" s="279">
        <v>3</v>
      </c>
      <c r="H23" s="279">
        <v>4</v>
      </c>
      <c r="I23" s="279">
        <v>2</v>
      </c>
      <c r="J23" s="279">
        <v>4</v>
      </c>
      <c r="K23" s="279">
        <v>3</v>
      </c>
      <c r="L23" s="279">
        <v>3</v>
      </c>
      <c r="M23" s="279">
        <v>5</v>
      </c>
      <c r="N23" s="279">
        <v>10</v>
      </c>
      <c r="O23" s="279">
        <v>5</v>
      </c>
      <c r="P23" s="279">
        <v>2</v>
      </c>
    </row>
    <row r="24" spans="1:16" ht="15" customHeight="1">
      <c r="A24" s="2" t="s">
        <v>419</v>
      </c>
      <c r="B24" s="30">
        <f>SUM(E24:P24)</f>
        <v>29</v>
      </c>
      <c r="C24" s="30">
        <v>29</v>
      </c>
      <c r="D24" s="30">
        <v>0</v>
      </c>
      <c r="E24" s="279">
        <v>0</v>
      </c>
      <c r="F24" s="279">
        <v>2</v>
      </c>
      <c r="G24" s="279">
        <v>6</v>
      </c>
      <c r="H24" s="279">
        <v>0</v>
      </c>
      <c r="I24" s="279">
        <v>1</v>
      </c>
      <c r="J24" s="279">
        <v>1</v>
      </c>
      <c r="K24" s="279">
        <v>0</v>
      </c>
      <c r="L24" s="279">
        <v>0</v>
      </c>
      <c r="M24" s="279">
        <v>0</v>
      </c>
      <c r="N24" s="279">
        <v>2</v>
      </c>
      <c r="O24" s="279">
        <v>17</v>
      </c>
      <c r="P24" s="279">
        <v>0</v>
      </c>
    </row>
    <row r="25" spans="2:16" ht="15" customHeight="1">
      <c r="B25" s="269"/>
      <c r="C25" s="269"/>
      <c r="D25" s="269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ht="15" customHeight="1">
      <c r="A26" s="137" t="s">
        <v>420</v>
      </c>
      <c r="B26" s="23">
        <f>SUM(B28:B30)</f>
        <v>976</v>
      </c>
      <c r="C26" s="23">
        <f>SUM(C28:C30)</f>
        <v>937</v>
      </c>
      <c r="D26" s="23">
        <f aca="true" t="shared" si="3" ref="D26:P26">SUM(D28:D30)</f>
        <v>39</v>
      </c>
      <c r="E26" s="67">
        <f t="shared" si="3"/>
        <v>87</v>
      </c>
      <c r="F26" s="66">
        <f t="shared" si="3"/>
        <v>86</v>
      </c>
      <c r="G26" s="66">
        <f t="shared" si="3"/>
        <v>105</v>
      </c>
      <c r="H26" s="66">
        <f t="shared" si="3"/>
        <v>83</v>
      </c>
      <c r="I26" s="66">
        <f t="shared" si="3"/>
        <v>82</v>
      </c>
      <c r="J26" s="66">
        <f t="shared" si="3"/>
        <v>94</v>
      </c>
      <c r="K26" s="66">
        <f t="shared" si="3"/>
        <v>79</v>
      </c>
      <c r="L26" s="66">
        <f t="shared" si="3"/>
        <v>83</v>
      </c>
      <c r="M26" s="66">
        <f t="shared" si="3"/>
        <v>82</v>
      </c>
      <c r="N26" s="66">
        <f t="shared" si="3"/>
        <v>70</v>
      </c>
      <c r="O26" s="66">
        <f t="shared" si="3"/>
        <v>71</v>
      </c>
      <c r="P26" s="66">
        <f t="shared" si="3"/>
        <v>54</v>
      </c>
    </row>
    <row r="27" spans="2:16" ht="15" customHeight="1">
      <c r="B27" s="23"/>
      <c r="C27" s="269"/>
      <c r="D27" s="269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ht="15" customHeight="1">
      <c r="A28" s="2" t="s">
        <v>421</v>
      </c>
      <c r="B28" s="30">
        <f>SUM(E28:P28)</f>
        <v>689</v>
      </c>
      <c r="C28" s="30">
        <v>660</v>
      </c>
      <c r="D28" s="30">
        <v>29</v>
      </c>
      <c r="E28" s="279">
        <v>57</v>
      </c>
      <c r="F28" s="279">
        <v>58</v>
      </c>
      <c r="G28" s="279">
        <v>65</v>
      </c>
      <c r="H28" s="279">
        <v>52</v>
      </c>
      <c r="I28" s="279">
        <v>57</v>
      </c>
      <c r="J28" s="279">
        <v>73</v>
      </c>
      <c r="K28" s="279">
        <v>59</v>
      </c>
      <c r="L28" s="279">
        <v>57</v>
      </c>
      <c r="M28" s="279">
        <v>64</v>
      </c>
      <c r="N28" s="279">
        <v>46</v>
      </c>
      <c r="O28" s="279">
        <v>56</v>
      </c>
      <c r="P28" s="279">
        <v>45</v>
      </c>
    </row>
    <row r="29" spans="1:16" ht="15" customHeight="1">
      <c r="A29" s="2" t="s">
        <v>422</v>
      </c>
      <c r="B29" s="30">
        <f>SUM(E29:P29)</f>
        <v>167</v>
      </c>
      <c r="C29" s="30">
        <v>163</v>
      </c>
      <c r="D29" s="30">
        <v>4</v>
      </c>
      <c r="E29" s="279">
        <v>17</v>
      </c>
      <c r="F29" s="279">
        <v>10</v>
      </c>
      <c r="G29" s="279">
        <v>33</v>
      </c>
      <c r="H29" s="279">
        <v>20</v>
      </c>
      <c r="I29" s="279">
        <v>14</v>
      </c>
      <c r="J29" s="279">
        <v>13</v>
      </c>
      <c r="K29" s="279">
        <v>15</v>
      </c>
      <c r="L29" s="279">
        <v>15</v>
      </c>
      <c r="M29" s="279">
        <v>6</v>
      </c>
      <c r="N29" s="279">
        <v>14</v>
      </c>
      <c r="O29" s="279">
        <v>4</v>
      </c>
      <c r="P29" s="279">
        <v>6</v>
      </c>
    </row>
    <row r="30" spans="1:16" ht="15" customHeight="1">
      <c r="A30" s="36" t="s">
        <v>423</v>
      </c>
      <c r="B30" s="30">
        <f>SUM(E30:P30)</f>
        <v>120</v>
      </c>
      <c r="C30" s="30">
        <v>114</v>
      </c>
      <c r="D30" s="30">
        <v>6</v>
      </c>
      <c r="E30" s="279">
        <v>13</v>
      </c>
      <c r="F30" s="279">
        <v>18</v>
      </c>
      <c r="G30" s="279">
        <v>7</v>
      </c>
      <c r="H30" s="279">
        <v>11</v>
      </c>
      <c r="I30" s="279">
        <v>11</v>
      </c>
      <c r="J30" s="279">
        <v>8</v>
      </c>
      <c r="K30" s="279">
        <v>5</v>
      </c>
      <c r="L30" s="279">
        <v>11</v>
      </c>
      <c r="M30" s="279">
        <v>12</v>
      </c>
      <c r="N30" s="279">
        <v>10</v>
      </c>
      <c r="O30" s="279">
        <v>11</v>
      </c>
      <c r="P30" s="279">
        <v>3</v>
      </c>
    </row>
    <row r="31" spans="2:16" ht="15" customHeight="1">
      <c r="B31" s="30"/>
      <c r="C31" s="30"/>
      <c r="D31" s="30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</row>
    <row r="32" spans="1:16" ht="15" customHeight="1">
      <c r="A32" s="137" t="s">
        <v>424</v>
      </c>
      <c r="B32" s="23">
        <f>SUM(B34:B35)</f>
        <v>1055</v>
      </c>
      <c r="C32" s="23">
        <f>SUM(C34:C35)</f>
        <v>1009</v>
      </c>
      <c r="D32" s="23">
        <f aca="true" t="shared" si="4" ref="D32:P32">SUM(D34:D35)</f>
        <v>46</v>
      </c>
      <c r="E32" s="67">
        <f t="shared" si="4"/>
        <v>78</v>
      </c>
      <c r="F32" s="66">
        <f t="shared" si="4"/>
        <v>86</v>
      </c>
      <c r="G32" s="66">
        <f t="shared" si="4"/>
        <v>89</v>
      </c>
      <c r="H32" s="66">
        <f t="shared" si="4"/>
        <v>88</v>
      </c>
      <c r="I32" s="66">
        <f t="shared" si="4"/>
        <v>86</v>
      </c>
      <c r="J32" s="66">
        <f t="shared" si="4"/>
        <v>91</v>
      </c>
      <c r="K32" s="66">
        <f t="shared" si="4"/>
        <v>75</v>
      </c>
      <c r="L32" s="66">
        <f t="shared" si="4"/>
        <v>112</v>
      </c>
      <c r="M32" s="66">
        <f t="shared" si="4"/>
        <v>112</v>
      </c>
      <c r="N32" s="66">
        <f t="shared" si="4"/>
        <v>76</v>
      </c>
      <c r="O32" s="66">
        <f t="shared" si="4"/>
        <v>86</v>
      </c>
      <c r="P32" s="66">
        <f t="shared" si="4"/>
        <v>76</v>
      </c>
    </row>
    <row r="33" spans="2:16" ht="15" customHeight="1">
      <c r="B33" s="23"/>
      <c r="C33" s="269"/>
      <c r="D33" s="269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ht="15" customHeight="1">
      <c r="A34" s="2" t="s">
        <v>425</v>
      </c>
      <c r="B34" s="30">
        <f>SUM(E34:P34)</f>
        <v>1036</v>
      </c>
      <c r="C34" s="30">
        <v>990</v>
      </c>
      <c r="D34" s="30">
        <v>46</v>
      </c>
      <c r="E34" s="279">
        <v>78</v>
      </c>
      <c r="F34" s="279">
        <v>85</v>
      </c>
      <c r="G34" s="279">
        <v>79</v>
      </c>
      <c r="H34" s="279">
        <v>86</v>
      </c>
      <c r="I34" s="279">
        <v>86</v>
      </c>
      <c r="J34" s="279">
        <v>90</v>
      </c>
      <c r="K34" s="279">
        <v>74</v>
      </c>
      <c r="L34" s="279">
        <v>111</v>
      </c>
      <c r="M34" s="279">
        <v>111</v>
      </c>
      <c r="N34" s="279">
        <v>75</v>
      </c>
      <c r="O34" s="279">
        <v>86</v>
      </c>
      <c r="P34" s="279">
        <v>75</v>
      </c>
    </row>
    <row r="35" spans="1:16" ht="15" customHeight="1">
      <c r="A35" s="2" t="s">
        <v>426</v>
      </c>
      <c r="B35" s="30">
        <f>SUM(E35:P35)</f>
        <v>19</v>
      </c>
      <c r="C35" s="30">
        <v>19</v>
      </c>
      <c r="D35" s="30">
        <v>0</v>
      </c>
      <c r="E35" s="279">
        <v>0</v>
      </c>
      <c r="F35" s="279">
        <v>1</v>
      </c>
      <c r="G35" s="279">
        <v>10</v>
      </c>
      <c r="H35" s="279">
        <v>2</v>
      </c>
      <c r="I35" s="279">
        <v>0</v>
      </c>
      <c r="J35" s="279">
        <v>1</v>
      </c>
      <c r="K35" s="279">
        <v>1</v>
      </c>
      <c r="L35" s="279">
        <v>1</v>
      </c>
      <c r="M35" s="279">
        <v>1</v>
      </c>
      <c r="N35" s="279">
        <v>1</v>
      </c>
      <c r="O35" s="279">
        <v>0</v>
      </c>
      <c r="P35" s="279">
        <v>1</v>
      </c>
    </row>
    <row r="36" spans="2:16" ht="15" customHeight="1">
      <c r="B36" s="269"/>
      <c r="C36" s="269"/>
      <c r="D36" s="269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ht="15" customHeight="1">
      <c r="A37" s="137" t="s">
        <v>427</v>
      </c>
      <c r="B37" s="23">
        <f>SUM(B39:B42)</f>
        <v>722</v>
      </c>
      <c r="C37" s="23">
        <f>SUM(C39:C42)</f>
        <v>678</v>
      </c>
      <c r="D37" s="23">
        <f aca="true" t="shared" si="5" ref="D37:P37">SUM(D39:D42)</f>
        <v>44</v>
      </c>
      <c r="E37" s="67">
        <f t="shared" si="5"/>
        <v>58</v>
      </c>
      <c r="F37" s="66">
        <f t="shared" si="5"/>
        <v>46</v>
      </c>
      <c r="G37" s="66">
        <f t="shared" si="5"/>
        <v>67</v>
      </c>
      <c r="H37" s="66">
        <f t="shared" si="5"/>
        <v>45</v>
      </c>
      <c r="I37" s="66">
        <f t="shared" si="5"/>
        <v>51</v>
      </c>
      <c r="J37" s="66">
        <f t="shared" si="5"/>
        <v>72</v>
      </c>
      <c r="K37" s="66">
        <f t="shared" si="5"/>
        <v>73</v>
      </c>
      <c r="L37" s="66">
        <f t="shared" si="5"/>
        <v>48</v>
      </c>
      <c r="M37" s="66">
        <f t="shared" si="5"/>
        <v>57</v>
      </c>
      <c r="N37" s="66">
        <f t="shared" si="5"/>
        <v>65</v>
      </c>
      <c r="O37" s="66">
        <f t="shared" si="5"/>
        <v>77</v>
      </c>
      <c r="P37" s="66">
        <f t="shared" si="5"/>
        <v>63</v>
      </c>
    </row>
    <row r="38" spans="2:16" ht="15" customHeight="1">
      <c r="B38" s="23"/>
      <c r="C38" s="269"/>
      <c r="D38" s="269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ht="15" customHeight="1">
      <c r="A39" s="2" t="s">
        <v>428</v>
      </c>
      <c r="B39" s="30">
        <f>SUM(E39:P39)</f>
        <v>272</v>
      </c>
      <c r="C39" s="30">
        <v>246</v>
      </c>
      <c r="D39" s="30">
        <v>26</v>
      </c>
      <c r="E39" s="279">
        <v>25</v>
      </c>
      <c r="F39" s="279">
        <v>10</v>
      </c>
      <c r="G39" s="279">
        <v>11</v>
      </c>
      <c r="H39" s="279">
        <v>13</v>
      </c>
      <c r="I39" s="279">
        <v>9</v>
      </c>
      <c r="J39" s="279">
        <v>33</v>
      </c>
      <c r="K39" s="279">
        <v>28</v>
      </c>
      <c r="L39" s="279">
        <v>16</v>
      </c>
      <c r="M39" s="279">
        <v>23</v>
      </c>
      <c r="N39" s="279">
        <v>23</v>
      </c>
      <c r="O39" s="279">
        <v>47</v>
      </c>
      <c r="P39" s="279">
        <v>34</v>
      </c>
    </row>
    <row r="40" spans="1:16" ht="15" customHeight="1">
      <c r="A40" s="2" t="s">
        <v>429</v>
      </c>
      <c r="B40" s="30">
        <f>SUM(E40:P40)</f>
        <v>191</v>
      </c>
      <c r="C40" s="30">
        <v>183</v>
      </c>
      <c r="D40" s="30">
        <v>8</v>
      </c>
      <c r="E40" s="279">
        <v>14</v>
      </c>
      <c r="F40" s="279">
        <v>13</v>
      </c>
      <c r="G40" s="279">
        <v>25</v>
      </c>
      <c r="H40" s="279">
        <v>19</v>
      </c>
      <c r="I40" s="279">
        <v>23</v>
      </c>
      <c r="J40" s="279">
        <v>21</v>
      </c>
      <c r="K40" s="279">
        <v>24</v>
      </c>
      <c r="L40" s="279">
        <v>7</v>
      </c>
      <c r="M40" s="279">
        <v>11</v>
      </c>
      <c r="N40" s="279">
        <v>18</v>
      </c>
      <c r="O40" s="279">
        <v>15</v>
      </c>
      <c r="P40" s="279">
        <v>1</v>
      </c>
    </row>
    <row r="41" spans="1:16" ht="15" customHeight="1">
      <c r="A41" s="2" t="s">
        <v>430</v>
      </c>
      <c r="B41" s="30">
        <f>SUM(E41:P41)</f>
        <v>96</v>
      </c>
      <c r="C41" s="30">
        <v>95</v>
      </c>
      <c r="D41" s="30">
        <v>1</v>
      </c>
      <c r="E41" s="279">
        <v>8</v>
      </c>
      <c r="F41" s="279">
        <v>10</v>
      </c>
      <c r="G41" s="279">
        <v>13</v>
      </c>
      <c r="H41" s="279">
        <v>2</v>
      </c>
      <c r="I41" s="279">
        <v>10</v>
      </c>
      <c r="J41" s="279">
        <v>6</v>
      </c>
      <c r="K41" s="279">
        <v>3</v>
      </c>
      <c r="L41" s="279">
        <v>6</v>
      </c>
      <c r="M41" s="279">
        <v>11</v>
      </c>
      <c r="N41" s="279">
        <v>10</v>
      </c>
      <c r="O41" s="279">
        <v>7</v>
      </c>
      <c r="P41" s="279">
        <v>10</v>
      </c>
    </row>
    <row r="42" spans="1:16" ht="15" customHeight="1">
      <c r="A42" s="2" t="s">
        <v>431</v>
      </c>
      <c r="B42" s="30">
        <f>SUM(E42:P42)</f>
        <v>163</v>
      </c>
      <c r="C42" s="30">
        <v>154</v>
      </c>
      <c r="D42" s="30">
        <v>9</v>
      </c>
      <c r="E42" s="279">
        <v>11</v>
      </c>
      <c r="F42" s="279">
        <v>13</v>
      </c>
      <c r="G42" s="279">
        <v>18</v>
      </c>
      <c r="H42" s="279">
        <v>11</v>
      </c>
      <c r="I42" s="279">
        <v>9</v>
      </c>
      <c r="J42" s="279">
        <v>12</v>
      </c>
      <c r="K42" s="279">
        <v>18</v>
      </c>
      <c r="L42" s="279">
        <v>19</v>
      </c>
      <c r="M42" s="279">
        <v>12</v>
      </c>
      <c r="N42" s="279">
        <v>14</v>
      </c>
      <c r="O42" s="279">
        <v>8</v>
      </c>
      <c r="P42" s="279">
        <v>18</v>
      </c>
    </row>
    <row r="43" spans="2:16" ht="15" customHeight="1">
      <c r="B43" s="269"/>
      <c r="C43" s="269"/>
      <c r="D43" s="269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ht="15" customHeight="1">
      <c r="A44" s="137" t="s">
        <v>432</v>
      </c>
      <c r="B44" s="23">
        <f>SUM(B46:B51)</f>
        <v>1390</v>
      </c>
      <c r="C44" s="23">
        <f>SUM(C46:C51)</f>
        <v>1252</v>
      </c>
      <c r="D44" s="23">
        <f aca="true" t="shared" si="6" ref="D44:P44">SUM(D46:D51)</f>
        <v>138</v>
      </c>
      <c r="E44" s="67">
        <f t="shared" si="6"/>
        <v>88</v>
      </c>
      <c r="F44" s="66">
        <f t="shared" si="6"/>
        <v>115</v>
      </c>
      <c r="G44" s="66">
        <f t="shared" si="6"/>
        <v>132</v>
      </c>
      <c r="H44" s="66">
        <f t="shared" si="6"/>
        <v>70</v>
      </c>
      <c r="I44" s="66">
        <f t="shared" si="6"/>
        <v>91</v>
      </c>
      <c r="J44" s="66">
        <f t="shared" si="6"/>
        <v>145</v>
      </c>
      <c r="K44" s="66">
        <f t="shared" si="6"/>
        <v>147</v>
      </c>
      <c r="L44" s="66">
        <f t="shared" si="6"/>
        <v>122</v>
      </c>
      <c r="M44" s="66">
        <f t="shared" si="6"/>
        <v>138</v>
      </c>
      <c r="N44" s="66">
        <f t="shared" si="6"/>
        <v>108</v>
      </c>
      <c r="O44" s="66">
        <f t="shared" si="6"/>
        <v>125</v>
      </c>
      <c r="P44" s="66">
        <f t="shared" si="6"/>
        <v>109</v>
      </c>
    </row>
    <row r="45" spans="2:16" ht="15" customHeight="1">
      <c r="B45" s="23"/>
      <c r="C45" s="269"/>
      <c r="D45" s="269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ht="15" customHeight="1">
      <c r="A46" s="2" t="s">
        <v>433</v>
      </c>
      <c r="B46" s="30">
        <f aca="true" t="shared" si="7" ref="B46:B51">SUM(E46:P46)</f>
        <v>564</v>
      </c>
      <c r="C46" s="30">
        <v>506</v>
      </c>
      <c r="D46" s="30">
        <v>58</v>
      </c>
      <c r="E46" s="279">
        <v>42</v>
      </c>
      <c r="F46" s="279">
        <v>56</v>
      </c>
      <c r="G46" s="279">
        <v>41</v>
      </c>
      <c r="H46" s="279">
        <v>36</v>
      </c>
      <c r="I46" s="279">
        <v>33</v>
      </c>
      <c r="J46" s="279">
        <v>54</v>
      </c>
      <c r="K46" s="279">
        <v>58</v>
      </c>
      <c r="L46" s="279">
        <v>55</v>
      </c>
      <c r="M46" s="279">
        <v>58</v>
      </c>
      <c r="N46" s="279">
        <v>50</v>
      </c>
      <c r="O46" s="279">
        <v>37</v>
      </c>
      <c r="P46" s="279">
        <v>44</v>
      </c>
    </row>
    <row r="47" spans="1:16" ht="15" customHeight="1">
      <c r="A47" s="2" t="s">
        <v>434</v>
      </c>
      <c r="B47" s="30">
        <f t="shared" si="7"/>
        <v>570</v>
      </c>
      <c r="C47" s="30">
        <v>517</v>
      </c>
      <c r="D47" s="30">
        <v>53</v>
      </c>
      <c r="E47" s="279">
        <v>19</v>
      </c>
      <c r="F47" s="279">
        <v>37</v>
      </c>
      <c r="G47" s="279">
        <v>73</v>
      </c>
      <c r="H47" s="279">
        <v>15</v>
      </c>
      <c r="I47" s="279">
        <v>42</v>
      </c>
      <c r="J47" s="279">
        <v>67</v>
      </c>
      <c r="K47" s="279">
        <v>61</v>
      </c>
      <c r="L47" s="279">
        <v>47</v>
      </c>
      <c r="M47" s="279">
        <v>62</v>
      </c>
      <c r="N47" s="279">
        <v>44</v>
      </c>
      <c r="O47" s="279">
        <v>59</v>
      </c>
      <c r="P47" s="279">
        <v>44</v>
      </c>
    </row>
    <row r="48" spans="1:16" ht="15" customHeight="1">
      <c r="A48" s="2" t="s">
        <v>613</v>
      </c>
      <c r="B48" s="30">
        <f t="shared" si="7"/>
        <v>149</v>
      </c>
      <c r="C48" s="30">
        <v>137</v>
      </c>
      <c r="D48" s="30">
        <v>12</v>
      </c>
      <c r="E48" s="279">
        <v>14</v>
      </c>
      <c r="F48" s="279">
        <v>13</v>
      </c>
      <c r="G48" s="279">
        <v>9</v>
      </c>
      <c r="H48" s="279">
        <v>11</v>
      </c>
      <c r="I48" s="279">
        <v>7</v>
      </c>
      <c r="J48" s="279">
        <v>14</v>
      </c>
      <c r="K48" s="279">
        <v>18</v>
      </c>
      <c r="L48" s="279">
        <v>16</v>
      </c>
      <c r="M48" s="279">
        <v>13</v>
      </c>
      <c r="N48" s="279">
        <v>6</v>
      </c>
      <c r="O48" s="279">
        <v>13</v>
      </c>
      <c r="P48" s="279">
        <v>15</v>
      </c>
    </row>
    <row r="49" spans="1:16" ht="15" customHeight="1">
      <c r="A49" s="2" t="s">
        <v>435</v>
      </c>
      <c r="B49" s="30">
        <f t="shared" si="7"/>
        <v>35</v>
      </c>
      <c r="C49" s="30">
        <v>31</v>
      </c>
      <c r="D49" s="30">
        <v>4</v>
      </c>
      <c r="E49" s="279">
        <v>6</v>
      </c>
      <c r="F49" s="279">
        <v>3</v>
      </c>
      <c r="G49" s="279">
        <v>1</v>
      </c>
      <c r="H49" s="279">
        <v>1</v>
      </c>
      <c r="I49" s="279">
        <v>3</v>
      </c>
      <c r="J49" s="279">
        <v>6</v>
      </c>
      <c r="K49" s="279">
        <v>1</v>
      </c>
      <c r="L49" s="279">
        <v>1</v>
      </c>
      <c r="M49" s="279">
        <v>0</v>
      </c>
      <c r="N49" s="279">
        <v>5</v>
      </c>
      <c r="O49" s="279">
        <v>4</v>
      </c>
      <c r="P49" s="279">
        <v>4</v>
      </c>
    </row>
    <row r="50" spans="1:16" ht="15" customHeight="1">
      <c r="A50" s="2" t="s">
        <v>436</v>
      </c>
      <c r="B50" s="30">
        <f t="shared" si="7"/>
        <v>42</v>
      </c>
      <c r="C50" s="30">
        <v>38</v>
      </c>
      <c r="D50" s="30">
        <v>4</v>
      </c>
      <c r="E50" s="279">
        <v>0</v>
      </c>
      <c r="F50" s="279">
        <v>2</v>
      </c>
      <c r="G50" s="279">
        <v>7</v>
      </c>
      <c r="H50" s="279">
        <v>4</v>
      </c>
      <c r="I50" s="279">
        <v>2</v>
      </c>
      <c r="J50" s="279">
        <v>3</v>
      </c>
      <c r="K50" s="279">
        <v>1</v>
      </c>
      <c r="L50" s="279">
        <v>3</v>
      </c>
      <c r="M50" s="279">
        <v>5</v>
      </c>
      <c r="N50" s="279">
        <v>3</v>
      </c>
      <c r="O50" s="279">
        <v>10</v>
      </c>
      <c r="P50" s="279">
        <v>2</v>
      </c>
    </row>
    <row r="51" spans="1:16" ht="15" customHeight="1">
      <c r="A51" s="2" t="s">
        <v>437</v>
      </c>
      <c r="B51" s="30">
        <f t="shared" si="7"/>
        <v>30</v>
      </c>
      <c r="C51" s="30">
        <v>23</v>
      </c>
      <c r="D51" s="30">
        <v>7</v>
      </c>
      <c r="E51" s="279">
        <v>7</v>
      </c>
      <c r="F51" s="279">
        <v>4</v>
      </c>
      <c r="G51" s="279">
        <v>1</v>
      </c>
      <c r="H51" s="279">
        <v>3</v>
      </c>
      <c r="I51" s="279">
        <v>4</v>
      </c>
      <c r="J51" s="279">
        <v>1</v>
      </c>
      <c r="K51" s="279">
        <v>8</v>
      </c>
      <c r="L51" s="279">
        <v>0</v>
      </c>
      <c r="M51" s="279">
        <v>0</v>
      </c>
      <c r="N51" s="279">
        <v>0</v>
      </c>
      <c r="O51" s="279">
        <v>2</v>
      </c>
      <c r="P51" s="279">
        <v>0</v>
      </c>
    </row>
    <row r="52" spans="2:16" ht="15" customHeight="1">
      <c r="B52" s="269"/>
      <c r="C52" s="269"/>
      <c r="D52" s="269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ht="15" customHeight="1">
      <c r="A53" s="137" t="s">
        <v>438</v>
      </c>
      <c r="B53" s="23">
        <f>SUM(B55:B57)</f>
        <v>1442</v>
      </c>
      <c r="C53" s="23">
        <f aca="true" t="shared" si="8" ref="C53:P53">SUM(C55:C57)</f>
        <v>1362</v>
      </c>
      <c r="D53" s="23">
        <f t="shared" si="8"/>
        <v>80</v>
      </c>
      <c r="E53" s="67">
        <f t="shared" si="8"/>
        <v>93</v>
      </c>
      <c r="F53" s="66">
        <f t="shared" si="8"/>
        <v>114</v>
      </c>
      <c r="G53" s="66">
        <f t="shared" si="8"/>
        <v>113</v>
      </c>
      <c r="H53" s="66">
        <f t="shared" si="8"/>
        <v>99</v>
      </c>
      <c r="I53" s="66">
        <f t="shared" si="8"/>
        <v>104</v>
      </c>
      <c r="J53" s="66">
        <f t="shared" si="8"/>
        <v>144</v>
      </c>
      <c r="K53" s="66">
        <f t="shared" si="8"/>
        <v>140</v>
      </c>
      <c r="L53" s="66">
        <f t="shared" si="8"/>
        <v>137</v>
      </c>
      <c r="M53" s="66">
        <f t="shared" si="8"/>
        <v>106</v>
      </c>
      <c r="N53" s="66">
        <f t="shared" si="8"/>
        <v>147</v>
      </c>
      <c r="O53" s="66">
        <f t="shared" si="8"/>
        <v>134</v>
      </c>
      <c r="P53" s="66">
        <f t="shared" si="8"/>
        <v>111</v>
      </c>
    </row>
    <row r="54" spans="2:16" ht="15" customHeight="1">
      <c r="B54" s="23"/>
      <c r="C54" s="269"/>
      <c r="D54" s="269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ht="15" customHeight="1">
      <c r="A55" s="2" t="s">
        <v>439</v>
      </c>
      <c r="B55" s="134">
        <f>SUM(E55:P55)</f>
        <v>893</v>
      </c>
      <c r="C55" s="30">
        <v>844</v>
      </c>
      <c r="D55" s="30">
        <v>49</v>
      </c>
      <c r="E55" s="279">
        <v>55</v>
      </c>
      <c r="F55" s="279">
        <v>72</v>
      </c>
      <c r="G55" s="279">
        <v>80</v>
      </c>
      <c r="H55" s="279">
        <v>63</v>
      </c>
      <c r="I55" s="279">
        <v>58</v>
      </c>
      <c r="J55" s="279">
        <v>89</v>
      </c>
      <c r="K55" s="279">
        <v>79</v>
      </c>
      <c r="L55" s="279">
        <v>95</v>
      </c>
      <c r="M55" s="279">
        <v>67</v>
      </c>
      <c r="N55" s="279">
        <v>79</v>
      </c>
      <c r="O55" s="279">
        <v>83</v>
      </c>
      <c r="P55" s="279">
        <v>73</v>
      </c>
    </row>
    <row r="56" spans="1:16" s="50" customFormat="1" ht="15" customHeight="1">
      <c r="A56" s="2" t="s">
        <v>440</v>
      </c>
      <c r="B56" s="134">
        <f>SUM(E56:P56)</f>
        <v>417</v>
      </c>
      <c r="C56" s="30">
        <v>393</v>
      </c>
      <c r="D56" s="30">
        <v>24</v>
      </c>
      <c r="E56" s="279">
        <v>26</v>
      </c>
      <c r="F56" s="279">
        <v>32</v>
      </c>
      <c r="G56" s="279">
        <v>25</v>
      </c>
      <c r="H56" s="279">
        <v>26</v>
      </c>
      <c r="I56" s="279">
        <v>38</v>
      </c>
      <c r="J56" s="279">
        <v>36</v>
      </c>
      <c r="K56" s="279">
        <v>50</v>
      </c>
      <c r="L56" s="279">
        <v>34</v>
      </c>
      <c r="M56" s="279">
        <v>27</v>
      </c>
      <c r="N56" s="279">
        <v>54</v>
      </c>
      <c r="O56" s="279">
        <v>41</v>
      </c>
      <c r="P56" s="279">
        <v>28</v>
      </c>
    </row>
    <row r="57" spans="1:16" ht="15" customHeight="1">
      <c r="A57" s="2" t="s">
        <v>441</v>
      </c>
      <c r="B57" s="134">
        <f>SUM(E57:P57)</f>
        <v>132</v>
      </c>
      <c r="C57" s="30">
        <v>125</v>
      </c>
      <c r="D57" s="30">
        <v>7</v>
      </c>
      <c r="E57" s="279">
        <v>12</v>
      </c>
      <c r="F57" s="279">
        <v>10</v>
      </c>
      <c r="G57" s="279">
        <v>8</v>
      </c>
      <c r="H57" s="279">
        <v>10</v>
      </c>
      <c r="I57" s="279">
        <v>8</v>
      </c>
      <c r="J57" s="279">
        <v>19</v>
      </c>
      <c r="K57" s="279">
        <v>11</v>
      </c>
      <c r="L57" s="279">
        <v>8</v>
      </c>
      <c r="M57" s="279">
        <v>12</v>
      </c>
      <c r="N57" s="279">
        <v>14</v>
      </c>
      <c r="O57" s="279">
        <v>10</v>
      </c>
      <c r="P57" s="279">
        <v>10</v>
      </c>
    </row>
    <row r="58" spans="1:16" ht="15" customHeight="1" thickBot="1">
      <c r="A58" s="15"/>
      <c r="B58" s="16"/>
      <c r="C58" s="15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ht="15.75" customHeight="1">
      <c r="A59" s="129" t="s">
        <v>194</v>
      </c>
    </row>
  </sheetData>
  <mergeCells count="5">
    <mergeCell ref="B7:B8"/>
    <mergeCell ref="C7:D7"/>
    <mergeCell ref="E7:P7"/>
    <mergeCell ref="A3:P3"/>
    <mergeCell ref="A4:P4"/>
  </mergeCells>
  <printOptions horizontalCentered="1" verticalCentered="1"/>
  <pageMargins left="0.6" right="0.6" top="0.7874015748031497" bottom="0.7874015748031497" header="0" footer="0"/>
  <pageSetup horizontalDpi="600" verticalDpi="600" orientation="portrait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02"/>
  <sheetViews>
    <sheetView workbookViewId="0" topLeftCell="A1">
      <selection activeCell="A57" sqref="A57"/>
    </sheetView>
  </sheetViews>
  <sheetFormatPr defaultColWidth="11.421875" defaultRowHeight="12.75"/>
  <cols>
    <col min="1" max="1" width="45.7109375" style="2" customWidth="1"/>
    <col min="2" max="2" width="12.8515625" style="2" customWidth="1"/>
    <col min="3" max="3" width="16.421875" style="2" customWidth="1"/>
    <col min="4" max="4" width="20.28125" style="2" customWidth="1"/>
    <col min="5" max="16384" width="11.421875" style="36" customWidth="1"/>
  </cols>
  <sheetData>
    <row r="1" spans="1:2" ht="15">
      <c r="A1" s="1" t="s">
        <v>597</v>
      </c>
      <c r="B1" s="118"/>
    </row>
    <row r="3" spans="1:4" ht="21" customHeight="1">
      <c r="A3" s="381" t="s">
        <v>598</v>
      </c>
      <c r="B3" s="381"/>
      <c r="C3" s="381"/>
      <c r="D3" s="381"/>
    </row>
    <row r="4" spans="1:4" ht="19.5" customHeight="1">
      <c r="A4" s="434" t="s">
        <v>595</v>
      </c>
      <c r="B4" s="434"/>
      <c r="C4" s="434"/>
      <c r="D4" s="434"/>
    </row>
    <row r="5" ht="15.75" thickBot="1"/>
    <row r="6" spans="1:4" ht="24.75" customHeight="1" thickBot="1">
      <c r="A6" s="130" t="s">
        <v>442</v>
      </c>
      <c r="B6" s="402" t="s">
        <v>10</v>
      </c>
      <c r="C6" s="405" t="s">
        <v>493</v>
      </c>
      <c r="D6" s="366"/>
    </row>
    <row r="7" spans="1:4" ht="23.25" customHeight="1" thickBot="1">
      <c r="A7" s="59" t="s">
        <v>443</v>
      </c>
      <c r="B7" s="404"/>
      <c r="C7" s="131" t="s">
        <v>444</v>
      </c>
      <c r="D7" s="131" t="s">
        <v>445</v>
      </c>
    </row>
    <row r="8" spans="1:4" ht="13.5" customHeight="1">
      <c r="A8" s="36"/>
      <c r="B8" s="65"/>
      <c r="C8" s="36"/>
      <c r="D8" s="36"/>
    </row>
    <row r="9" spans="1:4" ht="13.5" customHeight="1">
      <c r="A9" s="4" t="s">
        <v>446</v>
      </c>
      <c r="B9" s="138">
        <f>C9+D9</f>
        <v>10367</v>
      </c>
      <c r="C9" s="137">
        <f>SUM(C11:C100)</f>
        <v>9515</v>
      </c>
      <c r="D9" s="137">
        <f>SUM(D11:D100)</f>
        <v>852</v>
      </c>
    </row>
    <row r="10" ht="13.5" customHeight="1">
      <c r="B10" s="65"/>
    </row>
    <row r="11" spans="1:4" ht="13.5" customHeight="1">
      <c r="A11" s="2" t="s">
        <v>59</v>
      </c>
      <c r="B11" s="139">
        <f>SUM(C11:D11)</f>
        <v>14</v>
      </c>
      <c r="C11" s="50">
        <v>14</v>
      </c>
      <c r="D11" s="50">
        <v>0</v>
      </c>
    </row>
    <row r="12" spans="1:4" ht="13.5" customHeight="1">
      <c r="A12" s="2" t="s">
        <v>368</v>
      </c>
      <c r="B12" s="139">
        <f aca="true" t="shared" si="0" ref="B12:B52">SUM(C12:D12)</f>
        <v>342</v>
      </c>
      <c r="C12" s="50">
        <v>335</v>
      </c>
      <c r="D12" s="50">
        <v>7</v>
      </c>
    </row>
    <row r="13" spans="1:4" ht="13.5" customHeight="1">
      <c r="A13" s="2" t="s">
        <v>63</v>
      </c>
      <c r="B13" s="139">
        <f t="shared" si="0"/>
        <v>4</v>
      </c>
      <c r="C13" s="50">
        <v>4</v>
      </c>
      <c r="D13" s="50">
        <v>0</v>
      </c>
    </row>
    <row r="14" spans="1:4" ht="13.5" customHeight="1">
      <c r="A14" s="2" t="s">
        <v>64</v>
      </c>
      <c r="B14" s="139">
        <f t="shared" si="0"/>
        <v>427</v>
      </c>
      <c r="C14" s="50">
        <v>362</v>
      </c>
      <c r="D14" s="50">
        <v>65</v>
      </c>
    </row>
    <row r="15" spans="1:4" ht="13.5" customHeight="1">
      <c r="A15" s="2" t="s">
        <v>66</v>
      </c>
      <c r="B15" s="139">
        <f t="shared" si="0"/>
        <v>41</v>
      </c>
      <c r="C15" s="50">
        <v>40</v>
      </c>
      <c r="D15" s="50">
        <v>1</v>
      </c>
    </row>
    <row r="16" spans="1:4" ht="13.5" customHeight="1">
      <c r="A16" s="2" t="s">
        <v>196</v>
      </c>
      <c r="B16" s="139">
        <f t="shared" si="0"/>
        <v>9</v>
      </c>
      <c r="C16" s="50">
        <v>9</v>
      </c>
      <c r="D16" s="50">
        <v>0</v>
      </c>
    </row>
    <row r="17" spans="1:4" ht="13.5" customHeight="1">
      <c r="A17" s="2" t="s">
        <v>373</v>
      </c>
      <c r="B17" s="139">
        <f t="shared" si="0"/>
        <v>5</v>
      </c>
      <c r="C17" s="50">
        <v>5</v>
      </c>
      <c r="D17" s="50">
        <v>0</v>
      </c>
    </row>
    <row r="18" spans="1:4" ht="13.5" customHeight="1">
      <c r="A18" s="2" t="s">
        <v>69</v>
      </c>
      <c r="B18" s="139">
        <f t="shared" si="0"/>
        <v>14</v>
      </c>
      <c r="C18" s="50">
        <v>12</v>
      </c>
      <c r="D18" s="50">
        <v>2</v>
      </c>
    </row>
    <row r="19" spans="1:4" ht="13.5" customHeight="1">
      <c r="A19" s="2" t="s">
        <v>70</v>
      </c>
      <c r="B19" s="139">
        <f t="shared" si="0"/>
        <v>1</v>
      </c>
      <c r="C19" s="50">
        <v>1</v>
      </c>
      <c r="D19" s="50">
        <v>0</v>
      </c>
    </row>
    <row r="20" spans="1:4" ht="13.5" customHeight="1">
      <c r="A20" s="2" t="s">
        <v>71</v>
      </c>
      <c r="B20" s="139">
        <f t="shared" si="0"/>
        <v>4</v>
      </c>
      <c r="C20" s="50">
        <v>4</v>
      </c>
      <c r="D20" s="50">
        <v>0</v>
      </c>
    </row>
    <row r="21" spans="1:4" ht="13.5" customHeight="1">
      <c r="A21" s="2" t="s">
        <v>72</v>
      </c>
      <c r="B21" s="139">
        <f t="shared" si="0"/>
        <v>8</v>
      </c>
      <c r="C21" s="50">
        <v>8</v>
      </c>
      <c r="D21" s="50">
        <v>0</v>
      </c>
    </row>
    <row r="22" spans="1:4" ht="13.5" customHeight="1">
      <c r="A22" s="2" t="s">
        <v>73</v>
      </c>
      <c r="B22" s="139">
        <f t="shared" si="0"/>
        <v>11</v>
      </c>
      <c r="C22" s="50">
        <v>10</v>
      </c>
      <c r="D22" s="50">
        <v>1</v>
      </c>
    </row>
    <row r="23" spans="1:4" ht="13.5" customHeight="1">
      <c r="A23" s="2" t="s">
        <v>76</v>
      </c>
      <c r="B23" s="139">
        <f t="shared" si="0"/>
        <v>22</v>
      </c>
      <c r="C23" s="50">
        <v>20</v>
      </c>
      <c r="D23" s="50">
        <v>2</v>
      </c>
    </row>
    <row r="24" spans="1:4" ht="13.5" customHeight="1">
      <c r="A24" s="2" t="s">
        <v>78</v>
      </c>
      <c r="B24" s="139">
        <f t="shared" si="0"/>
        <v>119</v>
      </c>
      <c r="C24" s="50">
        <v>111</v>
      </c>
      <c r="D24" s="50">
        <v>8</v>
      </c>
    </row>
    <row r="25" spans="1:4" ht="13.5" customHeight="1">
      <c r="A25" s="2" t="s">
        <v>80</v>
      </c>
      <c r="B25" s="139">
        <f t="shared" si="0"/>
        <v>244</v>
      </c>
      <c r="C25" s="50">
        <v>240</v>
      </c>
      <c r="D25" s="50">
        <v>4</v>
      </c>
    </row>
    <row r="26" spans="1:4" ht="13.5" customHeight="1">
      <c r="A26" s="2" t="s">
        <v>82</v>
      </c>
      <c r="B26" s="139">
        <f t="shared" si="0"/>
        <v>606</v>
      </c>
      <c r="C26" s="50">
        <v>585</v>
      </c>
      <c r="D26" s="50">
        <v>21</v>
      </c>
    </row>
    <row r="27" spans="1:4" ht="13.5" customHeight="1">
      <c r="A27" s="2" t="s">
        <v>561</v>
      </c>
      <c r="B27" s="139">
        <f t="shared" si="0"/>
        <v>1</v>
      </c>
      <c r="C27" s="50">
        <v>1</v>
      </c>
      <c r="D27" s="50">
        <v>0</v>
      </c>
    </row>
    <row r="28" spans="1:4" ht="13.5" customHeight="1">
      <c r="A28" s="2" t="s">
        <v>83</v>
      </c>
      <c r="B28" s="139">
        <f t="shared" si="0"/>
        <v>1</v>
      </c>
      <c r="C28" s="50">
        <v>1</v>
      </c>
      <c r="D28" s="50">
        <v>0</v>
      </c>
    </row>
    <row r="29" spans="1:4" ht="13.5" customHeight="1">
      <c r="A29" s="2" t="s">
        <v>379</v>
      </c>
      <c r="B29" s="139">
        <f t="shared" si="0"/>
        <v>297</v>
      </c>
      <c r="C29" s="50">
        <v>257</v>
      </c>
      <c r="D29" s="50">
        <v>40</v>
      </c>
    </row>
    <row r="30" spans="1:4" ht="13.5" customHeight="1">
      <c r="A30" s="2" t="s">
        <v>87</v>
      </c>
      <c r="B30" s="139">
        <f t="shared" si="0"/>
        <v>9</v>
      </c>
      <c r="C30" s="50">
        <v>9</v>
      </c>
      <c r="D30" s="50">
        <v>0</v>
      </c>
    </row>
    <row r="31" spans="1:4" ht="13.5" customHeight="1">
      <c r="A31" s="2" t="s">
        <v>88</v>
      </c>
      <c r="B31" s="139">
        <f t="shared" si="0"/>
        <v>2</v>
      </c>
      <c r="C31" s="50">
        <v>2</v>
      </c>
      <c r="D31" s="50">
        <v>0</v>
      </c>
    </row>
    <row r="32" spans="1:4" ht="13.5" customHeight="1">
      <c r="A32" s="2" t="s">
        <v>560</v>
      </c>
      <c r="B32" s="139">
        <f t="shared" si="0"/>
        <v>6</v>
      </c>
      <c r="C32" s="50">
        <v>6</v>
      </c>
      <c r="D32" s="50">
        <v>0</v>
      </c>
    </row>
    <row r="33" spans="1:4" ht="13.5" customHeight="1">
      <c r="A33" s="2" t="s">
        <v>89</v>
      </c>
      <c r="B33" s="139">
        <f t="shared" si="0"/>
        <v>4</v>
      </c>
      <c r="C33" s="50">
        <v>4</v>
      </c>
      <c r="D33" s="50">
        <v>0</v>
      </c>
    </row>
    <row r="34" spans="1:4" ht="13.5" customHeight="1">
      <c r="A34" s="2" t="s">
        <v>91</v>
      </c>
      <c r="B34" s="139">
        <f t="shared" si="0"/>
        <v>40</v>
      </c>
      <c r="C34" s="50">
        <v>30</v>
      </c>
      <c r="D34" s="50">
        <v>10</v>
      </c>
    </row>
    <row r="35" spans="1:4" ht="13.5" customHeight="1">
      <c r="A35" s="2" t="s">
        <v>382</v>
      </c>
      <c r="B35" s="139">
        <f t="shared" si="0"/>
        <v>1</v>
      </c>
      <c r="C35" s="50">
        <v>1</v>
      </c>
      <c r="D35" s="50">
        <v>0</v>
      </c>
    </row>
    <row r="36" spans="1:4" ht="13.5" customHeight="1">
      <c r="A36" s="2" t="s">
        <v>93</v>
      </c>
      <c r="B36" s="139">
        <f t="shared" si="0"/>
        <v>10</v>
      </c>
      <c r="C36" s="50">
        <v>10</v>
      </c>
      <c r="D36" s="50">
        <v>0</v>
      </c>
    </row>
    <row r="37" spans="1:4" ht="13.5" customHeight="1">
      <c r="A37" s="36" t="s">
        <v>94</v>
      </c>
      <c r="B37" s="139">
        <f t="shared" si="0"/>
        <v>17</v>
      </c>
      <c r="C37" s="50">
        <v>15</v>
      </c>
      <c r="D37" s="50">
        <v>2</v>
      </c>
    </row>
    <row r="38" spans="1:4" ht="13.5" customHeight="1">
      <c r="A38" s="36" t="s">
        <v>95</v>
      </c>
      <c r="B38" s="139">
        <f t="shared" si="0"/>
        <v>2</v>
      </c>
      <c r="C38" s="50">
        <v>0</v>
      </c>
      <c r="D38" s="50">
        <v>2</v>
      </c>
    </row>
    <row r="39" spans="1:4" ht="13.5" customHeight="1">
      <c r="A39" s="2" t="s">
        <v>96</v>
      </c>
      <c r="B39" s="139">
        <f t="shared" si="0"/>
        <v>1</v>
      </c>
      <c r="C39" s="50">
        <v>1</v>
      </c>
      <c r="D39" s="50">
        <v>0</v>
      </c>
    </row>
    <row r="40" spans="1:4" ht="13.5" customHeight="1">
      <c r="A40" s="2" t="s">
        <v>97</v>
      </c>
      <c r="B40" s="139">
        <f t="shared" si="0"/>
        <v>7</v>
      </c>
      <c r="C40" s="50">
        <v>7</v>
      </c>
      <c r="D40" s="50">
        <v>0</v>
      </c>
    </row>
    <row r="41" spans="1:4" ht="13.5" customHeight="1">
      <c r="A41" s="2" t="s">
        <v>98</v>
      </c>
      <c r="B41" s="139">
        <f t="shared" si="0"/>
        <v>6</v>
      </c>
      <c r="C41" s="50">
        <v>4</v>
      </c>
      <c r="D41" s="50">
        <v>2</v>
      </c>
    </row>
    <row r="42" spans="1:4" ht="13.5" customHeight="1">
      <c r="A42" s="2" t="s">
        <v>100</v>
      </c>
      <c r="B42" s="139">
        <f t="shared" si="0"/>
        <v>3</v>
      </c>
      <c r="C42" s="50">
        <v>3</v>
      </c>
      <c r="D42" s="50">
        <v>0</v>
      </c>
    </row>
    <row r="43" spans="1:4" ht="13.5" customHeight="1">
      <c r="A43" s="2" t="s">
        <v>102</v>
      </c>
      <c r="B43" s="139">
        <f t="shared" si="0"/>
        <v>1</v>
      </c>
      <c r="C43" s="50">
        <v>0</v>
      </c>
      <c r="D43" s="50">
        <v>1</v>
      </c>
    </row>
    <row r="44" spans="1:4" ht="13.5" customHeight="1">
      <c r="A44" s="2" t="s">
        <v>106</v>
      </c>
      <c r="B44" s="139">
        <f t="shared" si="0"/>
        <v>21</v>
      </c>
      <c r="C44" s="50">
        <v>20</v>
      </c>
      <c r="D44" s="50">
        <v>1</v>
      </c>
    </row>
    <row r="45" spans="1:4" ht="13.5" customHeight="1">
      <c r="A45" s="2" t="s">
        <v>107</v>
      </c>
      <c r="B45" s="139">
        <f t="shared" si="0"/>
        <v>277</v>
      </c>
      <c r="C45" s="50">
        <v>245</v>
      </c>
      <c r="D45" s="50">
        <v>32</v>
      </c>
    </row>
    <row r="46" spans="1:4" ht="13.5" customHeight="1">
      <c r="A46" s="2" t="s">
        <v>383</v>
      </c>
      <c r="B46" s="139">
        <f t="shared" si="0"/>
        <v>368</v>
      </c>
      <c r="C46" s="50">
        <v>331</v>
      </c>
      <c r="D46" s="50">
        <v>37</v>
      </c>
    </row>
    <row r="47" spans="1:4" ht="13.5" customHeight="1">
      <c r="A47" s="2" t="s">
        <v>110</v>
      </c>
      <c r="B47" s="139">
        <f t="shared" si="0"/>
        <v>8</v>
      </c>
      <c r="C47" s="50">
        <v>8</v>
      </c>
      <c r="D47" s="50">
        <v>0</v>
      </c>
    </row>
    <row r="48" spans="1:4" ht="13.5" customHeight="1">
      <c r="A48" s="2" t="s">
        <v>385</v>
      </c>
      <c r="B48" s="139">
        <f t="shared" si="0"/>
        <v>1</v>
      </c>
      <c r="C48" s="50">
        <v>1</v>
      </c>
      <c r="D48" s="50">
        <v>0</v>
      </c>
    </row>
    <row r="49" spans="1:4" ht="13.5" customHeight="1">
      <c r="A49" s="2" t="s">
        <v>403</v>
      </c>
      <c r="B49" s="139">
        <f t="shared" si="0"/>
        <v>1</v>
      </c>
      <c r="C49" s="50">
        <v>1</v>
      </c>
      <c r="D49" s="50">
        <v>0</v>
      </c>
    </row>
    <row r="50" spans="1:4" ht="13.5" customHeight="1">
      <c r="A50" s="2" t="s">
        <v>386</v>
      </c>
      <c r="B50" s="139">
        <f t="shared" si="0"/>
        <v>107</v>
      </c>
      <c r="C50" s="50">
        <v>106</v>
      </c>
      <c r="D50" s="50">
        <v>1</v>
      </c>
    </row>
    <row r="51" spans="1:4" ht="13.5" customHeight="1">
      <c r="A51" s="2" t="s">
        <v>552</v>
      </c>
      <c r="B51" s="139">
        <f>SUM(C51:D51)</f>
        <v>3</v>
      </c>
      <c r="C51" s="50">
        <v>3</v>
      </c>
      <c r="D51" s="50">
        <v>0</v>
      </c>
    </row>
    <row r="52" spans="1:4" ht="12.75" customHeight="1">
      <c r="A52" s="2" t="s">
        <v>113</v>
      </c>
      <c r="B52" s="139">
        <f t="shared" si="0"/>
        <v>8</v>
      </c>
      <c r="C52" s="50">
        <v>7</v>
      </c>
      <c r="D52" s="50">
        <v>1</v>
      </c>
    </row>
    <row r="53" spans="1:4" ht="13.5" customHeight="1" thickBot="1">
      <c r="A53" s="1" t="s">
        <v>596</v>
      </c>
      <c r="B53" s="124"/>
      <c r="C53" s="50"/>
      <c r="D53" s="50"/>
    </row>
    <row r="54" spans="1:4" ht="24.75" customHeight="1" thickBot="1">
      <c r="A54" s="130" t="s">
        <v>442</v>
      </c>
      <c r="B54" s="402" t="s">
        <v>10</v>
      </c>
      <c r="C54" s="405" t="s">
        <v>493</v>
      </c>
      <c r="D54" s="366"/>
    </row>
    <row r="55" spans="1:4" ht="23.25" customHeight="1" thickBot="1">
      <c r="A55" s="59" t="s">
        <v>443</v>
      </c>
      <c r="B55" s="404"/>
      <c r="C55" s="131" t="s">
        <v>444</v>
      </c>
      <c r="D55" s="131" t="s">
        <v>445</v>
      </c>
    </row>
    <row r="56" ht="15">
      <c r="B56" s="333"/>
    </row>
    <row r="57" spans="1:4" ht="13.5" customHeight="1">
      <c r="A57" s="2" t="s">
        <v>448</v>
      </c>
      <c r="B57" s="139">
        <f>SUM(C57:D57)</f>
        <v>5</v>
      </c>
      <c r="C57" s="50">
        <v>5</v>
      </c>
      <c r="D57" s="50">
        <v>0</v>
      </c>
    </row>
    <row r="58" spans="1:4" ht="13.5" customHeight="1">
      <c r="A58" s="2" t="s">
        <v>121</v>
      </c>
      <c r="B58" s="139">
        <f>SUM(C58:D58)</f>
        <v>6</v>
      </c>
      <c r="C58" s="50">
        <v>6</v>
      </c>
      <c r="D58" s="50">
        <v>0</v>
      </c>
    </row>
    <row r="59" spans="1:4" ht="13.5" customHeight="1">
      <c r="A59" s="2" t="s">
        <v>388</v>
      </c>
      <c r="B59" s="139">
        <f>SUM(C59:D59)</f>
        <v>8</v>
      </c>
      <c r="C59" s="50">
        <v>7</v>
      </c>
      <c r="D59" s="50">
        <v>1</v>
      </c>
    </row>
    <row r="60" spans="1:4" ht="13.5" customHeight="1">
      <c r="A60" s="2" t="s">
        <v>562</v>
      </c>
      <c r="B60" s="139">
        <f>SUM(C60:D60)</f>
        <v>321</v>
      </c>
      <c r="C60" s="50">
        <v>244</v>
      </c>
      <c r="D60" s="50">
        <v>77</v>
      </c>
    </row>
    <row r="61" spans="1:4" ht="13.5" customHeight="1">
      <c r="A61" s="2" t="s">
        <v>389</v>
      </c>
      <c r="B61" s="139">
        <f aca="true" t="shared" si="1" ref="B61:B99">SUM(C61:D61)</f>
        <v>1</v>
      </c>
      <c r="C61" s="50">
        <v>1</v>
      </c>
      <c r="D61" s="50">
        <v>0</v>
      </c>
    </row>
    <row r="62" spans="1:4" ht="13.5" customHeight="1">
      <c r="A62" s="2" t="s">
        <v>404</v>
      </c>
      <c r="B62" s="139">
        <f t="shared" si="1"/>
        <v>2</v>
      </c>
      <c r="C62" s="50">
        <v>2</v>
      </c>
      <c r="D62" s="50">
        <v>0</v>
      </c>
    </row>
    <row r="63" spans="1:4" ht="13.5" customHeight="1">
      <c r="A63" s="2" t="s">
        <v>390</v>
      </c>
      <c r="B63" s="139">
        <f t="shared" si="1"/>
        <v>216</v>
      </c>
      <c r="C63" s="50">
        <v>207</v>
      </c>
      <c r="D63" s="50">
        <v>9</v>
      </c>
    </row>
    <row r="64" spans="1:4" ht="13.5" customHeight="1">
      <c r="A64" s="2" t="s">
        <v>134</v>
      </c>
      <c r="B64" s="139">
        <f t="shared" si="1"/>
        <v>2</v>
      </c>
      <c r="C64" s="50">
        <v>2</v>
      </c>
      <c r="D64" s="50">
        <v>0</v>
      </c>
    </row>
    <row r="65" spans="1:4" ht="13.5" customHeight="1">
      <c r="A65" s="2" t="s">
        <v>553</v>
      </c>
      <c r="B65" s="139">
        <f t="shared" si="1"/>
        <v>3</v>
      </c>
      <c r="C65" s="50">
        <v>3</v>
      </c>
      <c r="D65" s="50">
        <v>0</v>
      </c>
    </row>
    <row r="66" spans="1:4" ht="13.5" customHeight="1">
      <c r="A66" s="2" t="s">
        <v>203</v>
      </c>
      <c r="B66" s="139">
        <f t="shared" si="1"/>
        <v>22</v>
      </c>
      <c r="C66" s="50">
        <v>22</v>
      </c>
      <c r="D66" s="50">
        <v>0</v>
      </c>
    </row>
    <row r="67" spans="1:4" ht="13.5" customHeight="1">
      <c r="A67" s="2" t="s">
        <v>143</v>
      </c>
      <c r="B67" s="139">
        <f t="shared" si="1"/>
        <v>4</v>
      </c>
      <c r="C67" s="50">
        <v>4</v>
      </c>
      <c r="D67" s="50">
        <v>0</v>
      </c>
    </row>
    <row r="68" spans="1:4" ht="13.5" customHeight="1">
      <c r="A68" s="2" t="s">
        <v>146</v>
      </c>
      <c r="B68" s="139">
        <f t="shared" si="1"/>
        <v>56</v>
      </c>
      <c r="C68" s="50">
        <v>54</v>
      </c>
      <c r="D68" s="50">
        <v>2</v>
      </c>
    </row>
    <row r="69" spans="1:4" ht="13.5" customHeight="1">
      <c r="A69" s="2" t="s">
        <v>147</v>
      </c>
      <c r="B69" s="139">
        <f t="shared" si="1"/>
        <v>5</v>
      </c>
      <c r="C69" s="50">
        <v>4</v>
      </c>
      <c r="D69" s="50">
        <v>1</v>
      </c>
    </row>
    <row r="70" spans="1:4" ht="13.5" customHeight="1">
      <c r="A70" s="2" t="s">
        <v>149</v>
      </c>
      <c r="B70" s="139">
        <f t="shared" si="1"/>
        <v>1</v>
      </c>
      <c r="C70" s="50">
        <v>1</v>
      </c>
      <c r="D70" s="50">
        <v>0</v>
      </c>
    </row>
    <row r="71" spans="1:4" ht="13.5" customHeight="1">
      <c r="A71" s="2" t="s">
        <v>150</v>
      </c>
      <c r="B71" s="139">
        <f t="shared" si="1"/>
        <v>67</v>
      </c>
      <c r="C71" s="50">
        <v>66</v>
      </c>
      <c r="D71" s="50">
        <v>1</v>
      </c>
    </row>
    <row r="72" spans="1:4" ht="13.5" customHeight="1">
      <c r="A72" s="2" t="s">
        <v>405</v>
      </c>
      <c r="B72" s="139">
        <f t="shared" si="1"/>
        <v>15</v>
      </c>
      <c r="C72" s="50">
        <v>14</v>
      </c>
      <c r="D72" s="50">
        <v>1</v>
      </c>
    </row>
    <row r="73" spans="1:4" ht="13.5" customHeight="1">
      <c r="A73" s="2" t="s">
        <v>152</v>
      </c>
      <c r="B73" s="139">
        <f t="shared" si="1"/>
        <v>118</v>
      </c>
      <c r="C73" s="50">
        <v>112</v>
      </c>
      <c r="D73" s="50">
        <v>6</v>
      </c>
    </row>
    <row r="74" spans="1:4" ht="13.5" customHeight="1">
      <c r="A74" s="2" t="s">
        <v>393</v>
      </c>
      <c r="B74" s="139">
        <f t="shared" si="1"/>
        <v>3276</v>
      </c>
      <c r="C74" s="50">
        <v>3121</v>
      </c>
      <c r="D74" s="50">
        <v>155</v>
      </c>
    </row>
    <row r="75" spans="1:4" ht="13.5" customHeight="1">
      <c r="A75" s="2" t="s">
        <v>156</v>
      </c>
      <c r="B75" s="139">
        <f t="shared" si="1"/>
        <v>41</v>
      </c>
      <c r="C75" s="50">
        <v>36</v>
      </c>
      <c r="D75" s="50">
        <v>5</v>
      </c>
    </row>
    <row r="76" spans="1:4" ht="13.5" customHeight="1">
      <c r="A76" s="36" t="s">
        <v>157</v>
      </c>
      <c r="B76" s="139">
        <f t="shared" si="1"/>
        <v>8</v>
      </c>
      <c r="C76" s="50">
        <v>7</v>
      </c>
      <c r="D76" s="50">
        <v>1</v>
      </c>
    </row>
    <row r="77" spans="1:4" ht="13.5" customHeight="1">
      <c r="A77" s="2" t="s">
        <v>159</v>
      </c>
      <c r="B77" s="139">
        <f t="shared" si="1"/>
        <v>4</v>
      </c>
      <c r="C77" s="50">
        <v>2</v>
      </c>
      <c r="D77" s="50">
        <v>2</v>
      </c>
    </row>
    <row r="78" spans="1:4" ht="13.5" customHeight="1">
      <c r="A78" s="2" t="s">
        <v>162</v>
      </c>
      <c r="B78" s="139">
        <f t="shared" si="1"/>
        <v>8</v>
      </c>
      <c r="C78" s="50">
        <v>8</v>
      </c>
      <c r="D78" s="50">
        <v>0</v>
      </c>
    </row>
    <row r="79" spans="1:4" ht="13.5" customHeight="1">
      <c r="A79" s="36" t="s">
        <v>163</v>
      </c>
      <c r="B79" s="139">
        <f t="shared" si="1"/>
        <v>73</v>
      </c>
      <c r="C79" s="50">
        <v>61</v>
      </c>
      <c r="D79" s="50">
        <v>12</v>
      </c>
    </row>
    <row r="80" spans="1:4" ht="13.5" customHeight="1">
      <c r="A80" s="2" t="s">
        <v>164</v>
      </c>
      <c r="B80" s="139">
        <f t="shared" si="1"/>
        <v>15</v>
      </c>
      <c r="C80" s="50">
        <v>12</v>
      </c>
      <c r="D80" s="50">
        <v>3</v>
      </c>
    </row>
    <row r="81" spans="1:4" ht="13.5" customHeight="1">
      <c r="A81" s="2" t="s">
        <v>217</v>
      </c>
      <c r="B81" s="139">
        <f t="shared" si="1"/>
        <v>1</v>
      </c>
      <c r="C81" s="50">
        <v>1</v>
      </c>
      <c r="D81" s="50">
        <v>0</v>
      </c>
    </row>
    <row r="82" spans="1:4" ht="13.5" customHeight="1">
      <c r="A82" s="2" t="s">
        <v>395</v>
      </c>
      <c r="B82" s="139">
        <f t="shared" si="1"/>
        <v>8</v>
      </c>
      <c r="C82" s="50">
        <v>8</v>
      </c>
      <c r="D82" s="50">
        <v>0</v>
      </c>
    </row>
    <row r="83" spans="1:4" ht="13.5" customHeight="1">
      <c r="A83" s="36" t="s">
        <v>450</v>
      </c>
      <c r="B83" s="139">
        <f t="shared" si="1"/>
        <v>123</v>
      </c>
      <c r="C83" s="50">
        <v>116</v>
      </c>
      <c r="D83" s="50">
        <v>7</v>
      </c>
    </row>
    <row r="84" spans="1:4" ht="13.5" customHeight="1">
      <c r="A84" s="2" t="s">
        <v>168</v>
      </c>
      <c r="B84" s="139">
        <f t="shared" si="1"/>
        <v>128</v>
      </c>
      <c r="C84" s="50">
        <v>111</v>
      </c>
      <c r="D84" s="50">
        <v>17</v>
      </c>
    </row>
    <row r="85" spans="1:4" ht="13.5" customHeight="1">
      <c r="A85" s="2" t="s">
        <v>169</v>
      </c>
      <c r="B85" s="139">
        <f t="shared" si="1"/>
        <v>1</v>
      </c>
      <c r="C85" s="50">
        <v>1</v>
      </c>
      <c r="D85" s="50">
        <v>0</v>
      </c>
    </row>
    <row r="86" spans="1:4" ht="13.5" customHeight="1">
      <c r="A86" s="2" t="s">
        <v>396</v>
      </c>
      <c r="B86" s="139">
        <f t="shared" si="1"/>
        <v>127</v>
      </c>
      <c r="C86" s="50">
        <v>124</v>
      </c>
      <c r="D86" s="50">
        <v>3</v>
      </c>
    </row>
    <row r="87" spans="1:4" ht="13.5" customHeight="1">
      <c r="A87" s="2" t="s">
        <v>397</v>
      </c>
      <c r="B87" s="139">
        <f t="shared" si="1"/>
        <v>1</v>
      </c>
      <c r="C87" s="50">
        <v>1</v>
      </c>
      <c r="D87" s="50">
        <v>0</v>
      </c>
    </row>
    <row r="88" spans="1:4" ht="13.5" customHeight="1">
      <c r="A88" s="2" t="s">
        <v>174</v>
      </c>
      <c r="B88" s="139">
        <f t="shared" si="1"/>
        <v>50</v>
      </c>
      <c r="C88" s="50">
        <v>50</v>
      </c>
      <c r="D88" s="50">
        <v>0</v>
      </c>
    </row>
    <row r="89" spans="1:4" ht="13.5" customHeight="1">
      <c r="A89" s="2" t="s">
        <v>175</v>
      </c>
      <c r="B89" s="139">
        <f t="shared" si="1"/>
        <v>332</v>
      </c>
      <c r="C89" s="50">
        <v>243</v>
      </c>
      <c r="D89" s="50">
        <v>89</v>
      </c>
    </row>
    <row r="90" spans="1:4" ht="13.5" customHeight="1">
      <c r="A90" s="2" t="s">
        <v>207</v>
      </c>
      <c r="B90" s="139">
        <f t="shared" si="1"/>
        <v>7</v>
      </c>
      <c r="C90" s="50">
        <v>5</v>
      </c>
      <c r="D90" s="50">
        <v>2</v>
      </c>
    </row>
    <row r="91" spans="1:4" ht="13.5" customHeight="1">
      <c r="A91" s="2" t="s">
        <v>177</v>
      </c>
      <c r="B91" s="139">
        <f t="shared" si="1"/>
        <v>7</v>
      </c>
      <c r="C91" s="50">
        <v>5</v>
      </c>
      <c r="D91" s="50">
        <v>2</v>
      </c>
    </row>
    <row r="92" spans="1:4" ht="13.5" customHeight="1">
      <c r="A92" s="2" t="s">
        <v>179</v>
      </c>
      <c r="B92" s="139">
        <f t="shared" si="1"/>
        <v>151</v>
      </c>
      <c r="C92" s="50">
        <v>112</v>
      </c>
      <c r="D92" s="50">
        <v>39</v>
      </c>
    </row>
    <row r="93" spans="1:4" ht="13.5" customHeight="1">
      <c r="A93" s="2" t="s">
        <v>399</v>
      </c>
      <c r="B93" s="139">
        <f t="shared" si="1"/>
        <v>22</v>
      </c>
      <c r="C93" s="50">
        <v>19</v>
      </c>
      <c r="D93" s="50">
        <v>3</v>
      </c>
    </row>
    <row r="94" spans="1:4" ht="13.5" customHeight="1">
      <c r="A94" s="2" t="s">
        <v>494</v>
      </c>
      <c r="B94" s="139">
        <f t="shared" si="1"/>
        <v>8</v>
      </c>
      <c r="C94" s="50">
        <v>5</v>
      </c>
      <c r="D94" s="50">
        <v>3</v>
      </c>
    </row>
    <row r="95" spans="1:4" ht="13.5" customHeight="1">
      <c r="A95" s="2" t="s">
        <v>183</v>
      </c>
      <c r="B95" s="139">
        <f t="shared" si="1"/>
        <v>258</v>
      </c>
      <c r="C95" s="50">
        <v>204</v>
      </c>
      <c r="D95" s="50">
        <v>54</v>
      </c>
    </row>
    <row r="96" spans="1:4" ht="13.5" customHeight="1">
      <c r="A96" s="2" t="s">
        <v>401</v>
      </c>
      <c r="B96" s="139">
        <f t="shared" si="1"/>
        <v>582</v>
      </c>
      <c r="C96" s="50">
        <v>566</v>
      </c>
      <c r="D96" s="50">
        <v>16</v>
      </c>
    </row>
    <row r="97" spans="1:4" ht="13.5" customHeight="1">
      <c r="A97" s="2" t="s">
        <v>188</v>
      </c>
      <c r="B97" s="139">
        <f t="shared" si="1"/>
        <v>41</v>
      </c>
      <c r="C97" s="50">
        <v>41</v>
      </c>
      <c r="D97" s="50">
        <v>0</v>
      </c>
    </row>
    <row r="98" spans="1:4" ht="13.5" customHeight="1">
      <c r="A98" s="36" t="s">
        <v>192</v>
      </c>
      <c r="B98" s="139">
        <f>SUM(C98:D98)</f>
        <v>7</v>
      </c>
      <c r="C98" s="92">
        <v>7</v>
      </c>
      <c r="D98" s="92">
        <v>0</v>
      </c>
    </row>
    <row r="99" spans="1:4" ht="13.5" customHeight="1">
      <c r="A99" s="2" t="s">
        <v>193</v>
      </c>
      <c r="B99" s="139">
        <f t="shared" si="1"/>
        <v>405</v>
      </c>
      <c r="C99" s="50">
        <v>360</v>
      </c>
      <c r="D99" s="50">
        <v>45</v>
      </c>
    </row>
    <row r="100" spans="1:4" ht="13.5" customHeight="1">
      <c r="A100" s="36" t="s">
        <v>451</v>
      </c>
      <c r="B100" s="139">
        <f>SUM(C100:D100)</f>
        <v>758</v>
      </c>
      <c r="C100" s="247">
        <v>702</v>
      </c>
      <c r="D100" s="92">
        <v>56</v>
      </c>
    </row>
    <row r="101" spans="1:4" ht="15.75" thickBot="1">
      <c r="A101" s="15"/>
      <c r="B101" s="16"/>
      <c r="C101" s="15"/>
      <c r="D101" s="15"/>
    </row>
    <row r="102" ht="13.5" customHeight="1">
      <c r="A102" s="49" t="s">
        <v>194</v>
      </c>
    </row>
  </sheetData>
  <mergeCells count="6">
    <mergeCell ref="B54:B55"/>
    <mergeCell ref="C54:D54"/>
    <mergeCell ref="A3:D3"/>
    <mergeCell ref="A4:D4"/>
    <mergeCell ref="B6:B7"/>
    <mergeCell ref="C6:D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scale="85" r:id="rId1"/>
  <rowBreaks count="1" manualBreakCount="1">
    <brk id="5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26"/>
  <sheetViews>
    <sheetView workbookViewId="0" topLeftCell="A1">
      <selection activeCell="A57" sqref="A57"/>
    </sheetView>
  </sheetViews>
  <sheetFormatPr defaultColWidth="11.421875" defaultRowHeight="12.75" customHeight="1"/>
  <cols>
    <col min="1" max="1" width="40.140625" style="2" customWidth="1"/>
    <col min="2" max="2" width="7.8515625" style="2" customWidth="1"/>
    <col min="3" max="3" width="10.140625" style="50" customWidth="1"/>
    <col min="4" max="4" width="6.57421875" style="2" customWidth="1"/>
    <col min="5" max="5" width="7.7109375" style="50" customWidth="1"/>
    <col min="6" max="6" width="9.421875" style="2" customWidth="1"/>
    <col min="7" max="7" width="8.421875" style="2" customWidth="1"/>
    <col min="8" max="8" width="6.7109375" style="2" bestFit="1" customWidth="1"/>
    <col min="9" max="10" width="8.00390625" style="2" customWidth="1"/>
    <col min="11" max="11" width="10.28125" style="2" customWidth="1"/>
    <col min="12" max="16384" width="11.421875" style="2" customWidth="1"/>
  </cols>
  <sheetData>
    <row r="1" spans="1:2" ht="12.75" customHeight="1">
      <c r="A1" s="87" t="s">
        <v>599</v>
      </c>
      <c r="B1" s="118"/>
    </row>
    <row r="3" spans="1:11" ht="12.75" customHeight="1">
      <c r="A3" s="381" t="s">
        <v>610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</row>
    <row r="4" spans="1:11" ht="12.75" customHeight="1">
      <c r="A4" s="381" t="s">
        <v>453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</row>
    <row r="5" spans="1:11" ht="12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ht="12.75" customHeight="1" thickBot="1"/>
    <row r="7" spans="1:11" ht="23.25" customHeight="1" thickBot="1">
      <c r="A7" s="394" t="s">
        <v>454</v>
      </c>
      <c r="B7" s="402" t="s">
        <v>10</v>
      </c>
      <c r="C7" s="405" t="s">
        <v>455</v>
      </c>
      <c r="D7" s="366"/>
      <c r="E7" s="366"/>
      <c r="F7" s="366"/>
      <c r="G7" s="366"/>
      <c r="H7" s="366"/>
      <c r="I7" s="366"/>
      <c r="J7" s="366"/>
      <c r="K7" s="366"/>
    </row>
    <row r="8" spans="1:11" ht="12.75" customHeight="1">
      <c r="A8" s="395"/>
      <c r="B8" s="403"/>
      <c r="C8" s="37" t="s">
        <v>607</v>
      </c>
      <c r="D8" s="37" t="s">
        <v>457</v>
      </c>
      <c r="E8" s="37"/>
      <c r="F8" s="37" t="s">
        <v>295</v>
      </c>
      <c r="G8" s="37"/>
      <c r="H8" s="37" t="s">
        <v>458</v>
      </c>
      <c r="I8" s="37" t="s">
        <v>459</v>
      </c>
      <c r="J8" s="37" t="s">
        <v>460</v>
      </c>
      <c r="K8" s="4" t="s">
        <v>461</v>
      </c>
    </row>
    <row r="9" spans="1:12" ht="12.75" customHeight="1">
      <c r="A9" s="395"/>
      <c r="B9" s="403"/>
      <c r="C9" s="4" t="s">
        <v>462</v>
      </c>
      <c r="D9" s="4" t="s">
        <v>463</v>
      </c>
      <c r="E9" s="4" t="s">
        <v>349</v>
      </c>
      <c r="F9" s="4" t="s">
        <v>464</v>
      </c>
      <c r="G9" s="4" t="s">
        <v>350</v>
      </c>
      <c r="H9" s="4" t="s">
        <v>465</v>
      </c>
      <c r="I9" s="4" t="s">
        <v>466</v>
      </c>
      <c r="J9" s="4" t="s">
        <v>467</v>
      </c>
      <c r="K9" s="4" t="s">
        <v>468</v>
      </c>
      <c r="L9" s="4"/>
    </row>
    <row r="10" spans="1:12" ht="12.75" customHeight="1" thickBot="1">
      <c r="A10" s="396"/>
      <c r="B10" s="404"/>
      <c r="C10" s="10" t="s">
        <v>469</v>
      </c>
      <c r="D10" s="10" t="s">
        <v>470</v>
      </c>
      <c r="E10" s="10"/>
      <c r="F10" s="10" t="s">
        <v>264</v>
      </c>
      <c r="G10" s="10"/>
      <c r="H10" s="10" t="s">
        <v>471</v>
      </c>
      <c r="I10" s="10" t="s">
        <v>472</v>
      </c>
      <c r="J10" s="10" t="s">
        <v>473</v>
      </c>
      <c r="K10" s="10" t="s">
        <v>265</v>
      </c>
      <c r="L10" s="4"/>
    </row>
    <row r="11" ht="12.75" customHeight="1">
      <c r="B11" s="65"/>
    </row>
    <row r="12" spans="1:12" ht="12.75" customHeight="1">
      <c r="A12" s="4" t="s">
        <v>10</v>
      </c>
      <c r="B12" s="23">
        <f>SUM(C12:K12)</f>
        <v>6184</v>
      </c>
      <c r="C12" s="24">
        <f>SUM(C14:C124)</f>
        <v>336</v>
      </c>
      <c r="D12" s="24">
        <f aca="true" t="shared" si="0" ref="D12:K12">SUM(D14:D124)</f>
        <v>103</v>
      </c>
      <c r="E12" s="24">
        <f t="shared" si="0"/>
        <v>923</v>
      </c>
      <c r="F12" s="24">
        <f t="shared" si="0"/>
        <v>1992</v>
      </c>
      <c r="G12" s="24">
        <f t="shared" si="0"/>
        <v>842</v>
      </c>
      <c r="H12" s="24">
        <f t="shared" si="0"/>
        <v>494</v>
      </c>
      <c r="I12" s="24">
        <f t="shared" si="0"/>
        <v>585</v>
      </c>
      <c r="J12" s="24">
        <f t="shared" si="0"/>
        <v>339</v>
      </c>
      <c r="K12" s="24">
        <f t="shared" si="0"/>
        <v>570</v>
      </c>
      <c r="L12" s="70"/>
    </row>
    <row r="13" spans="2:11" ht="12.75" customHeight="1">
      <c r="B13" s="269"/>
      <c r="C13" s="279"/>
      <c r="D13" s="13"/>
      <c r="E13" s="279"/>
      <c r="F13" s="13"/>
      <c r="G13" s="13"/>
      <c r="H13" s="13"/>
      <c r="I13" s="13"/>
      <c r="J13" s="13"/>
      <c r="K13" s="13"/>
    </row>
    <row r="14" spans="1:11" ht="12.75" customHeight="1">
      <c r="A14" s="2" t="s">
        <v>56</v>
      </c>
      <c r="B14" s="30">
        <f aca="true" t="shared" si="1" ref="B14:B66">SUM(C14:K14)</f>
        <v>2</v>
      </c>
      <c r="C14" s="279">
        <v>0</v>
      </c>
      <c r="D14" s="279">
        <v>0</v>
      </c>
      <c r="E14" s="279">
        <v>0</v>
      </c>
      <c r="F14" s="279">
        <v>0</v>
      </c>
      <c r="G14" s="279">
        <v>0</v>
      </c>
      <c r="H14" s="279">
        <v>0</v>
      </c>
      <c r="I14" s="279">
        <v>0</v>
      </c>
      <c r="J14" s="279">
        <v>0</v>
      </c>
      <c r="K14" s="279">
        <v>2</v>
      </c>
    </row>
    <row r="15" spans="1:11" ht="12.75" customHeight="1">
      <c r="A15" s="2" t="s">
        <v>57</v>
      </c>
      <c r="B15" s="30">
        <f t="shared" si="1"/>
        <v>2</v>
      </c>
      <c r="C15" s="279">
        <v>0</v>
      </c>
      <c r="D15" s="279">
        <v>0</v>
      </c>
      <c r="E15" s="279">
        <v>0</v>
      </c>
      <c r="F15" s="279">
        <v>0</v>
      </c>
      <c r="G15" s="279">
        <v>0</v>
      </c>
      <c r="H15" s="279">
        <v>0</v>
      </c>
      <c r="I15" s="279">
        <v>0</v>
      </c>
      <c r="J15" s="279">
        <v>0</v>
      </c>
      <c r="K15" s="279">
        <v>2</v>
      </c>
    </row>
    <row r="16" spans="1:11" ht="12.75" customHeight="1">
      <c r="A16" s="2" t="s">
        <v>58</v>
      </c>
      <c r="B16" s="30">
        <f t="shared" si="1"/>
        <v>3</v>
      </c>
      <c r="C16" s="279">
        <v>1</v>
      </c>
      <c r="D16" s="279">
        <v>0</v>
      </c>
      <c r="E16" s="279">
        <v>0</v>
      </c>
      <c r="F16" s="279">
        <v>0</v>
      </c>
      <c r="G16" s="279">
        <v>0</v>
      </c>
      <c r="H16" s="279">
        <v>0</v>
      </c>
      <c r="I16" s="279">
        <v>0</v>
      </c>
      <c r="J16" s="279">
        <v>0</v>
      </c>
      <c r="K16" s="279">
        <v>2</v>
      </c>
    </row>
    <row r="17" spans="1:11" ht="12.75" customHeight="1">
      <c r="A17" s="2" t="s">
        <v>59</v>
      </c>
      <c r="B17" s="30">
        <f t="shared" si="1"/>
        <v>164</v>
      </c>
      <c r="C17" s="279">
        <v>0</v>
      </c>
      <c r="D17" s="279">
        <v>0</v>
      </c>
      <c r="E17" s="279">
        <v>163</v>
      </c>
      <c r="F17" s="279">
        <v>0</v>
      </c>
      <c r="G17" s="279">
        <v>0</v>
      </c>
      <c r="H17" s="279">
        <v>0</v>
      </c>
      <c r="I17" s="279">
        <v>1</v>
      </c>
      <c r="J17" s="279">
        <v>0</v>
      </c>
      <c r="K17" s="279">
        <v>0</v>
      </c>
    </row>
    <row r="18" spans="1:11" ht="12.75" customHeight="1">
      <c r="A18" s="2" t="s">
        <v>475</v>
      </c>
      <c r="B18" s="30">
        <f t="shared" si="1"/>
        <v>4</v>
      </c>
      <c r="C18" s="279">
        <v>0</v>
      </c>
      <c r="D18" s="279">
        <v>0</v>
      </c>
      <c r="E18" s="279">
        <v>0</v>
      </c>
      <c r="F18" s="279">
        <v>0</v>
      </c>
      <c r="G18" s="279">
        <v>0</v>
      </c>
      <c r="H18" s="279">
        <v>0</v>
      </c>
      <c r="I18" s="279">
        <v>0</v>
      </c>
      <c r="J18" s="279">
        <v>0</v>
      </c>
      <c r="K18" s="279">
        <v>4</v>
      </c>
    </row>
    <row r="19" spans="1:11" ht="12.75" customHeight="1">
      <c r="A19" s="2" t="s">
        <v>476</v>
      </c>
      <c r="B19" s="30">
        <f t="shared" si="1"/>
        <v>53</v>
      </c>
      <c r="C19" s="279">
        <v>0</v>
      </c>
      <c r="D19" s="279">
        <v>0</v>
      </c>
      <c r="E19" s="279">
        <v>0</v>
      </c>
      <c r="F19" s="279">
        <v>0</v>
      </c>
      <c r="G19" s="279">
        <v>0</v>
      </c>
      <c r="H19" s="279">
        <v>13</v>
      </c>
      <c r="I19" s="279">
        <v>0</v>
      </c>
      <c r="J19" s="279">
        <v>0</v>
      </c>
      <c r="K19" s="279">
        <v>40</v>
      </c>
    </row>
    <row r="20" spans="1:11" ht="12.75" customHeight="1">
      <c r="A20" s="2" t="s">
        <v>63</v>
      </c>
      <c r="B20" s="30">
        <f t="shared" si="1"/>
        <v>320</v>
      </c>
      <c r="C20" s="279">
        <v>0</v>
      </c>
      <c r="D20" s="279">
        <v>0</v>
      </c>
      <c r="E20" s="279">
        <v>0</v>
      </c>
      <c r="F20" s="279">
        <v>0</v>
      </c>
      <c r="G20" s="279">
        <v>4</v>
      </c>
      <c r="H20" s="279">
        <v>0</v>
      </c>
      <c r="I20" s="279">
        <v>316</v>
      </c>
      <c r="J20" s="279">
        <v>0</v>
      </c>
      <c r="K20" s="279">
        <v>0</v>
      </c>
    </row>
    <row r="21" spans="1:11" ht="12.75" customHeight="1">
      <c r="A21" s="2" t="s">
        <v>64</v>
      </c>
      <c r="B21" s="30">
        <f t="shared" si="1"/>
        <v>105</v>
      </c>
      <c r="C21" s="279">
        <v>0</v>
      </c>
      <c r="D21" s="279">
        <v>0</v>
      </c>
      <c r="E21" s="279">
        <v>0</v>
      </c>
      <c r="F21" s="279">
        <v>0</v>
      </c>
      <c r="G21" s="279">
        <v>0</v>
      </c>
      <c r="H21" s="279">
        <v>8</v>
      </c>
      <c r="I21" s="279">
        <v>0</v>
      </c>
      <c r="J21" s="279">
        <v>0</v>
      </c>
      <c r="K21" s="279">
        <v>97</v>
      </c>
    </row>
    <row r="22" spans="1:11" ht="12.75" customHeight="1">
      <c r="A22" s="2" t="s">
        <v>65</v>
      </c>
      <c r="B22" s="30">
        <f t="shared" si="1"/>
        <v>6</v>
      </c>
      <c r="C22" s="279">
        <v>0</v>
      </c>
      <c r="D22" s="279">
        <v>0</v>
      </c>
      <c r="E22" s="279">
        <v>6</v>
      </c>
      <c r="F22" s="279">
        <v>0</v>
      </c>
      <c r="G22" s="279">
        <v>0</v>
      </c>
      <c r="H22" s="279">
        <v>0</v>
      </c>
      <c r="I22" s="279">
        <v>0</v>
      </c>
      <c r="J22" s="279">
        <v>0</v>
      </c>
      <c r="K22" s="279">
        <v>0</v>
      </c>
    </row>
    <row r="23" spans="1:11" ht="12.75" customHeight="1">
      <c r="A23" s="2" t="s">
        <v>66</v>
      </c>
      <c r="B23" s="30">
        <f t="shared" si="1"/>
        <v>138</v>
      </c>
      <c r="C23" s="279">
        <v>0</v>
      </c>
      <c r="D23" s="279">
        <v>0</v>
      </c>
      <c r="E23" s="279">
        <v>134</v>
      </c>
      <c r="F23" s="279">
        <v>0</v>
      </c>
      <c r="G23" s="279">
        <v>0</v>
      </c>
      <c r="H23" s="279">
        <v>4</v>
      </c>
      <c r="I23" s="279">
        <v>0</v>
      </c>
      <c r="J23" s="279">
        <v>0</v>
      </c>
      <c r="K23" s="279">
        <v>0</v>
      </c>
    </row>
    <row r="24" spans="1:11" ht="12.75" customHeight="1">
      <c r="A24" s="2" t="s">
        <v>196</v>
      </c>
      <c r="B24" s="30">
        <f t="shared" si="1"/>
        <v>93</v>
      </c>
      <c r="C24" s="279">
        <v>0</v>
      </c>
      <c r="D24" s="279">
        <v>0</v>
      </c>
      <c r="E24" s="279">
        <v>0</v>
      </c>
      <c r="F24" s="279">
        <v>0</v>
      </c>
      <c r="G24" s="279">
        <v>72</v>
      </c>
      <c r="H24" s="279">
        <v>0</v>
      </c>
      <c r="I24" s="279">
        <v>21</v>
      </c>
      <c r="J24" s="279">
        <v>0</v>
      </c>
      <c r="K24" s="279">
        <v>0</v>
      </c>
    </row>
    <row r="25" spans="1:11" ht="12.75" customHeight="1">
      <c r="A25" s="2" t="s">
        <v>477</v>
      </c>
      <c r="B25" s="30">
        <f t="shared" si="1"/>
        <v>3</v>
      </c>
      <c r="C25" s="279">
        <v>0</v>
      </c>
      <c r="D25" s="279">
        <v>0</v>
      </c>
      <c r="E25" s="279">
        <v>3</v>
      </c>
      <c r="F25" s="279">
        <v>0</v>
      </c>
      <c r="G25" s="279">
        <v>0</v>
      </c>
      <c r="H25" s="279">
        <v>0</v>
      </c>
      <c r="I25" s="279">
        <v>0</v>
      </c>
      <c r="J25" s="279">
        <v>0</v>
      </c>
      <c r="K25" s="279">
        <v>0</v>
      </c>
    </row>
    <row r="26" spans="1:11" ht="12.75" customHeight="1">
      <c r="A26" s="2" t="s">
        <v>69</v>
      </c>
      <c r="B26" s="30">
        <f t="shared" si="1"/>
        <v>14</v>
      </c>
      <c r="C26" s="279">
        <v>0</v>
      </c>
      <c r="D26" s="279">
        <v>0</v>
      </c>
      <c r="E26" s="279">
        <v>0</v>
      </c>
      <c r="F26" s="279">
        <v>0</v>
      </c>
      <c r="G26" s="279">
        <v>14</v>
      </c>
      <c r="H26" s="279">
        <v>0</v>
      </c>
      <c r="I26" s="279">
        <v>0</v>
      </c>
      <c r="J26" s="279">
        <v>0</v>
      </c>
      <c r="K26" s="279">
        <v>0</v>
      </c>
    </row>
    <row r="27" spans="1:11" ht="12.75" customHeight="1">
      <c r="A27" s="2" t="s">
        <v>70</v>
      </c>
      <c r="B27" s="30">
        <f t="shared" si="1"/>
        <v>10</v>
      </c>
      <c r="C27" s="279">
        <v>0</v>
      </c>
      <c r="D27" s="279">
        <v>0</v>
      </c>
      <c r="E27" s="279">
        <v>4</v>
      </c>
      <c r="F27" s="279">
        <v>0</v>
      </c>
      <c r="G27" s="279">
        <v>6</v>
      </c>
      <c r="H27" s="279">
        <v>0</v>
      </c>
      <c r="I27" s="279">
        <v>0</v>
      </c>
      <c r="J27" s="279">
        <v>0</v>
      </c>
      <c r="K27" s="279">
        <v>0</v>
      </c>
    </row>
    <row r="28" spans="1:11" ht="12.75" customHeight="1">
      <c r="A28" s="2" t="s">
        <v>71</v>
      </c>
      <c r="B28" s="30">
        <f t="shared" si="1"/>
        <v>11</v>
      </c>
      <c r="C28" s="279">
        <v>0</v>
      </c>
      <c r="D28" s="279">
        <v>0</v>
      </c>
      <c r="E28" s="279">
        <v>0</v>
      </c>
      <c r="F28" s="279">
        <v>0</v>
      </c>
      <c r="G28" s="279">
        <v>11</v>
      </c>
      <c r="H28" s="279">
        <v>0</v>
      </c>
      <c r="I28" s="279">
        <v>0</v>
      </c>
      <c r="J28" s="279">
        <v>0</v>
      </c>
      <c r="K28" s="279">
        <v>0</v>
      </c>
    </row>
    <row r="29" spans="1:11" ht="12.75" customHeight="1">
      <c r="A29" s="2" t="s">
        <v>72</v>
      </c>
      <c r="B29" s="30">
        <f t="shared" si="1"/>
        <v>10</v>
      </c>
      <c r="C29" s="279">
        <v>0</v>
      </c>
      <c r="D29" s="279">
        <v>0</v>
      </c>
      <c r="E29" s="279">
        <v>0</v>
      </c>
      <c r="F29" s="279">
        <v>0</v>
      </c>
      <c r="G29" s="279">
        <v>10</v>
      </c>
      <c r="H29" s="279">
        <v>0</v>
      </c>
      <c r="I29" s="279">
        <v>0</v>
      </c>
      <c r="J29" s="279">
        <v>0</v>
      </c>
      <c r="K29" s="279">
        <v>0</v>
      </c>
    </row>
    <row r="30" spans="1:11" ht="12.75" customHeight="1">
      <c r="A30" s="2" t="s">
        <v>376</v>
      </c>
      <c r="B30" s="30">
        <f t="shared" si="1"/>
        <v>6</v>
      </c>
      <c r="C30" s="279">
        <v>0</v>
      </c>
      <c r="D30" s="279">
        <v>0</v>
      </c>
      <c r="E30" s="279">
        <v>0</v>
      </c>
      <c r="F30" s="279">
        <v>0</v>
      </c>
      <c r="G30" s="279">
        <v>0</v>
      </c>
      <c r="H30" s="279">
        <v>2</v>
      </c>
      <c r="I30" s="279">
        <v>0</v>
      </c>
      <c r="J30" s="279">
        <v>0</v>
      </c>
      <c r="K30" s="279">
        <v>4</v>
      </c>
    </row>
    <row r="31" spans="1:11" ht="12.75" customHeight="1">
      <c r="A31" s="2" t="s">
        <v>77</v>
      </c>
      <c r="B31" s="30">
        <f t="shared" si="1"/>
        <v>1</v>
      </c>
      <c r="C31" s="279">
        <v>0</v>
      </c>
      <c r="D31" s="279">
        <v>0</v>
      </c>
      <c r="E31" s="279">
        <v>0</v>
      </c>
      <c r="F31" s="279">
        <v>0</v>
      </c>
      <c r="G31" s="279">
        <v>0</v>
      </c>
      <c r="H31" s="279">
        <v>1</v>
      </c>
      <c r="I31" s="279">
        <v>0</v>
      </c>
      <c r="J31" s="279">
        <v>0</v>
      </c>
      <c r="K31" s="279">
        <v>0</v>
      </c>
    </row>
    <row r="32" spans="1:11" ht="12.75" customHeight="1">
      <c r="A32" s="2" t="s">
        <v>78</v>
      </c>
      <c r="B32" s="30">
        <f t="shared" si="1"/>
        <v>52</v>
      </c>
      <c r="C32" s="279">
        <v>0</v>
      </c>
      <c r="D32" s="279">
        <v>0</v>
      </c>
      <c r="E32" s="279">
        <v>48</v>
      </c>
      <c r="F32" s="279">
        <v>0</v>
      </c>
      <c r="G32" s="279">
        <v>0</v>
      </c>
      <c r="H32" s="279">
        <v>4</v>
      </c>
      <c r="I32" s="279">
        <v>0</v>
      </c>
      <c r="J32" s="279">
        <v>0</v>
      </c>
      <c r="K32" s="279">
        <v>0</v>
      </c>
    </row>
    <row r="33" spans="1:11" ht="12.75" customHeight="1">
      <c r="A33" s="2" t="s">
        <v>81</v>
      </c>
      <c r="B33" s="30">
        <f t="shared" si="1"/>
        <v>504</v>
      </c>
      <c r="C33" s="279">
        <v>0</v>
      </c>
      <c r="D33" s="279">
        <v>0</v>
      </c>
      <c r="E33" s="279">
        <v>401</v>
      </c>
      <c r="F33" s="279">
        <v>0</v>
      </c>
      <c r="G33" s="279">
        <v>0</v>
      </c>
      <c r="H33" s="279">
        <v>103</v>
      </c>
      <c r="I33" s="279">
        <v>0</v>
      </c>
      <c r="J33" s="279">
        <v>0</v>
      </c>
      <c r="K33" s="279">
        <v>0</v>
      </c>
    </row>
    <row r="34" spans="1:11" ht="12.75" customHeight="1">
      <c r="A34" s="2" t="s">
        <v>515</v>
      </c>
      <c r="B34" s="30">
        <f t="shared" si="1"/>
        <v>5</v>
      </c>
      <c r="C34" s="279">
        <v>0</v>
      </c>
      <c r="D34" s="279">
        <v>0</v>
      </c>
      <c r="E34" s="279">
        <v>2</v>
      </c>
      <c r="F34" s="279">
        <v>0</v>
      </c>
      <c r="G34" s="279">
        <v>0</v>
      </c>
      <c r="H34" s="279">
        <v>0</v>
      </c>
      <c r="I34" s="279">
        <v>0</v>
      </c>
      <c r="J34" s="279">
        <v>0</v>
      </c>
      <c r="K34" s="279">
        <v>3</v>
      </c>
    </row>
    <row r="35" spans="1:11" ht="12.75" customHeight="1">
      <c r="A35" s="2" t="s">
        <v>82</v>
      </c>
      <c r="B35" s="30">
        <f t="shared" si="1"/>
        <v>1</v>
      </c>
      <c r="C35" s="279">
        <v>0</v>
      </c>
      <c r="D35" s="279">
        <v>0</v>
      </c>
      <c r="E35" s="279">
        <v>0</v>
      </c>
      <c r="F35" s="279">
        <v>0</v>
      </c>
      <c r="G35" s="279">
        <v>0</v>
      </c>
      <c r="H35" s="279">
        <v>0</v>
      </c>
      <c r="I35" s="279">
        <v>0</v>
      </c>
      <c r="J35" s="279">
        <v>0</v>
      </c>
      <c r="K35" s="279">
        <v>1</v>
      </c>
    </row>
    <row r="36" spans="1:11" ht="12.75" customHeight="1">
      <c r="A36" s="2" t="s">
        <v>84</v>
      </c>
      <c r="B36" s="30">
        <f t="shared" si="1"/>
        <v>1</v>
      </c>
      <c r="C36" s="279">
        <v>0</v>
      </c>
      <c r="D36" s="279">
        <v>0</v>
      </c>
      <c r="E36" s="279">
        <v>1</v>
      </c>
      <c r="F36" s="279">
        <v>0</v>
      </c>
      <c r="G36" s="279">
        <v>0</v>
      </c>
      <c r="H36" s="279">
        <v>0</v>
      </c>
      <c r="I36" s="279">
        <v>0</v>
      </c>
      <c r="J36" s="279">
        <v>0</v>
      </c>
      <c r="K36" s="279">
        <v>0</v>
      </c>
    </row>
    <row r="37" spans="1:11" ht="12.75" customHeight="1">
      <c r="A37" s="2" t="s">
        <v>479</v>
      </c>
      <c r="B37" s="30">
        <f t="shared" si="1"/>
        <v>10</v>
      </c>
      <c r="C37" s="279">
        <v>0</v>
      </c>
      <c r="D37" s="279">
        <v>0</v>
      </c>
      <c r="E37" s="279">
        <v>10</v>
      </c>
      <c r="F37" s="279">
        <v>0</v>
      </c>
      <c r="G37" s="279">
        <v>0</v>
      </c>
      <c r="H37" s="279">
        <v>0</v>
      </c>
      <c r="I37" s="279">
        <v>0</v>
      </c>
      <c r="J37" s="279">
        <v>0</v>
      </c>
      <c r="K37" s="279">
        <v>0</v>
      </c>
    </row>
    <row r="38" spans="1:11" ht="12.75" customHeight="1">
      <c r="A38" s="2" t="s">
        <v>379</v>
      </c>
      <c r="B38" s="30">
        <f t="shared" si="1"/>
        <v>505</v>
      </c>
      <c r="C38" s="279">
        <v>0</v>
      </c>
      <c r="D38" s="279">
        <v>0</v>
      </c>
      <c r="E38" s="279">
        <v>0</v>
      </c>
      <c r="F38" s="279">
        <v>0</v>
      </c>
      <c r="G38" s="279">
        <v>421</v>
      </c>
      <c r="H38" s="279">
        <v>3</v>
      </c>
      <c r="I38" s="279">
        <v>81</v>
      </c>
      <c r="J38" s="279">
        <v>0</v>
      </c>
      <c r="K38" s="279">
        <v>0</v>
      </c>
    </row>
    <row r="39" spans="1:11" ht="12.75" customHeight="1">
      <c r="A39" s="2" t="s">
        <v>88</v>
      </c>
      <c r="B39" s="30">
        <f t="shared" si="1"/>
        <v>3</v>
      </c>
      <c r="C39" s="279">
        <v>0</v>
      </c>
      <c r="D39" s="279">
        <v>0</v>
      </c>
      <c r="E39" s="279">
        <v>0</v>
      </c>
      <c r="F39" s="279">
        <v>0</v>
      </c>
      <c r="G39" s="279">
        <v>2</v>
      </c>
      <c r="H39" s="279">
        <v>0</v>
      </c>
      <c r="I39" s="279">
        <v>1</v>
      </c>
      <c r="J39" s="279">
        <v>0</v>
      </c>
      <c r="K39" s="279">
        <v>0</v>
      </c>
    </row>
    <row r="40" spans="1:11" ht="12.75" customHeight="1">
      <c r="A40" s="2" t="s">
        <v>563</v>
      </c>
      <c r="B40" s="30">
        <f>SUM(C40:K40)</f>
        <v>2</v>
      </c>
      <c r="C40" s="279">
        <v>0</v>
      </c>
      <c r="D40" s="279">
        <v>0</v>
      </c>
      <c r="E40" s="279">
        <v>2</v>
      </c>
      <c r="F40" s="279">
        <v>0</v>
      </c>
      <c r="G40" s="279">
        <v>0</v>
      </c>
      <c r="H40" s="279">
        <v>0</v>
      </c>
      <c r="I40" s="279">
        <v>0</v>
      </c>
      <c r="J40" s="279">
        <v>0</v>
      </c>
      <c r="K40" s="279">
        <v>0</v>
      </c>
    </row>
    <row r="41" spans="1:11" ht="12.75" customHeight="1">
      <c r="A41" s="2" t="s">
        <v>91</v>
      </c>
      <c r="B41" s="30">
        <f>SUM(C41:K41)</f>
        <v>27</v>
      </c>
      <c r="C41" s="279">
        <v>0</v>
      </c>
      <c r="D41" s="279">
        <v>0</v>
      </c>
      <c r="E41" s="279">
        <v>0</v>
      </c>
      <c r="F41" s="279">
        <v>0</v>
      </c>
      <c r="G41" s="279">
        <v>25</v>
      </c>
      <c r="H41" s="279">
        <v>2</v>
      </c>
      <c r="I41" s="279">
        <v>0</v>
      </c>
      <c r="J41" s="279">
        <v>0</v>
      </c>
      <c r="K41" s="279">
        <v>0</v>
      </c>
    </row>
    <row r="42" spans="1:11" ht="12.75" customHeight="1">
      <c r="A42" s="2" t="s">
        <v>93</v>
      </c>
      <c r="B42" s="30">
        <f>SUM(C42:K42)</f>
        <v>29</v>
      </c>
      <c r="C42" s="279">
        <v>0</v>
      </c>
      <c r="D42" s="279">
        <v>0</v>
      </c>
      <c r="E42" s="279">
        <v>0</v>
      </c>
      <c r="F42" s="279">
        <v>0</v>
      </c>
      <c r="G42" s="279">
        <v>25</v>
      </c>
      <c r="H42" s="279">
        <v>0</v>
      </c>
      <c r="I42" s="279">
        <v>4</v>
      </c>
      <c r="J42" s="279">
        <v>0</v>
      </c>
      <c r="K42" s="279">
        <v>0</v>
      </c>
    </row>
    <row r="43" spans="1:11" ht="12.75" customHeight="1">
      <c r="A43" s="2" t="s">
        <v>94</v>
      </c>
      <c r="B43" s="30">
        <f>SUM(C43:K43)</f>
        <v>71</v>
      </c>
      <c r="C43" s="279">
        <v>0</v>
      </c>
      <c r="D43" s="279">
        <v>0</v>
      </c>
      <c r="E43" s="279">
        <v>0</v>
      </c>
      <c r="F43" s="279">
        <v>11</v>
      </c>
      <c r="G43" s="279">
        <v>46</v>
      </c>
      <c r="H43" s="279">
        <v>0</v>
      </c>
      <c r="I43" s="279">
        <v>14</v>
      </c>
      <c r="J43" s="279">
        <v>0</v>
      </c>
      <c r="K43" s="279">
        <v>0</v>
      </c>
    </row>
    <row r="44" spans="1:11" ht="12.75" customHeight="1" thickBot="1">
      <c r="A44" s="1" t="s">
        <v>600</v>
      </c>
      <c r="B44" s="45"/>
      <c r="C44" s="279"/>
      <c r="D44" s="279"/>
      <c r="E44" s="279"/>
      <c r="F44" s="279"/>
      <c r="G44" s="279"/>
      <c r="H44" s="279"/>
      <c r="I44" s="279"/>
      <c r="J44" s="279"/>
      <c r="K44" s="279"/>
    </row>
    <row r="45" spans="1:11" ht="19.5" customHeight="1" thickBot="1">
      <c r="A45" s="394" t="s">
        <v>454</v>
      </c>
      <c r="B45" s="397" t="s">
        <v>10</v>
      </c>
      <c r="C45" s="400" t="s">
        <v>455</v>
      </c>
      <c r="D45" s="401"/>
      <c r="E45" s="401"/>
      <c r="F45" s="401"/>
      <c r="G45" s="401"/>
      <c r="H45" s="401"/>
      <c r="I45" s="401"/>
      <c r="J45" s="401"/>
      <c r="K45" s="401"/>
    </row>
    <row r="46" spans="1:11" ht="12.75" customHeight="1">
      <c r="A46" s="395"/>
      <c r="B46" s="398"/>
      <c r="C46" s="37" t="s">
        <v>607</v>
      </c>
      <c r="D46" s="37" t="s">
        <v>457</v>
      </c>
      <c r="E46" s="37"/>
      <c r="F46" s="37" t="s">
        <v>295</v>
      </c>
      <c r="G46" s="37"/>
      <c r="H46" s="37" t="s">
        <v>458</v>
      </c>
      <c r="I46" s="37" t="s">
        <v>459</v>
      </c>
      <c r="J46" s="37" t="s">
        <v>460</v>
      </c>
      <c r="K46" s="4" t="s">
        <v>461</v>
      </c>
    </row>
    <row r="47" spans="1:11" ht="12.75" customHeight="1">
      <c r="A47" s="395"/>
      <c r="B47" s="398"/>
      <c r="C47" s="4" t="s">
        <v>462</v>
      </c>
      <c r="D47" s="4" t="s">
        <v>463</v>
      </c>
      <c r="E47" s="4" t="s">
        <v>349</v>
      </c>
      <c r="F47" s="4" t="s">
        <v>464</v>
      </c>
      <c r="G47" s="4" t="s">
        <v>350</v>
      </c>
      <c r="H47" s="4" t="s">
        <v>465</v>
      </c>
      <c r="I47" s="4" t="s">
        <v>466</v>
      </c>
      <c r="J47" s="4" t="s">
        <v>467</v>
      </c>
      <c r="K47" s="4" t="s">
        <v>468</v>
      </c>
    </row>
    <row r="48" spans="1:11" ht="12.75" customHeight="1" thickBot="1">
      <c r="A48" s="396"/>
      <c r="B48" s="399"/>
      <c r="C48" s="10" t="s">
        <v>469</v>
      </c>
      <c r="D48" s="10" t="s">
        <v>470</v>
      </c>
      <c r="E48" s="10"/>
      <c r="F48" s="10" t="s">
        <v>264</v>
      </c>
      <c r="G48" s="10"/>
      <c r="H48" s="10" t="s">
        <v>471</v>
      </c>
      <c r="I48" s="10" t="s">
        <v>472</v>
      </c>
      <c r="J48" s="10" t="s">
        <v>473</v>
      </c>
      <c r="K48" s="10" t="s">
        <v>265</v>
      </c>
    </row>
    <row r="49" spans="1:11" ht="12.75" customHeight="1">
      <c r="A49" s="315"/>
      <c r="B49" s="317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2.75" customHeight="1">
      <c r="A50" s="2" t="s">
        <v>97</v>
      </c>
      <c r="B50" s="30">
        <f t="shared" si="1"/>
        <v>303</v>
      </c>
      <c r="C50" s="279">
        <v>0</v>
      </c>
      <c r="D50" s="279">
        <v>0</v>
      </c>
      <c r="E50" s="279">
        <v>0</v>
      </c>
      <c r="F50" s="279">
        <v>302</v>
      </c>
      <c r="G50" s="279">
        <v>0</v>
      </c>
      <c r="H50" s="279">
        <v>1</v>
      </c>
      <c r="I50" s="279">
        <v>0</v>
      </c>
      <c r="J50" s="279">
        <v>0</v>
      </c>
      <c r="K50" s="279">
        <v>0</v>
      </c>
    </row>
    <row r="51" spans="1:11" ht="12.75" customHeight="1">
      <c r="A51" s="2" t="s">
        <v>101</v>
      </c>
      <c r="B51" s="30">
        <f t="shared" si="1"/>
        <v>5</v>
      </c>
      <c r="C51" s="279">
        <v>0</v>
      </c>
      <c r="D51" s="279">
        <v>0</v>
      </c>
      <c r="E51" s="279">
        <v>0</v>
      </c>
      <c r="F51" s="279">
        <v>0</v>
      </c>
      <c r="G51" s="279">
        <v>2</v>
      </c>
      <c r="H51" s="279">
        <v>0</v>
      </c>
      <c r="I51" s="279">
        <v>3</v>
      </c>
      <c r="J51" s="279">
        <v>0</v>
      </c>
      <c r="K51" s="279">
        <v>0</v>
      </c>
    </row>
    <row r="52" spans="1:11" ht="12.75" customHeight="1">
      <c r="A52" s="2" t="s">
        <v>102</v>
      </c>
      <c r="B52" s="30">
        <f t="shared" si="1"/>
        <v>9</v>
      </c>
      <c r="C52" s="279">
        <v>0</v>
      </c>
      <c r="D52" s="279">
        <v>0</v>
      </c>
      <c r="E52" s="279">
        <v>0</v>
      </c>
      <c r="F52" s="279">
        <v>0</v>
      </c>
      <c r="G52" s="279">
        <v>8</v>
      </c>
      <c r="H52" s="279">
        <v>0</v>
      </c>
      <c r="I52" s="279">
        <v>1</v>
      </c>
      <c r="J52" s="279">
        <v>0</v>
      </c>
      <c r="K52" s="279">
        <v>0</v>
      </c>
    </row>
    <row r="53" spans="1:11" ht="12.75" customHeight="1">
      <c r="A53" s="2" t="s">
        <v>103</v>
      </c>
      <c r="B53" s="30">
        <f t="shared" si="1"/>
        <v>273</v>
      </c>
      <c r="C53" s="279">
        <v>0</v>
      </c>
      <c r="D53" s="279">
        <v>0</v>
      </c>
      <c r="E53" s="279">
        <v>0</v>
      </c>
      <c r="F53" s="279">
        <v>0</v>
      </c>
      <c r="G53" s="279">
        <v>0</v>
      </c>
      <c r="H53" s="279">
        <v>273</v>
      </c>
      <c r="I53" s="279">
        <v>0</v>
      </c>
      <c r="J53" s="279">
        <v>0</v>
      </c>
      <c r="K53" s="279">
        <v>0</v>
      </c>
    </row>
    <row r="54" spans="1:11" ht="12.75" customHeight="1">
      <c r="A54" s="2" t="s">
        <v>106</v>
      </c>
      <c r="B54" s="30">
        <f t="shared" si="1"/>
        <v>65</v>
      </c>
      <c r="C54" s="279">
        <v>8</v>
      </c>
      <c r="D54" s="279">
        <v>2</v>
      </c>
      <c r="E54" s="279">
        <v>0</v>
      </c>
      <c r="F54" s="279">
        <v>0</v>
      </c>
      <c r="G54" s="279">
        <v>0</v>
      </c>
      <c r="H54" s="279">
        <v>0</v>
      </c>
      <c r="I54" s="279">
        <v>0</v>
      </c>
      <c r="J54" s="279">
        <v>0</v>
      </c>
      <c r="K54" s="279">
        <v>55</v>
      </c>
    </row>
    <row r="55" spans="1:11" ht="12.75" customHeight="1">
      <c r="A55" s="2" t="s">
        <v>107</v>
      </c>
      <c r="B55" s="30">
        <f t="shared" si="1"/>
        <v>69</v>
      </c>
      <c r="C55" s="279">
        <v>0</v>
      </c>
      <c r="D55" s="279">
        <v>66</v>
      </c>
      <c r="E55" s="279">
        <v>0</v>
      </c>
      <c r="F55" s="279">
        <v>1</v>
      </c>
      <c r="G55" s="279">
        <v>0</v>
      </c>
      <c r="H55" s="279">
        <v>1</v>
      </c>
      <c r="I55" s="279">
        <v>0</v>
      </c>
      <c r="J55" s="279">
        <v>0</v>
      </c>
      <c r="K55" s="279">
        <v>1</v>
      </c>
    </row>
    <row r="56" spans="1:11" ht="12.75" customHeight="1">
      <c r="A56" s="2" t="s">
        <v>383</v>
      </c>
      <c r="B56" s="30">
        <f t="shared" si="1"/>
        <v>270</v>
      </c>
      <c r="C56" s="279">
        <v>0</v>
      </c>
      <c r="D56" s="279">
        <v>0</v>
      </c>
      <c r="E56" s="279">
        <v>0</v>
      </c>
      <c r="F56" s="279">
        <v>262</v>
      </c>
      <c r="G56" s="279">
        <v>0</v>
      </c>
      <c r="H56" s="279">
        <v>8</v>
      </c>
      <c r="I56" s="279">
        <v>0</v>
      </c>
      <c r="J56" s="279">
        <v>0</v>
      </c>
      <c r="K56" s="279">
        <v>0</v>
      </c>
    </row>
    <row r="57" spans="1:11" ht="12.75" customHeight="1">
      <c r="A57" s="2" t="s">
        <v>109</v>
      </c>
      <c r="B57" s="30">
        <f t="shared" si="1"/>
        <v>6</v>
      </c>
      <c r="C57" s="279">
        <v>0</v>
      </c>
      <c r="D57" s="279">
        <v>0</v>
      </c>
      <c r="E57" s="279">
        <v>0</v>
      </c>
      <c r="F57" s="279">
        <v>6</v>
      </c>
      <c r="G57" s="279">
        <v>0</v>
      </c>
      <c r="H57" s="279">
        <v>0</v>
      </c>
      <c r="I57" s="279">
        <v>0</v>
      </c>
      <c r="J57" s="279">
        <v>0</v>
      </c>
      <c r="K57" s="279">
        <v>0</v>
      </c>
    </row>
    <row r="58" spans="1:11" ht="12.75" customHeight="1">
      <c r="A58" s="2" t="s">
        <v>110</v>
      </c>
      <c r="B58" s="30">
        <f t="shared" si="1"/>
        <v>5</v>
      </c>
      <c r="C58" s="279">
        <v>0</v>
      </c>
      <c r="D58" s="279">
        <v>0</v>
      </c>
      <c r="E58" s="279">
        <v>4</v>
      </c>
      <c r="F58" s="279">
        <v>0</v>
      </c>
      <c r="G58" s="279">
        <v>0</v>
      </c>
      <c r="H58" s="279">
        <v>1</v>
      </c>
      <c r="I58" s="279">
        <v>0</v>
      </c>
      <c r="J58" s="279">
        <v>0</v>
      </c>
      <c r="K58" s="279">
        <v>0</v>
      </c>
    </row>
    <row r="59" spans="1:11" ht="12.75" customHeight="1">
      <c r="A59" s="2" t="s">
        <v>111</v>
      </c>
      <c r="B59" s="30">
        <f t="shared" si="1"/>
        <v>7</v>
      </c>
      <c r="C59" s="279">
        <v>0</v>
      </c>
      <c r="D59" s="279">
        <v>0</v>
      </c>
      <c r="E59" s="279">
        <v>7</v>
      </c>
      <c r="F59" s="279">
        <v>0</v>
      </c>
      <c r="G59" s="279">
        <v>0</v>
      </c>
      <c r="H59" s="279">
        <v>0</v>
      </c>
      <c r="I59" s="279">
        <v>0</v>
      </c>
      <c r="J59" s="279">
        <v>0</v>
      </c>
      <c r="K59" s="279">
        <v>0</v>
      </c>
    </row>
    <row r="60" spans="1:11" ht="12.75" customHeight="1">
      <c r="A60" s="2" t="s">
        <v>115</v>
      </c>
      <c r="B60" s="30">
        <f aca="true" t="shared" si="2" ref="B60:B65">SUM(C60:K60)</f>
        <v>26</v>
      </c>
      <c r="C60" s="279">
        <v>0</v>
      </c>
      <c r="D60" s="279">
        <v>0</v>
      </c>
      <c r="E60" s="279">
        <v>16</v>
      </c>
      <c r="F60" s="279">
        <v>5</v>
      </c>
      <c r="G60" s="279">
        <v>0</v>
      </c>
      <c r="H60" s="279">
        <v>2</v>
      </c>
      <c r="I60" s="279">
        <v>0</v>
      </c>
      <c r="J60" s="279">
        <v>0</v>
      </c>
      <c r="K60" s="279">
        <v>3</v>
      </c>
    </row>
    <row r="61" spans="1:11" ht="12.75" customHeight="1">
      <c r="A61" s="2" t="s">
        <v>202</v>
      </c>
      <c r="B61" s="30">
        <f t="shared" si="2"/>
        <v>1</v>
      </c>
      <c r="C61" s="279">
        <v>0</v>
      </c>
      <c r="D61" s="279">
        <v>0</v>
      </c>
      <c r="E61" s="279">
        <v>1</v>
      </c>
      <c r="F61" s="279">
        <v>0</v>
      </c>
      <c r="G61" s="279">
        <v>0</v>
      </c>
      <c r="H61" s="279">
        <v>0</v>
      </c>
      <c r="I61" s="279">
        <v>0</v>
      </c>
      <c r="J61" s="279">
        <v>0</v>
      </c>
      <c r="K61" s="279">
        <v>0</v>
      </c>
    </row>
    <row r="62" spans="1:11" ht="12.75" customHeight="1">
      <c r="A62" s="2" t="s">
        <v>112</v>
      </c>
      <c r="B62" s="30">
        <f t="shared" si="2"/>
        <v>28</v>
      </c>
      <c r="C62" s="279">
        <v>0</v>
      </c>
      <c r="D62" s="279">
        <v>0</v>
      </c>
      <c r="E62" s="279">
        <v>0</v>
      </c>
      <c r="F62" s="279">
        <v>0</v>
      </c>
      <c r="G62" s="279">
        <v>12</v>
      </c>
      <c r="H62" s="279">
        <v>0</v>
      </c>
      <c r="I62" s="279">
        <v>16</v>
      </c>
      <c r="J62" s="279">
        <v>0</v>
      </c>
      <c r="K62" s="279">
        <v>0</v>
      </c>
    </row>
    <row r="63" spans="1:11" ht="12.75" customHeight="1">
      <c r="A63" s="2" t="s">
        <v>113</v>
      </c>
      <c r="B63" s="30">
        <f t="shared" si="2"/>
        <v>4</v>
      </c>
      <c r="C63" s="279">
        <v>0</v>
      </c>
      <c r="D63" s="279">
        <v>0</v>
      </c>
      <c r="E63" s="279">
        <v>4</v>
      </c>
      <c r="F63" s="279">
        <v>0</v>
      </c>
      <c r="G63" s="279">
        <v>0</v>
      </c>
      <c r="H63" s="279">
        <v>0</v>
      </c>
      <c r="I63" s="279">
        <v>0</v>
      </c>
      <c r="J63" s="279">
        <v>0</v>
      </c>
      <c r="K63" s="279">
        <v>0</v>
      </c>
    </row>
    <row r="64" spans="1:11" ht="12.75" customHeight="1">
      <c r="A64" s="2" t="s">
        <v>120</v>
      </c>
      <c r="B64" s="30">
        <f t="shared" si="2"/>
        <v>5</v>
      </c>
      <c r="C64" s="279">
        <v>0</v>
      </c>
      <c r="D64" s="279">
        <v>0</v>
      </c>
      <c r="E64" s="279">
        <v>5</v>
      </c>
      <c r="F64" s="279">
        <v>0</v>
      </c>
      <c r="G64" s="279">
        <v>0</v>
      </c>
      <c r="H64" s="279">
        <v>0</v>
      </c>
      <c r="I64" s="279">
        <v>0</v>
      </c>
      <c r="J64" s="279">
        <v>0</v>
      </c>
      <c r="K64" s="279">
        <v>0</v>
      </c>
    </row>
    <row r="65" spans="1:11" ht="12.75" customHeight="1">
      <c r="A65" s="36" t="s">
        <v>121</v>
      </c>
      <c r="B65" s="30">
        <f t="shared" si="2"/>
        <v>1</v>
      </c>
      <c r="C65" s="279">
        <v>0</v>
      </c>
      <c r="D65" s="279">
        <v>0</v>
      </c>
      <c r="E65" s="279">
        <v>1</v>
      </c>
      <c r="F65" s="279">
        <v>0</v>
      </c>
      <c r="G65" s="279">
        <v>0</v>
      </c>
      <c r="H65" s="279">
        <v>0</v>
      </c>
      <c r="I65" s="279">
        <v>0</v>
      </c>
      <c r="J65" s="279">
        <v>0</v>
      </c>
      <c r="K65" s="279">
        <v>0</v>
      </c>
    </row>
    <row r="66" spans="1:11" ht="12.75" customHeight="1">
      <c r="A66" s="2" t="s">
        <v>117</v>
      </c>
      <c r="B66" s="30">
        <f t="shared" si="1"/>
        <v>4</v>
      </c>
      <c r="C66" s="279">
        <v>0</v>
      </c>
      <c r="D66" s="279">
        <v>0</v>
      </c>
      <c r="E66" s="279">
        <v>0</v>
      </c>
      <c r="F66" s="279">
        <v>0</v>
      </c>
      <c r="G66" s="279">
        <v>4</v>
      </c>
      <c r="H66" s="279">
        <v>0</v>
      </c>
      <c r="I66" s="279">
        <v>0</v>
      </c>
      <c r="J66" s="279">
        <v>0</v>
      </c>
      <c r="K66" s="279">
        <v>0</v>
      </c>
    </row>
    <row r="67" spans="1:11" ht="12.75" customHeight="1">
      <c r="A67" s="2" t="s">
        <v>495</v>
      </c>
      <c r="B67" s="30">
        <f aca="true" t="shared" si="3" ref="B67:B120">SUM(C67:K67)</f>
        <v>1</v>
      </c>
      <c r="C67" s="279">
        <v>0</v>
      </c>
      <c r="D67" s="279">
        <v>0</v>
      </c>
      <c r="E67" s="279">
        <v>1</v>
      </c>
      <c r="F67" s="279">
        <v>0</v>
      </c>
      <c r="G67" s="279">
        <v>0</v>
      </c>
      <c r="H67" s="279">
        <v>0</v>
      </c>
      <c r="I67" s="279">
        <v>0</v>
      </c>
      <c r="J67" s="279">
        <v>0</v>
      </c>
      <c r="K67" s="279">
        <v>0</v>
      </c>
    </row>
    <row r="68" spans="1:11" ht="12.75" customHeight="1">
      <c r="A68" s="2" t="s">
        <v>129</v>
      </c>
      <c r="B68" s="30">
        <f aca="true" t="shared" si="4" ref="B68:B85">SUM(C68:K68)</f>
        <v>46</v>
      </c>
      <c r="C68" s="279">
        <v>0</v>
      </c>
      <c r="D68" s="279">
        <v>0</v>
      </c>
      <c r="E68" s="279">
        <v>0</v>
      </c>
      <c r="F68" s="279">
        <v>0</v>
      </c>
      <c r="G68" s="279">
        <v>0</v>
      </c>
      <c r="H68" s="279">
        <v>0</v>
      </c>
      <c r="I68" s="279">
        <v>46</v>
      </c>
      <c r="J68" s="279">
        <v>0</v>
      </c>
      <c r="K68" s="279">
        <v>0</v>
      </c>
    </row>
    <row r="69" spans="1:11" ht="12.75" customHeight="1">
      <c r="A69" s="2" t="s">
        <v>390</v>
      </c>
      <c r="B69" s="30">
        <f t="shared" si="4"/>
        <v>89</v>
      </c>
      <c r="C69" s="279">
        <v>0</v>
      </c>
      <c r="D69" s="279">
        <v>0</v>
      </c>
      <c r="E69" s="279">
        <v>0</v>
      </c>
      <c r="F69" s="279">
        <v>0</v>
      </c>
      <c r="G69" s="279">
        <v>0</v>
      </c>
      <c r="H69" s="279">
        <v>6</v>
      </c>
      <c r="I69" s="279">
        <v>0</v>
      </c>
      <c r="J69" s="279">
        <v>0</v>
      </c>
      <c r="K69" s="279">
        <v>83</v>
      </c>
    </row>
    <row r="70" spans="1:11" ht="12.75" customHeight="1">
      <c r="A70" s="2" t="s">
        <v>131</v>
      </c>
      <c r="B70" s="30">
        <f t="shared" si="4"/>
        <v>7</v>
      </c>
      <c r="C70" s="279">
        <v>1</v>
      </c>
      <c r="D70" s="279">
        <v>0</v>
      </c>
      <c r="E70" s="279">
        <v>0</v>
      </c>
      <c r="F70" s="279">
        <v>0</v>
      </c>
      <c r="G70" s="279">
        <v>0</v>
      </c>
      <c r="H70" s="279">
        <v>0</v>
      </c>
      <c r="I70" s="279">
        <v>0</v>
      </c>
      <c r="J70" s="279">
        <v>0</v>
      </c>
      <c r="K70" s="279">
        <v>6</v>
      </c>
    </row>
    <row r="71" spans="1:11" ht="12.75" customHeight="1">
      <c r="A71" s="2" t="s">
        <v>132</v>
      </c>
      <c r="B71" s="30">
        <f t="shared" si="4"/>
        <v>33</v>
      </c>
      <c r="C71" s="279">
        <v>1</v>
      </c>
      <c r="D71" s="279">
        <v>0</v>
      </c>
      <c r="E71" s="279">
        <v>0</v>
      </c>
      <c r="F71" s="279">
        <v>0</v>
      </c>
      <c r="G71" s="279">
        <v>0</v>
      </c>
      <c r="H71" s="279">
        <v>2</v>
      </c>
      <c r="I71" s="279">
        <v>0</v>
      </c>
      <c r="J71" s="279">
        <v>0</v>
      </c>
      <c r="K71" s="279">
        <v>30</v>
      </c>
    </row>
    <row r="72" spans="1:11" ht="12.75" customHeight="1">
      <c r="A72" s="2" t="s">
        <v>133</v>
      </c>
      <c r="B72" s="30">
        <f t="shared" si="4"/>
        <v>53</v>
      </c>
      <c r="C72" s="279">
        <v>14</v>
      </c>
      <c r="D72" s="279">
        <v>0</v>
      </c>
      <c r="E72" s="279">
        <v>0</v>
      </c>
      <c r="F72" s="279">
        <v>0</v>
      </c>
      <c r="G72" s="279">
        <v>0</v>
      </c>
      <c r="H72" s="279">
        <v>0</v>
      </c>
      <c r="I72" s="279">
        <v>0</v>
      </c>
      <c r="J72" s="279">
        <v>0</v>
      </c>
      <c r="K72" s="279">
        <v>39</v>
      </c>
    </row>
    <row r="73" spans="1:11" ht="12.75" customHeight="1">
      <c r="A73" s="2" t="s">
        <v>134</v>
      </c>
      <c r="B73" s="30">
        <f t="shared" si="4"/>
        <v>66</v>
      </c>
      <c r="C73" s="279">
        <v>0</v>
      </c>
      <c r="D73" s="279">
        <v>0</v>
      </c>
      <c r="E73" s="279">
        <v>0</v>
      </c>
      <c r="F73" s="279">
        <v>0</v>
      </c>
      <c r="G73" s="279">
        <v>0</v>
      </c>
      <c r="H73" s="279">
        <v>3</v>
      </c>
      <c r="I73" s="279">
        <v>0</v>
      </c>
      <c r="J73" s="279">
        <v>0</v>
      </c>
      <c r="K73" s="279">
        <v>63</v>
      </c>
    </row>
    <row r="74" spans="1:11" ht="12.75" customHeight="1">
      <c r="A74" s="2" t="s">
        <v>482</v>
      </c>
      <c r="B74" s="30">
        <f t="shared" si="4"/>
        <v>8</v>
      </c>
      <c r="C74" s="279">
        <v>0</v>
      </c>
      <c r="D74" s="279">
        <v>0</v>
      </c>
      <c r="E74" s="279">
        <v>0</v>
      </c>
      <c r="F74" s="279">
        <v>0</v>
      </c>
      <c r="G74" s="279">
        <v>3</v>
      </c>
      <c r="H74" s="279">
        <v>0</v>
      </c>
      <c r="I74" s="279">
        <v>5</v>
      </c>
      <c r="J74" s="279">
        <v>0</v>
      </c>
      <c r="K74" s="279">
        <v>0</v>
      </c>
    </row>
    <row r="75" spans="1:11" ht="12.75" customHeight="1">
      <c r="A75" s="2" t="s">
        <v>137</v>
      </c>
      <c r="B75" s="30">
        <f t="shared" si="4"/>
        <v>5</v>
      </c>
      <c r="C75" s="279">
        <v>0</v>
      </c>
      <c r="D75" s="279">
        <v>0</v>
      </c>
      <c r="E75" s="279">
        <v>0</v>
      </c>
      <c r="F75" s="279">
        <v>0</v>
      </c>
      <c r="G75" s="279">
        <v>1</v>
      </c>
      <c r="H75" s="279">
        <v>0</v>
      </c>
      <c r="I75" s="279">
        <v>4</v>
      </c>
      <c r="J75" s="279">
        <v>0</v>
      </c>
      <c r="K75" s="279">
        <v>0</v>
      </c>
    </row>
    <row r="76" spans="1:11" ht="12.75" customHeight="1">
      <c r="A76" s="2" t="s">
        <v>138</v>
      </c>
      <c r="B76" s="30">
        <f t="shared" si="4"/>
        <v>2</v>
      </c>
      <c r="C76" s="279">
        <v>0</v>
      </c>
      <c r="D76" s="279">
        <v>0</v>
      </c>
      <c r="E76" s="279">
        <v>2</v>
      </c>
      <c r="F76" s="279">
        <v>0</v>
      </c>
      <c r="G76" s="279">
        <v>0</v>
      </c>
      <c r="H76" s="279">
        <v>0</v>
      </c>
      <c r="I76" s="279">
        <v>0</v>
      </c>
      <c r="J76" s="279">
        <v>0</v>
      </c>
      <c r="K76" s="279">
        <v>0</v>
      </c>
    </row>
    <row r="77" spans="1:11" ht="12.75" customHeight="1">
      <c r="A77" s="2" t="s">
        <v>203</v>
      </c>
      <c r="B77" s="30">
        <f t="shared" si="4"/>
        <v>1</v>
      </c>
      <c r="C77" s="279">
        <v>0</v>
      </c>
      <c r="D77" s="279">
        <v>0</v>
      </c>
      <c r="E77" s="279">
        <v>1</v>
      </c>
      <c r="F77" s="279">
        <v>0</v>
      </c>
      <c r="G77" s="279">
        <v>0</v>
      </c>
      <c r="H77" s="279">
        <v>0</v>
      </c>
      <c r="I77" s="279">
        <v>0</v>
      </c>
      <c r="J77" s="279">
        <v>0</v>
      </c>
      <c r="K77" s="279">
        <v>0</v>
      </c>
    </row>
    <row r="78" spans="1:11" ht="12.75" customHeight="1">
      <c r="A78" s="2" t="s">
        <v>139</v>
      </c>
      <c r="B78" s="30">
        <f t="shared" si="4"/>
        <v>71</v>
      </c>
      <c r="C78" s="279">
        <v>45</v>
      </c>
      <c r="D78" s="279">
        <v>19</v>
      </c>
      <c r="E78" s="279">
        <v>0</v>
      </c>
      <c r="F78" s="279">
        <v>0</v>
      </c>
      <c r="G78" s="279">
        <v>0</v>
      </c>
      <c r="H78" s="279">
        <v>0</v>
      </c>
      <c r="I78" s="279">
        <v>0</v>
      </c>
      <c r="J78" s="279">
        <v>0</v>
      </c>
      <c r="K78" s="279">
        <v>7</v>
      </c>
    </row>
    <row r="79" spans="1:11" ht="12.75" customHeight="1">
      <c r="A79" s="2" t="s">
        <v>140</v>
      </c>
      <c r="B79" s="30">
        <f t="shared" si="4"/>
        <v>208</v>
      </c>
      <c r="C79" s="279">
        <v>199</v>
      </c>
      <c r="D79" s="279">
        <v>8</v>
      </c>
      <c r="E79" s="279">
        <v>0</v>
      </c>
      <c r="F79" s="279">
        <v>0</v>
      </c>
      <c r="G79" s="279">
        <v>0</v>
      </c>
      <c r="H79" s="279">
        <v>0</v>
      </c>
      <c r="I79" s="279">
        <v>0</v>
      </c>
      <c r="J79" s="279">
        <v>0</v>
      </c>
      <c r="K79" s="279">
        <v>1</v>
      </c>
    </row>
    <row r="80" spans="1:11" ht="12.75" customHeight="1">
      <c r="A80" s="2" t="s">
        <v>206</v>
      </c>
      <c r="B80" s="30">
        <f t="shared" si="4"/>
        <v>1</v>
      </c>
      <c r="C80" s="279">
        <v>0</v>
      </c>
      <c r="D80" s="279">
        <v>0</v>
      </c>
      <c r="E80" s="279">
        <v>1</v>
      </c>
      <c r="F80" s="279">
        <v>0</v>
      </c>
      <c r="G80" s="279">
        <v>0</v>
      </c>
      <c r="H80" s="279">
        <v>0</v>
      </c>
      <c r="I80" s="279">
        <v>0</v>
      </c>
      <c r="J80" s="279">
        <v>0</v>
      </c>
      <c r="K80" s="279">
        <v>0</v>
      </c>
    </row>
    <row r="81" spans="1:11" ht="12.75" customHeight="1">
      <c r="A81" s="2" t="s">
        <v>143</v>
      </c>
      <c r="B81" s="30">
        <f t="shared" si="4"/>
        <v>56</v>
      </c>
      <c r="C81" s="279">
        <v>0</v>
      </c>
      <c r="D81" s="279">
        <v>0</v>
      </c>
      <c r="E81" s="279">
        <v>0</v>
      </c>
      <c r="F81" s="279">
        <v>0</v>
      </c>
      <c r="G81" s="279">
        <v>10</v>
      </c>
      <c r="H81" s="279">
        <v>0</v>
      </c>
      <c r="I81" s="279">
        <v>46</v>
      </c>
      <c r="J81" s="279">
        <v>0</v>
      </c>
      <c r="K81" s="279">
        <v>0</v>
      </c>
    </row>
    <row r="82" spans="1:11" ht="12.75" customHeight="1">
      <c r="A82" s="2" t="s">
        <v>144</v>
      </c>
      <c r="B82" s="30">
        <f t="shared" si="4"/>
        <v>1</v>
      </c>
      <c r="C82" s="279">
        <v>0</v>
      </c>
      <c r="D82" s="279">
        <v>0</v>
      </c>
      <c r="E82" s="279">
        <v>1</v>
      </c>
      <c r="F82" s="279">
        <v>0</v>
      </c>
      <c r="G82" s="279">
        <v>0</v>
      </c>
      <c r="H82" s="279">
        <v>0</v>
      </c>
      <c r="I82" s="279">
        <v>0</v>
      </c>
      <c r="J82" s="279">
        <v>0</v>
      </c>
      <c r="K82" s="279">
        <v>0</v>
      </c>
    </row>
    <row r="83" spans="1:11" ht="12.75" customHeight="1">
      <c r="A83" s="2" t="s">
        <v>145</v>
      </c>
      <c r="B83" s="30">
        <f t="shared" si="4"/>
        <v>1</v>
      </c>
      <c r="C83" s="279">
        <v>0</v>
      </c>
      <c r="D83" s="279">
        <v>0</v>
      </c>
      <c r="E83" s="279">
        <v>1</v>
      </c>
      <c r="F83" s="279">
        <v>0</v>
      </c>
      <c r="G83" s="279">
        <v>0</v>
      </c>
      <c r="H83" s="279">
        <v>0</v>
      </c>
      <c r="I83" s="279">
        <v>0</v>
      </c>
      <c r="J83" s="279">
        <v>0</v>
      </c>
      <c r="K83" s="279">
        <v>0</v>
      </c>
    </row>
    <row r="84" spans="1:11" ht="12.75" customHeight="1">
      <c r="A84" s="2" t="s">
        <v>146</v>
      </c>
      <c r="B84" s="30">
        <f t="shared" si="4"/>
        <v>47</v>
      </c>
      <c r="C84" s="279">
        <v>0</v>
      </c>
      <c r="D84" s="279">
        <v>0</v>
      </c>
      <c r="E84" s="279">
        <v>47</v>
      </c>
      <c r="F84" s="279">
        <v>0</v>
      </c>
      <c r="G84" s="279">
        <v>0</v>
      </c>
      <c r="H84" s="279">
        <v>0</v>
      </c>
      <c r="I84" s="279">
        <v>0</v>
      </c>
      <c r="J84" s="279">
        <v>0</v>
      </c>
      <c r="K84" s="279">
        <v>0</v>
      </c>
    </row>
    <row r="85" spans="1:11" ht="12.75" customHeight="1">
      <c r="A85" s="2" t="s">
        <v>485</v>
      </c>
      <c r="B85" s="30">
        <f t="shared" si="4"/>
        <v>7</v>
      </c>
      <c r="C85" s="279">
        <v>0</v>
      </c>
      <c r="D85" s="279">
        <v>0</v>
      </c>
      <c r="E85" s="279">
        <v>0</v>
      </c>
      <c r="F85" s="279">
        <v>0</v>
      </c>
      <c r="G85" s="279">
        <v>0</v>
      </c>
      <c r="H85" s="279">
        <v>0</v>
      </c>
      <c r="I85" s="279">
        <v>7</v>
      </c>
      <c r="J85" s="279">
        <v>0</v>
      </c>
      <c r="K85" s="279">
        <v>0</v>
      </c>
    </row>
    <row r="86" spans="1:11" ht="12.75" customHeight="1" thickBot="1">
      <c r="A86" s="1" t="s">
        <v>600</v>
      </c>
      <c r="B86" s="45"/>
      <c r="C86" s="279"/>
      <c r="D86" s="279"/>
      <c r="E86" s="279"/>
      <c r="F86" s="279"/>
      <c r="G86" s="279"/>
      <c r="H86" s="279"/>
      <c r="I86" s="279"/>
      <c r="J86" s="279"/>
      <c r="K86" s="279"/>
    </row>
    <row r="87" spans="1:11" ht="12.75" customHeight="1" thickBot="1">
      <c r="A87" s="394" t="s">
        <v>454</v>
      </c>
      <c r="B87" s="397" t="s">
        <v>10</v>
      </c>
      <c r="C87" s="400" t="s">
        <v>455</v>
      </c>
      <c r="D87" s="401"/>
      <c r="E87" s="401"/>
      <c r="F87" s="401"/>
      <c r="G87" s="401"/>
      <c r="H87" s="401"/>
      <c r="I87" s="401"/>
      <c r="J87" s="401"/>
      <c r="K87" s="401"/>
    </row>
    <row r="88" spans="1:11" ht="12.75" customHeight="1">
      <c r="A88" s="395"/>
      <c r="B88" s="398"/>
      <c r="C88" s="37" t="s">
        <v>607</v>
      </c>
      <c r="D88" s="37" t="s">
        <v>457</v>
      </c>
      <c r="E88" s="37"/>
      <c r="F88" s="37" t="s">
        <v>295</v>
      </c>
      <c r="G88" s="37"/>
      <c r="H88" s="37" t="s">
        <v>458</v>
      </c>
      <c r="I88" s="37" t="s">
        <v>459</v>
      </c>
      <c r="J88" s="37" t="s">
        <v>460</v>
      </c>
      <c r="K88" s="4" t="s">
        <v>461</v>
      </c>
    </row>
    <row r="89" spans="1:11" ht="12.75" customHeight="1">
      <c r="A89" s="395"/>
      <c r="B89" s="398"/>
      <c r="C89" s="4" t="s">
        <v>462</v>
      </c>
      <c r="D89" s="4" t="s">
        <v>463</v>
      </c>
      <c r="E89" s="4" t="s">
        <v>349</v>
      </c>
      <c r="F89" s="4" t="s">
        <v>464</v>
      </c>
      <c r="G89" s="4" t="s">
        <v>350</v>
      </c>
      <c r="H89" s="4" t="s">
        <v>465</v>
      </c>
      <c r="I89" s="4" t="s">
        <v>466</v>
      </c>
      <c r="J89" s="4" t="s">
        <v>467</v>
      </c>
      <c r="K89" s="4" t="s">
        <v>468</v>
      </c>
    </row>
    <row r="90" spans="1:11" ht="12.75" customHeight="1" thickBot="1">
      <c r="A90" s="396"/>
      <c r="B90" s="399"/>
      <c r="C90" s="10" t="s">
        <v>469</v>
      </c>
      <c r="D90" s="10" t="s">
        <v>470</v>
      </c>
      <c r="E90" s="10"/>
      <c r="F90" s="10" t="s">
        <v>264</v>
      </c>
      <c r="G90" s="10"/>
      <c r="H90" s="10" t="s">
        <v>471</v>
      </c>
      <c r="I90" s="10" t="s">
        <v>472</v>
      </c>
      <c r="J90" s="10" t="s">
        <v>473</v>
      </c>
      <c r="K90" s="10" t="s">
        <v>265</v>
      </c>
    </row>
    <row r="91" spans="1:11" ht="12.75" customHeight="1">
      <c r="A91" s="315"/>
      <c r="B91" s="317"/>
      <c r="C91" s="42"/>
      <c r="D91" s="42"/>
      <c r="E91" s="42"/>
      <c r="F91" s="42"/>
      <c r="G91" s="42"/>
      <c r="H91" s="42"/>
      <c r="I91" s="42"/>
      <c r="J91" s="42"/>
      <c r="K91" s="42"/>
    </row>
    <row r="92" spans="1:11" ht="12.75" customHeight="1">
      <c r="A92" s="2" t="s">
        <v>405</v>
      </c>
      <c r="B92" s="30">
        <f t="shared" si="3"/>
        <v>8</v>
      </c>
      <c r="C92" s="279">
        <v>0</v>
      </c>
      <c r="D92" s="279">
        <v>0</v>
      </c>
      <c r="E92" s="279">
        <v>0</v>
      </c>
      <c r="F92" s="279">
        <v>0</v>
      </c>
      <c r="G92" s="279">
        <v>0</v>
      </c>
      <c r="H92" s="279">
        <v>1</v>
      </c>
      <c r="I92" s="279">
        <v>0</v>
      </c>
      <c r="J92" s="279">
        <v>0</v>
      </c>
      <c r="K92" s="279">
        <v>7</v>
      </c>
    </row>
    <row r="93" spans="1:11" ht="12.75" customHeight="1">
      <c r="A93" s="2" t="s">
        <v>152</v>
      </c>
      <c r="B93" s="30">
        <f t="shared" si="3"/>
        <v>5</v>
      </c>
      <c r="C93" s="279">
        <v>0</v>
      </c>
      <c r="D93" s="279">
        <v>0</v>
      </c>
      <c r="E93" s="279">
        <v>2</v>
      </c>
      <c r="F93" s="279">
        <v>0</v>
      </c>
      <c r="G93" s="279">
        <v>0</v>
      </c>
      <c r="H93" s="279">
        <v>3</v>
      </c>
      <c r="I93" s="279">
        <v>0</v>
      </c>
      <c r="J93" s="279">
        <v>0</v>
      </c>
      <c r="K93" s="279">
        <v>0</v>
      </c>
    </row>
    <row r="94" spans="1:11" ht="12.75" customHeight="1">
      <c r="A94" s="2" t="s">
        <v>153</v>
      </c>
      <c r="B94" s="30">
        <f t="shared" si="3"/>
        <v>404</v>
      </c>
      <c r="C94" s="279">
        <v>0</v>
      </c>
      <c r="D94" s="279">
        <v>0</v>
      </c>
      <c r="E94" s="279">
        <v>0</v>
      </c>
      <c r="F94" s="279">
        <v>382</v>
      </c>
      <c r="G94" s="279">
        <v>0</v>
      </c>
      <c r="H94" s="279">
        <v>15</v>
      </c>
      <c r="I94" s="279">
        <v>7</v>
      </c>
      <c r="J94" s="279">
        <v>0</v>
      </c>
      <c r="K94" s="279">
        <v>0</v>
      </c>
    </row>
    <row r="95" spans="1:11" ht="12.75" customHeight="1">
      <c r="A95" s="2" t="s">
        <v>226</v>
      </c>
      <c r="B95" s="30">
        <f t="shared" si="3"/>
        <v>586</v>
      </c>
      <c r="C95" s="279">
        <v>0</v>
      </c>
      <c r="D95" s="279">
        <v>0</v>
      </c>
      <c r="E95" s="279">
        <v>0</v>
      </c>
      <c r="F95" s="279">
        <v>569</v>
      </c>
      <c r="G95" s="279">
        <v>0</v>
      </c>
      <c r="H95" s="279">
        <v>17</v>
      </c>
      <c r="I95" s="279">
        <v>0</v>
      </c>
      <c r="J95" s="279">
        <v>0</v>
      </c>
      <c r="K95" s="279">
        <v>0</v>
      </c>
    </row>
    <row r="96" spans="1:11" ht="12.75" customHeight="1">
      <c r="A96" s="2" t="s">
        <v>154</v>
      </c>
      <c r="B96" s="30">
        <f t="shared" si="3"/>
        <v>432</v>
      </c>
      <c r="C96" s="279">
        <v>0</v>
      </c>
      <c r="D96" s="279">
        <v>0</v>
      </c>
      <c r="E96" s="279">
        <v>0</v>
      </c>
      <c r="F96" s="279">
        <v>432</v>
      </c>
      <c r="G96" s="279">
        <v>0</v>
      </c>
      <c r="H96" s="279">
        <v>0</v>
      </c>
      <c r="I96" s="279">
        <v>0</v>
      </c>
      <c r="J96" s="279">
        <v>0</v>
      </c>
      <c r="K96" s="279">
        <v>0</v>
      </c>
    </row>
    <row r="97" spans="1:11" ht="12.75" customHeight="1">
      <c r="A97" s="2" t="s">
        <v>156</v>
      </c>
      <c r="B97" s="30">
        <f t="shared" si="3"/>
        <v>2</v>
      </c>
      <c r="C97" s="279">
        <v>0</v>
      </c>
      <c r="D97" s="279">
        <v>0</v>
      </c>
      <c r="E97" s="279">
        <v>2</v>
      </c>
      <c r="F97" s="279">
        <v>0</v>
      </c>
      <c r="G97" s="279">
        <v>0</v>
      </c>
      <c r="H97" s="279">
        <v>0</v>
      </c>
      <c r="I97" s="279">
        <v>0</v>
      </c>
      <c r="J97" s="279">
        <v>0</v>
      </c>
      <c r="K97" s="279">
        <v>0</v>
      </c>
    </row>
    <row r="98" spans="1:11" ht="12.75" customHeight="1">
      <c r="A98" s="2" t="s">
        <v>157</v>
      </c>
      <c r="B98" s="30">
        <f t="shared" si="3"/>
        <v>1</v>
      </c>
      <c r="C98" s="279">
        <v>0</v>
      </c>
      <c r="D98" s="279">
        <v>0</v>
      </c>
      <c r="E98" s="279">
        <v>1</v>
      </c>
      <c r="F98" s="279">
        <v>0</v>
      </c>
      <c r="G98" s="279">
        <v>0</v>
      </c>
      <c r="H98" s="279">
        <v>0</v>
      </c>
      <c r="I98" s="279">
        <v>0</v>
      </c>
      <c r="J98" s="279">
        <v>0</v>
      </c>
      <c r="K98" s="279">
        <v>0</v>
      </c>
    </row>
    <row r="99" spans="1:11" ht="12.75" customHeight="1">
      <c r="A99" s="2" t="s">
        <v>158</v>
      </c>
      <c r="B99" s="30">
        <f t="shared" si="3"/>
        <v>77</v>
      </c>
      <c r="C99" s="279">
        <v>65</v>
      </c>
      <c r="D99" s="279">
        <v>8</v>
      </c>
      <c r="E99" s="279">
        <v>0</v>
      </c>
      <c r="F99" s="279">
        <v>0</v>
      </c>
      <c r="G99" s="279">
        <v>0</v>
      </c>
      <c r="H99" s="279">
        <v>0</v>
      </c>
      <c r="I99" s="279">
        <v>0</v>
      </c>
      <c r="J99" s="279">
        <v>0</v>
      </c>
      <c r="K99" s="279">
        <v>4</v>
      </c>
    </row>
    <row r="100" spans="1:11" ht="12.75" customHeight="1">
      <c r="A100" s="2" t="s">
        <v>159</v>
      </c>
      <c r="B100" s="30">
        <f t="shared" si="3"/>
        <v>8</v>
      </c>
      <c r="C100" s="279">
        <v>0</v>
      </c>
      <c r="D100" s="279">
        <v>0</v>
      </c>
      <c r="E100" s="279">
        <v>0</v>
      </c>
      <c r="F100" s="279">
        <v>0</v>
      </c>
      <c r="G100" s="279">
        <v>0</v>
      </c>
      <c r="H100" s="279">
        <v>0</v>
      </c>
      <c r="I100" s="279">
        <v>0</v>
      </c>
      <c r="J100" s="279">
        <v>8</v>
      </c>
      <c r="K100" s="279">
        <v>0</v>
      </c>
    </row>
    <row r="101" spans="1:11" ht="12.75" customHeight="1">
      <c r="A101" s="2" t="s">
        <v>160</v>
      </c>
      <c r="B101" s="30">
        <f t="shared" si="3"/>
        <v>12</v>
      </c>
      <c r="C101" s="279">
        <v>0</v>
      </c>
      <c r="D101" s="279">
        <v>0</v>
      </c>
      <c r="E101" s="279">
        <v>0</v>
      </c>
      <c r="F101" s="279">
        <v>0</v>
      </c>
      <c r="G101" s="279">
        <v>0</v>
      </c>
      <c r="H101" s="279">
        <v>1</v>
      </c>
      <c r="I101" s="279">
        <v>0</v>
      </c>
      <c r="J101" s="279">
        <v>11</v>
      </c>
      <c r="K101" s="279">
        <v>0</v>
      </c>
    </row>
    <row r="102" spans="1:11" ht="12.75" customHeight="1">
      <c r="A102" s="2" t="s">
        <v>162</v>
      </c>
      <c r="B102" s="30">
        <f t="shared" si="3"/>
        <v>11</v>
      </c>
      <c r="C102" s="279">
        <v>0</v>
      </c>
      <c r="D102" s="279">
        <v>0</v>
      </c>
      <c r="E102" s="279">
        <v>5</v>
      </c>
      <c r="F102" s="279">
        <v>0</v>
      </c>
      <c r="G102" s="279">
        <v>0</v>
      </c>
      <c r="H102" s="279">
        <v>0</v>
      </c>
      <c r="I102" s="279">
        <v>0</v>
      </c>
      <c r="J102" s="279">
        <v>0</v>
      </c>
      <c r="K102" s="279">
        <v>6</v>
      </c>
    </row>
    <row r="103" spans="1:11" ht="12.75" customHeight="1">
      <c r="A103" s="2" t="s">
        <v>163</v>
      </c>
      <c r="B103" s="30">
        <f t="shared" si="3"/>
        <v>122</v>
      </c>
      <c r="C103" s="279">
        <v>0</v>
      </c>
      <c r="D103" s="279">
        <v>0</v>
      </c>
      <c r="E103" s="279">
        <v>0</v>
      </c>
      <c r="F103" s="279">
        <v>0</v>
      </c>
      <c r="G103" s="279">
        <v>0</v>
      </c>
      <c r="H103" s="279">
        <v>3</v>
      </c>
      <c r="I103" s="279">
        <v>0</v>
      </c>
      <c r="J103" s="279">
        <v>119</v>
      </c>
      <c r="K103" s="279">
        <v>0</v>
      </c>
    </row>
    <row r="104" spans="1:11" ht="12.75" customHeight="1">
      <c r="A104" s="2" t="s">
        <v>164</v>
      </c>
      <c r="B104" s="30">
        <f t="shared" si="3"/>
        <v>178</v>
      </c>
      <c r="C104" s="279">
        <v>0</v>
      </c>
      <c r="D104" s="279">
        <v>0</v>
      </c>
      <c r="E104" s="279">
        <v>0</v>
      </c>
      <c r="F104" s="279">
        <v>0</v>
      </c>
      <c r="G104" s="279">
        <v>0</v>
      </c>
      <c r="H104" s="279">
        <v>0</v>
      </c>
      <c r="I104" s="279">
        <v>0</v>
      </c>
      <c r="J104" s="279">
        <v>178</v>
      </c>
      <c r="K104" s="279">
        <v>0</v>
      </c>
    </row>
    <row r="105" spans="1:11" ht="12.75" customHeight="1">
      <c r="A105" s="2" t="s">
        <v>165</v>
      </c>
      <c r="B105" s="30">
        <f t="shared" si="3"/>
        <v>2</v>
      </c>
      <c r="C105" s="279">
        <v>0</v>
      </c>
      <c r="D105" s="279">
        <v>0</v>
      </c>
      <c r="E105" s="279">
        <v>0</v>
      </c>
      <c r="F105" s="279">
        <v>0</v>
      </c>
      <c r="G105" s="279">
        <v>0</v>
      </c>
      <c r="H105" s="279">
        <v>0</v>
      </c>
      <c r="I105" s="279">
        <v>0</v>
      </c>
      <c r="J105" s="279">
        <v>0</v>
      </c>
      <c r="K105" s="279">
        <v>2</v>
      </c>
    </row>
    <row r="106" spans="1:11" ht="12.75" customHeight="1">
      <c r="A106" s="2" t="s">
        <v>395</v>
      </c>
      <c r="B106" s="30">
        <f t="shared" si="3"/>
        <v>19</v>
      </c>
      <c r="C106" s="279">
        <v>0</v>
      </c>
      <c r="D106" s="279">
        <v>0</v>
      </c>
      <c r="E106" s="279">
        <v>0</v>
      </c>
      <c r="F106" s="279">
        <v>0</v>
      </c>
      <c r="G106" s="279">
        <v>19</v>
      </c>
      <c r="H106" s="279">
        <v>0</v>
      </c>
      <c r="I106" s="279">
        <v>0</v>
      </c>
      <c r="J106" s="279">
        <v>0</v>
      </c>
      <c r="K106" s="279">
        <v>0</v>
      </c>
    </row>
    <row r="107" spans="1:11" ht="12.75" customHeight="1">
      <c r="A107" s="2" t="s">
        <v>167</v>
      </c>
      <c r="B107" s="30">
        <f t="shared" si="3"/>
        <v>9</v>
      </c>
      <c r="C107" s="279">
        <v>1</v>
      </c>
      <c r="D107" s="279">
        <v>0</v>
      </c>
      <c r="E107" s="279">
        <v>0</v>
      </c>
      <c r="F107" s="279">
        <v>0</v>
      </c>
      <c r="G107" s="279">
        <v>0</v>
      </c>
      <c r="H107" s="279">
        <v>0</v>
      </c>
      <c r="I107" s="279">
        <v>0</v>
      </c>
      <c r="J107" s="279">
        <v>0</v>
      </c>
      <c r="K107" s="279">
        <v>8</v>
      </c>
    </row>
    <row r="108" spans="1:11" ht="12.75" customHeight="1">
      <c r="A108" s="2" t="s">
        <v>172</v>
      </c>
      <c r="B108" s="30">
        <f t="shared" si="3"/>
        <v>21</v>
      </c>
      <c r="C108" s="279">
        <v>1</v>
      </c>
      <c r="D108" s="279">
        <v>0</v>
      </c>
      <c r="E108" s="279">
        <v>0</v>
      </c>
      <c r="F108" s="279">
        <v>0</v>
      </c>
      <c r="G108" s="279">
        <v>0</v>
      </c>
      <c r="H108" s="279">
        <v>0</v>
      </c>
      <c r="I108" s="279">
        <v>0</v>
      </c>
      <c r="J108" s="279">
        <v>0</v>
      </c>
      <c r="K108" s="279">
        <v>20</v>
      </c>
    </row>
    <row r="109" spans="1:11" ht="12.75" customHeight="1">
      <c r="A109" s="2" t="s">
        <v>174</v>
      </c>
      <c r="B109" s="30">
        <f t="shared" si="3"/>
        <v>2</v>
      </c>
      <c r="C109" s="279">
        <v>0</v>
      </c>
      <c r="D109" s="279">
        <v>0</v>
      </c>
      <c r="E109" s="279">
        <v>0</v>
      </c>
      <c r="F109" s="279">
        <v>0</v>
      </c>
      <c r="G109" s="279">
        <v>0</v>
      </c>
      <c r="H109" s="279">
        <v>0</v>
      </c>
      <c r="I109" s="279">
        <v>0</v>
      </c>
      <c r="J109" s="279">
        <v>0</v>
      </c>
      <c r="K109" s="279">
        <v>2</v>
      </c>
    </row>
    <row r="110" spans="1:11" ht="12.75" customHeight="1">
      <c r="A110" s="2" t="s">
        <v>175</v>
      </c>
      <c r="B110" s="30">
        <f t="shared" si="3"/>
        <v>6</v>
      </c>
      <c r="C110" s="279">
        <v>0</v>
      </c>
      <c r="D110" s="279">
        <v>0</v>
      </c>
      <c r="E110" s="279">
        <v>0</v>
      </c>
      <c r="F110" s="279">
        <v>0</v>
      </c>
      <c r="G110" s="279">
        <v>0</v>
      </c>
      <c r="H110" s="279">
        <v>0</v>
      </c>
      <c r="I110" s="279">
        <v>0</v>
      </c>
      <c r="J110" s="279">
        <v>6</v>
      </c>
      <c r="K110" s="279">
        <v>0</v>
      </c>
    </row>
    <row r="111" spans="1:11" ht="12.75" customHeight="1">
      <c r="A111" s="2" t="s">
        <v>207</v>
      </c>
      <c r="B111" s="30">
        <f t="shared" si="3"/>
        <v>1</v>
      </c>
      <c r="C111" s="279">
        <v>0</v>
      </c>
      <c r="D111" s="279">
        <v>0</v>
      </c>
      <c r="E111" s="279">
        <v>0</v>
      </c>
      <c r="F111" s="279">
        <v>0</v>
      </c>
      <c r="G111" s="279">
        <v>0</v>
      </c>
      <c r="H111" s="279">
        <v>0</v>
      </c>
      <c r="I111" s="279">
        <v>0</v>
      </c>
      <c r="J111" s="279">
        <v>1</v>
      </c>
      <c r="K111" s="279">
        <v>0</v>
      </c>
    </row>
    <row r="112" spans="1:11" ht="12.75" customHeight="1">
      <c r="A112" s="2" t="s">
        <v>176</v>
      </c>
      <c r="B112" s="30">
        <f t="shared" si="3"/>
        <v>4</v>
      </c>
      <c r="C112" s="279">
        <v>0</v>
      </c>
      <c r="D112" s="279">
        <v>0</v>
      </c>
      <c r="E112" s="279">
        <v>4</v>
      </c>
      <c r="F112" s="279">
        <v>0</v>
      </c>
      <c r="G112" s="279">
        <v>0</v>
      </c>
      <c r="H112" s="279">
        <v>0</v>
      </c>
      <c r="I112" s="279">
        <v>0</v>
      </c>
      <c r="J112" s="279">
        <v>0</v>
      </c>
      <c r="K112" s="279">
        <v>0</v>
      </c>
    </row>
    <row r="113" spans="1:11" ht="12.75" customHeight="1">
      <c r="A113" s="2" t="s">
        <v>179</v>
      </c>
      <c r="B113" s="30">
        <f t="shared" si="3"/>
        <v>143</v>
      </c>
      <c r="C113" s="279">
        <v>0</v>
      </c>
      <c r="D113" s="279">
        <v>0</v>
      </c>
      <c r="E113" s="279">
        <v>1</v>
      </c>
      <c r="F113" s="279">
        <v>0</v>
      </c>
      <c r="G113" s="279">
        <v>139</v>
      </c>
      <c r="H113" s="279">
        <v>1</v>
      </c>
      <c r="I113" s="279">
        <v>2</v>
      </c>
      <c r="J113" s="279">
        <v>0</v>
      </c>
      <c r="K113" s="279">
        <v>0</v>
      </c>
    </row>
    <row r="114" spans="1:11" ht="12.75" customHeight="1">
      <c r="A114" s="2" t="s">
        <v>399</v>
      </c>
      <c r="B114" s="30">
        <f t="shared" si="3"/>
        <v>25</v>
      </c>
      <c r="C114" s="279">
        <v>0</v>
      </c>
      <c r="D114" s="279">
        <v>0</v>
      </c>
      <c r="E114" s="279">
        <v>25</v>
      </c>
      <c r="F114" s="279">
        <v>0</v>
      </c>
      <c r="G114" s="279">
        <v>0</v>
      </c>
      <c r="H114" s="279">
        <v>0</v>
      </c>
      <c r="I114" s="279">
        <v>0</v>
      </c>
      <c r="J114" s="279">
        <v>0</v>
      </c>
      <c r="K114" s="279">
        <v>0</v>
      </c>
    </row>
    <row r="115" spans="1:11" ht="12.75" customHeight="1">
      <c r="A115" s="2" t="s">
        <v>183</v>
      </c>
      <c r="B115" s="30">
        <f t="shared" si="3"/>
        <v>19</v>
      </c>
      <c r="C115" s="279">
        <v>0</v>
      </c>
      <c r="D115" s="279">
        <v>0</v>
      </c>
      <c r="E115" s="279">
        <v>0</v>
      </c>
      <c r="F115" s="279">
        <v>0</v>
      </c>
      <c r="G115" s="279">
        <v>0</v>
      </c>
      <c r="H115" s="279">
        <v>4</v>
      </c>
      <c r="I115" s="279">
        <v>0</v>
      </c>
      <c r="J115" s="279">
        <v>15</v>
      </c>
      <c r="K115" s="279">
        <v>0</v>
      </c>
    </row>
    <row r="116" spans="1:11" ht="12.75" customHeight="1">
      <c r="A116" s="2" t="s">
        <v>184</v>
      </c>
      <c r="B116" s="30">
        <f t="shared" si="3"/>
        <v>2</v>
      </c>
      <c r="C116" s="279">
        <v>0</v>
      </c>
      <c r="D116" s="279">
        <v>0</v>
      </c>
      <c r="E116" s="279">
        <v>0</v>
      </c>
      <c r="F116" s="279">
        <v>0</v>
      </c>
      <c r="G116" s="279">
        <v>0</v>
      </c>
      <c r="H116" s="279">
        <v>1</v>
      </c>
      <c r="I116" s="279">
        <v>0</v>
      </c>
      <c r="J116" s="279">
        <v>1</v>
      </c>
      <c r="K116" s="279">
        <v>0</v>
      </c>
    </row>
    <row r="117" spans="1:11" ht="12.75" customHeight="1">
      <c r="A117" s="2" t="s">
        <v>185</v>
      </c>
      <c r="B117" s="30">
        <f t="shared" si="3"/>
        <v>39</v>
      </c>
      <c r="C117" s="279">
        <v>0</v>
      </c>
      <c r="D117" s="279">
        <v>0</v>
      </c>
      <c r="E117" s="279">
        <v>0</v>
      </c>
      <c r="F117" s="279">
        <v>0</v>
      </c>
      <c r="G117" s="279">
        <v>0</v>
      </c>
      <c r="H117" s="279">
        <v>0</v>
      </c>
      <c r="I117" s="279">
        <v>0</v>
      </c>
      <c r="J117" s="279">
        <v>0</v>
      </c>
      <c r="K117" s="279">
        <v>39</v>
      </c>
    </row>
    <row r="118" spans="1:11" ht="12.75" customHeight="1">
      <c r="A118" s="2" t="s">
        <v>186</v>
      </c>
      <c r="B118" s="30">
        <f t="shared" si="3"/>
        <v>42</v>
      </c>
      <c r="C118" s="279">
        <v>0</v>
      </c>
      <c r="D118" s="279">
        <v>0</v>
      </c>
      <c r="E118" s="279">
        <v>0</v>
      </c>
      <c r="F118" s="279">
        <v>0</v>
      </c>
      <c r="G118" s="279">
        <v>0</v>
      </c>
      <c r="H118" s="279">
        <v>6</v>
      </c>
      <c r="I118" s="279">
        <v>0</v>
      </c>
      <c r="J118" s="279">
        <v>0</v>
      </c>
      <c r="K118" s="279">
        <v>36</v>
      </c>
    </row>
    <row r="119" spans="1:11" ht="12.75" customHeight="1">
      <c r="A119" s="2" t="s">
        <v>187</v>
      </c>
      <c r="B119" s="30">
        <f t="shared" si="3"/>
        <v>1</v>
      </c>
      <c r="C119" s="279">
        <v>0</v>
      </c>
      <c r="D119" s="279">
        <v>0</v>
      </c>
      <c r="E119" s="279">
        <v>1</v>
      </c>
      <c r="F119" s="279">
        <v>0</v>
      </c>
      <c r="G119" s="279">
        <v>0</v>
      </c>
      <c r="H119" s="279">
        <v>0</v>
      </c>
      <c r="I119" s="279">
        <v>0</v>
      </c>
      <c r="J119" s="279">
        <v>0</v>
      </c>
      <c r="K119" s="279">
        <v>0</v>
      </c>
    </row>
    <row r="120" spans="1:11" ht="12.75" customHeight="1">
      <c r="A120" s="2" t="s">
        <v>188</v>
      </c>
      <c r="B120" s="30">
        <f t="shared" si="3"/>
        <v>13</v>
      </c>
      <c r="C120" s="279">
        <v>0</v>
      </c>
      <c r="D120" s="279">
        <v>0</v>
      </c>
      <c r="E120" s="279">
        <v>12</v>
      </c>
      <c r="F120" s="279">
        <v>0</v>
      </c>
      <c r="G120" s="279">
        <v>0</v>
      </c>
      <c r="H120" s="279">
        <v>1</v>
      </c>
      <c r="I120" s="279">
        <v>0</v>
      </c>
      <c r="J120" s="279">
        <v>0</v>
      </c>
      <c r="K120" s="279">
        <v>0</v>
      </c>
    </row>
    <row r="121" spans="1:11" ht="12.75" customHeight="1">
      <c r="A121" s="2" t="s">
        <v>190</v>
      </c>
      <c r="B121" s="30">
        <f>SUM(C121:K121)</f>
        <v>1</v>
      </c>
      <c r="C121" s="279">
        <v>0</v>
      </c>
      <c r="D121" s="279">
        <v>0</v>
      </c>
      <c r="E121" s="279">
        <v>1</v>
      </c>
      <c r="F121" s="279">
        <v>0</v>
      </c>
      <c r="G121" s="279">
        <v>0</v>
      </c>
      <c r="H121" s="279">
        <v>0</v>
      </c>
      <c r="I121" s="279">
        <v>0</v>
      </c>
      <c r="J121" s="279">
        <v>0</v>
      </c>
      <c r="K121" s="279">
        <v>0</v>
      </c>
    </row>
    <row r="122" spans="1:11" ht="12.75" customHeight="1">
      <c r="A122" s="36" t="s">
        <v>191</v>
      </c>
      <c r="B122" s="30">
        <f>SUM(C122:K122)</f>
        <v>3</v>
      </c>
      <c r="C122" s="279">
        <v>0</v>
      </c>
      <c r="D122" s="279">
        <v>0</v>
      </c>
      <c r="E122" s="279">
        <v>0</v>
      </c>
      <c r="F122" s="279">
        <v>0</v>
      </c>
      <c r="G122" s="279">
        <v>0</v>
      </c>
      <c r="H122" s="279">
        <v>1</v>
      </c>
      <c r="I122" s="279">
        <v>0</v>
      </c>
      <c r="J122" s="279">
        <v>0</v>
      </c>
      <c r="K122" s="279">
        <v>2</v>
      </c>
    </row>
    <row r="123" spans="1:11" ht="12.75" customHeight="1">
      <c r="A123" s="2" t="s">
        <v>192</v>
      </c>
      <c r="B123" s="30">
        <f>SUM(C123:K123)</f>
        <v>3</v>
      </c>
      <c r="C123" s="279">
        <v>0</v>
      </c>
      <c r="D123" s="279">
        <v>0</v>
      </c>
      <c r="E123" s="279">
        <v>0</v>
      </c>
      <c r="F123" s="279">
        <v>0</v>
      </c>
      <c r="G123" s="279">
        <v>0</v>
      </c>
      <c r="H123" s="279">
        <v>3</v>
      </c>
      <c r="I123" s="279">
        <v>0</v>
      </c>
      <c r="J123" s="279">
        <v>0</v>
      </c>
      <c r="K123" s="279">
        <v>0</v>
      </c>
    </row>
    <row r="124" spans="1:11" ht="12.75" customHeight="1">
      <c r="A124" s="36" t="s">
        <v>193</v>
      </c>
      <c r="B124" s="30">
        <f>SUM(C124:K124)</f>
        <v>44</v>
      </c>
      <c r="C124" s="279">
        <v>0</v>
      </c>
      <c r="D124" s="279">
        <v>0</v>
      </c>
      <c r="E124" s="279">
        <v>3</v>
      </c>
      <c r="F124" s="279">
        <v>22</v>
      </c>
      <c r="G124" s="279">
        <v>8</v>
      </c>
      <c r="H124" s="279">
        <v>0</v>
      </c>
      <c r="I124" s="279">
        <v>10</v>
      </c>
      <c r="J124" s="279">
        <v>0</v>
      </c>
      <c r="K124" s="279">
        <v>1</v>
      </c>
    </row>
    <row r="125" spans="1:11" ht="12.75" customHeight="1" thickBot="1">
      <c r="A125" s="15"/>
      <c r="B125" s="16"/>
      <c r="C125" s="124"/>
      <c r="D125" s="15"/>
      <c r="E125" s="124"/>
      <c r="F125" s="15"/>
      <c r="G125" s="15"/>
      <c r="H125" s="15"/>
      <c r="I125" s="15"/>
      <c r="J125" s="15"/>
      <c r="K125" s="15"/>
    </row>
    <row r="126" ht="12.75" customHeight="1">
      <c r="A126" s="129" t="s">
        <v>194</v>
      </c>
    </row>
  </sheetData>
  <mergeCells count="11">
    <mergeCell ref="A45:A48"/>
    <mergeCell ref="B45:B48"/>
    <mergeCell ref="C45:K45"/>
    <mergeCell ref="A87:A90"/>
    <mergeCell ref="B87:B90"/>
    <mergeCell ref="C87:K87"/>
    <mergeCell ref="A3:K3"/>
    <mergeCell ref="A4:K4"/>
    <mergeCell ref="A7:A10"/>
    <mergeCell ref="B7:B10"/>
    <mergeCell ref="C7:K7"/>
  </mergeCells>
  <printOptions horizontalCentered="1" verticalCentered="1"/>
  <pageMargins left="0.3937007874015748" right="0.3937007874015748" top="0.3" bottom="0.55" header="0" footer="0"/>
  <pageSetup horizontalDpi="600" verticalDpi="600" orientation="landscape" scale="95" r:id="rId1"/>
  <rowBreaks count="2" manualBreakCount="2">
    <brk id="43" max="255" man="1"/>
    <brk id="8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51"/>
  <sheetViews>
    <sheetView workbookViewId="0" topLeftCell="A1">
      <selection activeCell="A57" sqref="A57"/>
    </sheetView>
  </sheetViews>
  <sheetFormatPr defaultColWidth="11.00390625" defaultRowHeight="12.75"/>
  <cols>
    <col min="1" max="1" width="43.00390625" style="2" customWidth="1"/>
    <col min="2" max="2" width="6.8515625" style="2" customWidth="1"/>
    <col min="3" max="3" width="7.28125" style="2" customWidth="1"/>
    <col min="4" max="4" width="4.57421875" style="2" customWidth="1"/>
    <col min="5" max="5" width="5.140625" style="2" customWidth="1"/>
    <col min="6" max="6" width="5.00390625" style="2" customWidth="1"/>
    <col min="7" max="7" width="6.421875" style="2" customWidth="1"/>
    <col min="8" max="8" width="4.8515625" style="2" customWidth="1"/>
    <col min="9" max="9" width="9.00390625" style="2" customWidth="1"/>
    <col min="10" max="10" width="7.140625" style="2" customWidth="1"/>
    <col min="11" max="11" width="6.7109375" style="2" customWidth="1"/>
    <col min="12" max="12" width="5.28125" style="2" customWidth="1"/>
    <col min="13" max="13" width="6.8515625" style="2" customWidth="1"/>
    <col min="14" max="14" width="6.7109375" style="2" customWidth="1"/>
    <col min="15" max="15" width="5.421875" style="2" customWidth="1"/>
    <col min="16" max="16" width="5.57421875" style="2" customWidth="1"/>
    <col min="17" max="17" width="5.140625" style="2" customWidth="1"/>
    <col min="18" max="18" width="6.421875" style="2" customWidth="1"/>
    <col min="19" max="19" width="6.140625" style="2" customWidth="1"/>
    <col min="20" max="20" width="7.421875" style="2" customWidth="1"/>
    <col min="21" max="21" width="6.7109375" style="2" customWidth="1"/>
    <col min="22" max="22" width="4.57421875" style="2" bestFit="1" customWidth="1"/>
    <col min="23" max="23" width="5.421875" style="2" bestFit="1" customWidth="1"/>
    <col min="24" max="24" width="4.421875" style="2" customWidth="1"/>
    <col min="25" max="25" width="5.57421875" style="2" customWidth="1"/>
    <col min="26" max="26" width="6.28125" style="2" customWidth="1"/>
    <col min="27" max="27" width="6.140625" style="2" bestFit="1" customWidth="1"/>
    <col min="28" max="16384" width="11.00390625" style="2" customWidth="1"/>
  </cols>
  <sheetData>
    <row r="1" spans="1:28" ht="15">
      <c r="A1" s="1" t="s">
        <v>601</v>
      </c>
      <c r="E1" s="3"/>
      <c r="AB1" s="3"/>
    </row>
    <row r="3" spans="1:28" ht="18.75">
      <c r="A3" s="435" t="s">
        <v>517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3"/>
    </row>
    <row r="4" spans="1:28" ht="18.75">
      <c r="A4" s="435" t="s">
        <v>195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3"/>
    </row>
    <row r="5" spans="1:28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3"/>
    </row>
    <row r="6" spans="1:21" ht="15.7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7" ht="13.5" customHeight="1">
      <c r="A7" s="341"/>
      <c r="B7" s="120" t="s">
        <v>4</v>
      </c>
      <c r="C7" s="436" t="s">
        <v>351</v>
      </c>
      <c r="D7" s="436"/>
      <c r="E7" s="436"/>
      <c r="F7" s="436"/>
      <c r="G7" s="436"/>
      <c r="H7" s="436"/>
      <c r="I7" s="436"/>
      <c r="J7" s="436"/>
      <c r="K7" s="436"/>
      <c r="L7" s="437"/>
      <c r="M7" s="438" t="s">
        <v>352</v>
      </c>
      <c r="N7" s="436"/>
      <c r="O7" s="436"/>
      <c r="P7" s="436"/>
      <c r="Q7" s="436"/>
      <c r="R7" s="436"/>
      <c r="S7" s="436"/>
      <c r="T7" s="438" t="s">
        <v>569</v>
      </c>
      <c r="U7" s="436"/>
      <c r="V7" s="436"/>
      <c r="W7" s="436"/>
      <c r="X7" s="436"/>
      <c r="Y7" s="440"/>
      <c r="Z7" s="439" t="s">
        <v>568</v>
      </c>
      <c r="AA7" s="436"/>
    </row>
    <row r="8" spans="1:27" ht="15.75" thickBot="1">
      <c r="A8" s="5" t="s">
        <v>496</v>
      </c>
      <c r="B8" s="8" t="s">
        <v>10</v>
      </c>
      <c r="C8" s="310"/>
      <c r="D8" s="15"/>
      <c r="E8" s="15"/>
      <c r="F8" s="15"/>
      <c r="G8" s="15"/>
      <c r="H8" s="15"/>
      <c r="I8" s="15"/>
      <c r="J8" s="15"/>
      <c r="K8" s="15"/>
      <c r="L8" s="15"/>
      <c r="M8" s="310"/>
      <c r="N8" s="15"/>
      <c r="O8" s="15"/>
      <c r="P8" s="15"/>
      <c r="Q8" s="15"/>
      <c r="R8" s="15"/>
      <c r="S8" s="340"/>
      <c r="T8" s="444" t="s">
        <v>497</v>
      </c>
      <c r="U8" s="443"/>
      <c r="V8" s="443"/>
      <c r="W8" s="443"/>
      <c r="X8" s="443"/>
      <c r="Y8" s="443"/>
      <c r="Z8" s="442" t="s">
        <v>497</v>
      </c>
      <c r="AA8" s="443"/>
    </row>
    <row r="9" spans="1:27" ht="15">
      <c r="A9" s="5" t="s">
        <v>9</v>
      </c>
      <c r="B9" s="8" t="s">
        <v>4</v>
      </c>
      <c r="C9" s="5" t="s">
        <v>498</v>
      </c>
      <c r="D9" s="5" t="s">
        <v>499</v>
      </c>
      <c r="E9" s="5" t="s">
        <v>500</v>
      </c>
      <c r="F9" s="5" t="s">
        <v>501</v>
      </c>
      <c r="G9" s="5" t="s">
        <v>502</v>
      </c>
      <c r="H9" s="5" t="s">
        <v>503</v>
      </c>
      <c r="I9" s="5" t="s">
        <v>18</v>
      </c>
      <c r="J9" s="5" t="s">
        <v>11</v>
      </c>
      <c r="K9" s="5" t="s">
        <v>359</v>
      </c>
      <c r="L9" s="5" t="s">
        <v>504</v>
      </c>
      <c r="M9" s="14" t="s">
        <v>11</v>
      </c>
      <c r="N9" s="5" t="s">
        <v>505</v>
      </c>
      <c r="O9" s="5" t="s">
        <v>21</v>
      </c>
      <c r="P9" s="5" t="s">
        <v>506</v>
      </c>
      <c r="Q9" s="5" t="s">
        <v>507</v>
      </c>
      <c r="R9" s="5" t="s">
        <v>508</v>
      </c>
      <c r="S9" s="5" t="s">
        <v>509</v>
      </c>
      <c r="T9" s="14" t="s">
        <v>510</v>
      </c>
      <c r="U9" s="5" t="s">
        <v>511</v>
      </c>
      <c r="V9" s="4" t="s">
        <v>512</v>
      </c>
      <c r="W9" s="4" t="s">
        <v>513</v>
      </c>
      <c r="X9" s="4" t="s">
        <v>30</v>
      </c>
      <c r="Y9" s="37" t="s">
        <v>31</v>
      </c>
      <c r="Z9" s="143" t="s">
        <v>32</v>
      </c>
      <c r="AA9" s="37" t="s">
        <v>514</v>
      </c>
    </row>
    <row r="10" spans="1:27" ht="15.75" thickBot="1">
      <c r="A10" s="15"/>
      <c r="B10" s="16"/>
      <c r="C10" s="17" t="s">
        <v>34</v>
      </c>
      <c r="D10" s="17" t="s">
        <v>35</v>
      </c>
      <c r="E10" s="17" t="s">
        <v>36</v>
      </c>
      <c r="F10" s="17" t="s">
        <v>37</v>
      </c>
      <c r="G10" s="17" t="s">
        <v>38</v>
      </c>
      <c r="H10" s="10" t="s">
        <v>363</v>
      </c>
      <c r="I10" s="17" t="s">
        <v>39</v>
      </c>
      <c r="J10" s="17" t="s">
        <v>40</v>
      </c>
      <c r="K10" s="17" t="s">
        <v>41</v>
      </c>
      <c r="L10" s="10" t="s">
        <v>42</v>
      </c>
      <c r="M10" s="18" t="s">
        <v>43</v>
      </c>
      <c r="N10" s="17" t="s">
        <v>44</v>
      </c>
      <c r="O10" s="17" t="s">
        <v>45</v>
      </c>
      <c r="P10" s="10" t="s">
        <v>46</v>
      </c>
      <c r="Q10" s="10" t="s">
        <v>364</v>
      </c>
      <c r="R10" s="10" t="s">
        <v>47</v>
      </c>
      <c r="S10" s="17" t="s">
        <v>48</v>
      </c>
      <c r="T10" s="9" t="s">
        <v>49</v>
      </c>
      <c r="U10" s="10" t="s">
        <v>50</v>
      </c>
      <c r="V10" s="10" t="s">
        <v>51</v>
      </c>
      <c r="W10" s="10" t="s">
        <v>52</v>
      </c>
      <c r="X10" s="10"/>
      <c r="Y10" s="10" t="s">
        <v>53</v>
      </c>
      <c r="Z10" s="142" t="s">
        <v>54</v>
      </c>
      <c r="AA10" s="10" t="s">
        <v>55</v>
      </c>
    </row>
    <row r="11" spans="1:27" ht="15">
      <c r="A11" s="6"/>
      <c r="B11" s="19"/>
      <c r="C11" s="6"/>
      <c r="D11" s="6"/>
      <c r="E11" s="6"/>
      <c r="F11" s="6"/>
      <c r="G11" s="6"/>
      <c r="H11" s="6"/>
      <c r="I11" s="6"/>
      <c r="J11" s="6"/>
      <c r="K11" s="6"/>
      <c r="L11" s="22"/>
      <c r="M11" s="6"/>
      <c r="N11" s="6"/>
      <c r="O11" s="6"/>
      <c r="P11" s="6"/>
      <c r="Q11" s="6"/>
      <c r="R11" s="6"/>
      <c r="S11" s="21"/>
      <c r="T11" s="20"/>
      <c r="U11" s="6"/>
      <c r="Y11" s="36"/>
      <c r="Z11" s="144"/>
      <c r="AA11" s="36"/>
    </row>
    <row r="12" spans="1:27" ht="15">
      <c r="A12" s="145" t="s">
        <v>10</v>
      </c>
      <c r="B12" s="23">
        <f>SUM(C12:AA12)</f>
        <v>12050</v>
      </c>
      <c r="C12" s="24">
        <f>SUM(C14:C149)</f>
        <v>903</v>
      </c>
      <c r="D12" s="24">
        <f aca="true" t="shared" si="0" ref="D12:I12">SUM(D14:D149)</f>
        <v>798</v>
      </c>
      <c r="E12" s="24">
        <f t="shared" si="0"/>
        <v>609</v>
      </c>
      <c r="F12" s="24">
        <f t="shared" si="0"/>
        <v>710</v>
      </c>
      <c r="G12" s="24">
        <f t="shared" si="0"/>
        <v>753</v>
      </c>
      <c r="H12" s="24">
        <f t="shared" si="0"/>
        <v>765</v>
      </c>
      <c r="I12" s="24">
        <f t="shared" si="0"/>
        <v>663</v>
      </c>
      <c r="J12" s="24">
        <f aca="true" t="shared" si="1" ref="J12:AA12">SUM(J14:J149)</f>
        <v>593</v>
      </c>
      <c r="K12" s="24">
        <f t="shared" si="1"/>
        <v>398</v>
      </c>
      <c r="L12" s="24">
        <f t="shared" si="1"/>
        <v>498</v>
      </c>
      <c r="M12" s="67">
        <f t="shared" si="1"/>
        <v>778</v>
      </c>
      <c r="N12" s="24">
        <f t="shared" si="1"/>
        <v>449</v>
      </c>
      <c r="O12" s="24">
        <f t="shared" si="1"/>
        <v>445</v>
      </c>
      <c r="P12" s="24">
        <f t="shared" si="1"/>
        <v>364</v>
      </c>
      <c r="Q12" s="24">
        <f t="shared" si="1"/>
        <v>786</v>
      </c>
      <c r="R12" s="24">
        <f t="shared" si="1"/>
        <v>540</v>
      </c>
      <c r="S12" s="24">
        <f t="shared" si="1"/>
        <v>535</v>
      </c>
      <c r="T12" s="67">
        <f t="shared" si="1"/>
        <v>158</v>
      </c>
      <c r="U12" s="24">
        <f t="shared" si="1"/>
        <v>186</v>
      </c>
      <c r="V12" s="24">
        <f t="shared" si="1"/>
        <v>236</v>
      </c>
      <c r="W12" s="24">
        <f t="shared" si="1"/>
        <v>300</v>
      </c>
      <c r="X12" s="24">
        <f t="shared" si="1"/>
        <v>192</v>
      </c>
      <c r="Y12" s="24">
        <f t="shared" si="1"/>
        <v>268</v>
      </c>
      <c r="Z12" s="146">
        <f t="shared" si="1"/>
        <v>63</v>
      </c>
      <c r="AA12" s="24">
        <f t="shared" si="1"/>
        <v>60</v>
      </c>
    </row>
    <row r="13" spans="2:27" ht="15"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9"/>
      <c r="M13" s="27"/>
      <c r="N13" s="27"/>
      <c r="O13" s="27"/>
      <c r="P13" s="27"/>
      <c r="Q13" s="27"/>
      <c r="R13" s="27"/>
      <c r="S13" s="28"/>
      <c r="T13" s="126"/>
      <c r="U13" s="27"/>
      <c r="Y13" s="36"/>
      <c r="Z13" s="144"/>
      <c r="AA13" s="36"/>
    </row>
    <row r="14" spans="1:29" ht="15">
      <c r="A14" s="3" t="s">
        <v>56</v>
      </c>
      <c r="B14" s="30">
        <f>SUM(C14:AA14)</f>
        <v>4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1</v>
      </c>
      <c r="K14" s="31">
        <v>0</v>
      </c>
      <c r="L14" s="35">
        <v>0</v>
      </c>
      <c r="M14" s="31">
        <v>0</v>
      </c>
      <c r="N14" s="31">
        <v>0</v>
      </c>
      <c r="O14" s="31">
        <v>1</v>
      </c>
      <c r="P14" s="31">
        <v>0</v>
      </c>
      <c r="Q14" s="31">
        <v>0</v>
      </c>
      <c r="R14" s="31">
        <v>0</v>
      </c>
      <c r="S14" s="31">
        <v>0</v>
      </c>
      <c r="T14" s="127">
        <v>0</v>
      </c>
      <c r="U14" s="31">
        <v>2</v>
      </c>
      <c r="V14" s="31">
        <v>0</v>
      </c>
      <c r="W14" s="31">
        <v>0</v>
      </c>
      <c r="X14" s="31">
        <v>0</v>
      </c>
      <c r="Y14" s="43">
        <v>0</v>
      </c>
      <c r="Z14" s="147">
        <v>0</v>
      </c>
      <c r="AA14" s="43">
        <v>0</v>
      </c>
      <c r="AC14" s="3"/>
    </row>
    <row r="15" spans="1:29" ht="15">
      <c r="A15" s="3" t="s">
        <v>57</v>
      </c>
      <c r="B15" s="30">
        <f aca="true" t="shared" si="2" ref="B15:B55">SUM(C15:AA15)</f>
        <v>3</v>
      </c>
      <c r="C15" s="31">
        <v>0</v>
      </c>
      <c r="D15" s="31">
        <v>0</v>
      </c>
      <c r="E15" s="31">
        <v>0</v>
      </c>
      <c r="F15" s="31">
        <v>0</v>
      </c>
      <c r="G15" s="31">
        <v>1</v>
      </c>
      <c r="H15" s="31">
        <v>0</v>
      </c>
      <c r="I15" s="31">
        <v>1</v>
      </c>
      <c r="J15" s="31">
        <v>0</v>
      </c>
      <c r="K15" s="31">
        <v>0</v>
      </c>
      <c r="L15" s="35">
        <v>0</v>
      </c>
      <c r="M15" s="31">
        <v>0</v>
      </c>
      <c r="N15" s="31">
        <v>0</v>
      </c>
      <c r="O15" s="31">
        <v>1</v>
      </c>
      <c r="P15" s="31">
        <v>0</v>
      </c>
      <c r="Q15" s="31">
        <v>0</v>
      </c>
      <c r="R15" s="31">
        <v>0</v>
      </c>
      <c r="S15" s="31">
        <v>0</v>
      </c>
      <c r="T15" s="127">
        <v>0</v>
      </c>
      <c r="U15" s="31">
        <v>0</v>
      </c>
      <c r="V15" s="31">
        <v>0</v>
      </c>
      <c r="W15" s="31">
        <v>0</v>
      </c>
      <c r="X15" s="31">
        <v>0</v>
      </c>
      <c r="Y15" s="43">
        <v>0</v>
      </c>
      <c r="Z15" s="147">
        <v>0</v>
      </c>
      <c r="AA15" s="43">
        <v>0</v>
      </c>
      <c r="AC15" s="3"/>
    </row>
    <row r="16" spans="1:27" ht="15">
      <c r="A16" s="3" t="s">
        <v>58</v>
      </c>
      <c r="B16" s="30">
        <f t="shared" si="2"/>
        <v>3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5">
        <v>0</v>
      </c>
      <c r="M16" s="31">
        <v>0</v>
      </c>
      <c r="N16" s="31">
        <v>0</v>
      </c>
      <c r="O16" s="31">
        <v>0</v>
      </c>
      <c r="P16" s="31">
        <v>0</v>
      </c>
      <c r="Q16" s="31">
        <v>1</v>
      </c>
      <c r="R16" s="31">
        <v>0</v>
      </c>
      <c r="S16" s="31">
        <v>0</v>
      </c>
      <c r="T16" s="127">
        <v>1</v>
      </c>
      <c r="U16" s="31">
        <v>0</v>
      </c>
      <c r="V16" s="31">
        <v>0</v>
      </c>
      <c r="W16" s="31">
        <v>0</v>
      </c>
      <c r="X16" s="31">
        <v>0</v>
      </c>
      <c r="Y16" s="43">
        <v>1</v>
      </c>
      <c r="Z16" s="147">
        <v>0</v>
      </c>
      <c r="AA16" s="43">
        <v>0</v>
      </c>
    </row>
    <row r="17" spans="1:27" ht="15">
      <c r="A17" s="3" t="s">
        <v>59</v>
      </c>
      <c r="B17" s="30">
        <f t="shared" si="2"/>
        <v>208</v>
      </c>
      <c r="C17" s="31">
        <v>14</v>
      </c>
      <c r="D17" s="31">
        <v>7</v>
      </c>
      <c r="E17" s="31">
        <v>3</v>
      </c>
      <c r="F17" s="31">
        <v>18</v>
      </c>
      <c r="G17" s="31">
        <v>48</v>
      </c>
      <c r="H17" s="31">
        <v>7</v>
      </c>
      <c r="I17" s="31">
        <v>9</v>
      </c>
      <c r="J17" s="31">
        <v>2</v>
      </c>
      <c r="K17" s="31">
        <v>9</v>
      </c>
      <c r="L17" s="35">
        <v>8</v>
      </c>
      <c r="M17" s="31">
        <v>10</v>
      </c>
      <c r="N17" s="31">
        <v>8</v>
      </c>
      <c r="O17" s="31">
        <v>3</v>
      </c>
      <c r="P17" s="31">
        <v>2</v>
      </c>
      <c r="Q17" s="31">
        <v>25</v>
      </c>
      <c r="R17" s="31">
        <v>10</v>
      </c>
      <c r="S17" s="31">
        <v>4</v>
      </c>
      <c r="T17" s="127">
        <v>0</v>
      </c>
      <c r="U17" s="31">
        <v>0</v>
      </c>
      <c r="V17" s="31">
        <v>3</v>
      </c>
      <c r="W17" s="31">
        <v>11</v>
      </c>
      <c r="X17" s="31">
        <v>3</v>
      </c>
      <c r="Y17" s="43">
        <v>3</v>
      </c>
      <c r="Z17" s="147">
        <v>0</v>
      </c>
      <c r="AA17" s="43">
        <v>1</v>
      </c>
    </row>
    <row r="18" spans="1:27" ht="15">
      <c r="A18" s="3" t="s">
        <v>60</v>
      </c>
      <c r="B18" s="30">
        <f t="shared" si="2"/>
        <v>1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5">
        <v>0</v>
      </c>
      <c r="M18" s="31">
        <v>0</v>
      </c>
      <c r="N18" s="31">
        <v>0</v>
      </c>
      <c r="O18" s="31">
        <v>0</v>
      </c>
      <c r="P18" s="31">
        <v>1</v>
      </c>
      <c r="Q18" s="31">
        <v>0</v>
      </c>
      <c r="R18" s="31">
        <v>0</v>
      </c>
      <c r="S18" s="31">
        <v>0</v>
      </c>
      <c r="T18" s="127">
        <v>0</v>
      </c>
      <c r="U18" s="31">
        <v>0</v>
      </c>
      <c r="V18" s="31">
        <v>0</v>
      </c>
      <c r="W18" s="31">
        <v>0</v>
      </c>
      <c r="X18" s="31">
        <v>0</v>
      </c>
      <c r="Y18" s="43">
        <v>0</v>
      </c>
      <c r="Z18" s="147">
        <v>0</v>
      </c>
      <c r="AA18" s="43">
        <v>0</v>
      </c>
    </row>
    <row r="19" spans="1:27" ht="15">
      <c r="A19" s="3" t="s">
        <v>61</v>
      </c>
      <c r="B19" s="30">
        <f t="shared" si="2"/>
        <v>42</v>
      </c>
      <c r="C19" s="31">
        <v>1</v>
      </c>
      <c r="D19" s="31">
        <v>3</v>
      </c>
      <c r="E19" s="31">
        <v>4</v>
      </c>
      <c r="F19" s="31">
        <v>2</v>
      </c>
      <c r="G19" s="31">
        <v>3</v>
      </c>
      <c r="H19" s="31">
        <v>0</v>
      </c>
      <c r="I19" s="31">
        <v>4</v>
      </c>
      <c r="J19" s="31">
        <v>3</v>
      </c>
      <c r="K19" s="31">
        <v>9</v>
      </c>
      <c r="L19" s="35">
        <v>1</v>
      </c>
      <c r="M19" s="31">
        <v>2</v>
      </c>
      <c r="N19" s="31">
        <v>3</v>
      </c>
      <c r="O19" s="31">
        <v>0</v>
      </c>
      <c r="P19" s="31">
        <v>1</v>
      </c>
      <c r="Q19" s="31">
        <v>4</v>
      </c>
      <c r="R19" s="31">
        <v>1</v>
      </c>
      <c r="S19" s="31">
        <v>0</v>
      </c>
      <c r="T19" s="127">
        <v>0</v>
      </c>
      <c r="U19" s="31">
        <v>0</v>
      </c>
      <c r="V19" s="31">
        <v>0</v>
      </c>
      <c r="W19" s="31">
        <v>1</v>
      </c>
      <c r="X19" s="31">
        <v>0</v>
      </c>
      <c r="Y19" s="43">
        <v>0</v>
      </c>
      <c r="Z19" s="147">
        <v>0</v>
      </c>
      <c r="AA19" s="43">
        <v>0</v>
      </c>
    </row>
    <row r="20" spans="1:27" ht="15">
      <c r="A20" s="3" t="s">
        <v>62</v>
      </c>
      <c r="B20" s="30">
        <f t="shared" si="2"/>
        <v>234</v>
      </c>
      <c r="C20" s="31">
        <v>12</v>
      </c>
      <c r="D20" s="31">
        <v>5</v>
      </c>
      <c r="E20" s="31">
        <v>0</v>
      </c>
      <c r="F20" s="31">
        <v>14</v>
      </c>
      <c r="G20" s="31">
        <v>26</v>
      </c>
      <c r="H20" s="31">
        <v>9</v>
      </c>
      <c r="I20" s="31">
        <v>27</v>
      </c>
      <c r="J20" s="31">
        <v>8</v>
      </c>
      <c r="K20" s="31">
        <v>4</v>
      </c>
      <c r="L20" s="35">
        <v>10</v>
      </c>
      <c r="M20" s="31">
        <v>7</v>
      </c>
      <c r="N20" s="31">
        <v>7</v>
      </c>
      <c r="O20" s="31">
        <v>8</v>
      </c>
      <c r="P20" s="31">
        <v>6</v>
      </c>
      <c r="Q20" s="31">
        <v>35</v>
      </c>
      <c r="R20" s="31">
        <v>15</v>
      </c>
      <c r="S20" s="31">
        <v>11</v>
      </c>
      <c r="T20" s="127">
        <v>10</v>
      </c>
      <c r="U20" s="31">
        <v>0</v>
      </c>
      <c r="V20" s="31">
        <v>5</v>
      </c>
      <c r="W20" s="31">
        <v>7</v>
      </c>
      <c r="X20" s="31">
        <v>4</v>
      </c>
      <c r="Y20" s="43">
        <v>0</v>
      </c>
      <c r="Z20" s="147">
        <v>3</v>
      </c>
      <c r="AA20" s="43">
        <v>1</v>
      </c>
    </row>
    <row r="21" spans="1:27" ht="15">
      <c r="A21" s="3" t="s">
        <v>63</v>
      </c>
      <c r="B21" s="30">
        <f t="shared" si="2"/>
        <v>10</v>
      </c>
      <c r="C21" s="31">
        <v>1</v>
      </c>
      <c r="D21" s="31">
        <v>0</v>
      </c>
      <c r="E21" s="31">
        <v>0</v>
      </c>
      <c r="F21" s="31">
        <v>0</v>
      </c>
      <c r="G21" s="31">
        <v>1</v>
      </c>
      <c r="H21" s="31">
        <v>0</v>
      </c>
      <c r="I21" s="31">
        <v>0</v>
      </c>
      <c r="J21" s="31">
        <v>1</v>
      </c>
      <c r="K21" s="31">
        <v>0</v>
      </c>
      <c r="L21" s="35">
        <v>0</v>
      </c>
      <c r="M21" s="31">
        <v>1</v>
      </c>
      <c r="N21" s="31">
        <v>1</v>
      </c>
      <c r="O21" s="31">
        <v>0</v>
      </c>
      <c r="P21" s="31">
        <v>0</v>
      </c>
      <c r="Q21" s="31">
        <v>2</v>
      </c>
      <c r="R21" s="31">
        <v>0</v>
      </c>
      <c r="S21" s="31">
        <v>1</v>
      </c>
      <c r="T21" s="127">
        <v>0</v>
      </c>
      <c r="U21" s="31">
        <v>0</v>
      </c>
      <c r="V21" s="31">
        <v>0</v>
      </c>
      <c r="W21" s="31">
        <v>1</v>
      </c>
      <c r="X21" s="31">
        <v>1</v>
      </c>
      <c r="Y21" s="43">
        <v>0</v>
      </c>
      <c r="Z21" s="147">
        <v>0</v>
      </c>
      <c r="AA21" s="43">
        <v>0</v>
      </c>
    </row>
    <row r="22" spans="1:27" ht="15">
      <c r="A22" s="3" t="s">
        <v>64</v>
      </c>
      <c r="B22" s="30">
        <f t="shared" si="2"/>
        <v>455</v>
      </c>
      <c r="C22" s="31">
        <v>42</v>
      </c>
      <c r="D22" s="31">
        <v>28</v>
      </c>
      <c r="E22" s="31">
        <v>10</v>
      </c>
      <c r="F22" s="31">
        <v>6</v>
      </c>
      <c r="G22" s="31">
        <v>41</v>
      </c>
      <c r="H22" s="31">
        <v>58</v>
      </c>
      <c r="I22" s="31">
        <v>27</v>
      </c>
      <c r="J22" s="31">
        <v>5</v>
      </c>
      <c r="K22" s="31">
        <v>10</v>
      </c>
      <c r="L22" s="35">
        <v>6</v>
      </c>
      <c r="M22" s="31">
        <v>33</v>
      </c>
      <c r="N22" s="31">
        <v>16</v>
      </c>
      <c r="O22" s="31">
        <v>39</v>
      </c>
      <c r="P22" s="31">
        <v>23</v>
      </c>
      <c r="Q22" s="31">
        <v>30</v>
      </c>
      <c r="R22" s="31">
        <v>18</v>
      </c>
      <c r="S22" s="31">
        <v>31</v>
      </c>
      <c r="T22" s="127">
        <v>2</v>
      </c>
      <c r="U22" s="31">
        <v>2</v>
      </c>
      <c r="V22" s="31">
        <v>2</v>
      </c>
      <c r="W22" s="31">
        <v>11</v>
      </c>
      <c r="X22" s="31">
        <v>5</v>
      </c>
      <c r="Y22" s="43">
        <v>7</v>
      </c>
      <c r="Z22" s="147">
        <v>0</v>
      </c>
      <c r="AA22" s="43">
        <v>3</v>
      </c>
    </row>
    <row r="23" spans="1:27" ht="15">
      <c r="A23" s="3" t="s">
        <v>65</v>
      </c>
      <c r="B23" s="30">
        <f t="shared" si="2"/>
        <v>3</v>
      </c>
      <c r="C23" s="31">
        <v>0</v>
      </c>
      <c r="D23" s="31">
        <v>0</v>
      </c>
      <c r="E23" s="31">
        <v>0</v>
      </c>
      <c r="F23" s="31">
        <v>0</v>
      </c>
      <c r="G23" s="31">
        <v>1</v>
      </c>
      <c r="H23" s="31">
        <v>0</v>
      </c>
      <c r="I23" s="31">
        <v>0</v>
      </c>
      <c r="J23" s="31">
        <v>0</v>
      </c>
      <c r="K23" s="31">
        <v>0</v>
      </c>
      <c r="L23" s="35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1</v>
      </c>
      <c r="S23" s="31">
        <v>0</v>
      </c>
      <c r="T23" s="127">
        <v>0</v>
      </c>
      <c r="U23" s="31">
        <v>0</v>
      </c>
      <c r="V23" s="31">
        <v>0</v>
      </c>
      <c r="W23" s="31">
        <v>1</v>
      </c>
      <c r="X23" s="31">
        <v>0</v>
      </c>
      <c r="Y23" s="43">
        <v>0</v>
      </c>
      <c r="Z23" s="147">
        <v>0</v>
      </c>
      <c r="AA23" s="43">
        <v>0</v>
      </c>
    </row>
    <row r="24" spans="1:27" ht="15">
      <c r="A24" s="3" t="s">
        <v>66</v>
      </c>
      <c r="B24" s="30">
        <f t="shared" si="2"/>
        <v>147</v>
      </c>
      <c r="C24" s="31">
        <v>27</v>
      </c>
      <c r="D24" s="31">
        <v>8</v>
      </c>
      <c r="E24" s="31">
        <v>4</v>
      </c>
      <c r="F24" s="31">
        <v>1</v>
      </c>
      <c r="G24" s="31">
        <v>7</v>
      </c>
      <c r="H24" s="31">
        <v>16</v>
      </c>
      <c r="I24" s="31">
        <v>18</v>
      </c>
      <c r="J24" s="31">
        <v>4</v>
      </c>
      <c r="K24" s="31">
        <v>5</v>
      </c>
      <c r="L24" s="35">
        <v>7</v>
      </c>
      <c r="M24" s="31">
        <v>5</v>
      </c>
      <c r="N24" s="31">
        <v>6</v>
      </c>
      <c r="O24" s="31">
        <v>5</v>
      </c>
      <c r="P24" s="31">
        <v>4</v>
      </c>
      <c r="Q24" s="31">
        <v>7</v>
      </c>
      <c r="R24" s="31">
        <v>2</v>
      </c>
      <c r="S24" s="31">
        <v>13</v>
      </c>
      <c r="T24" s="127">
        <v>1</v>
      </c>
      <c r="U24" s="31">
        <v>1</v>
      </c>
      <c r="V24" s="31">
        <v>1</v>
      </c>
      <c r="W24" s="31">
        <v>2</v>
      </c>
      <c r="X24" s="31">
        <v>2</v>
      </c>
      <c r="Y24" s="43">
        <v>0</v>
      </c>
      <c r="Z24" s="147">
        <v>0</v>
      </c>
      <c r="AA24" s="43">
        <v>1</v>
      </c>
    </row>
    <row r="25" spans="1:27" ht="15">
      <c r="A25" s="3" t="s">
        <v>196</v>
      </c>
      <c r="B25" s="30">
        <f t="shared" si="2"/>
        <v>72</v>
      </c>
      <c r="C25" s="31">
        <v>2</v>
      </c>
      <c r="D25" s="31">
        <v>6</v>
      </c>
      <c r="E25" s="31">
        <v>0</v>
      </c>
      <c r="F25" s="31">
        <v>3</v>
      </c>
      <c r="G25" s="31">
        <v>7</v>
      </c>
      <c r="H25" s="31">
        <v>1</v>
      </c>
      <c r="I25" s="31">
        <v>0</v>
      </c>
      <c r="J25" s="31">
        <v>9</v>
      </c>
      <c r="K25" s="31">
        <v>1</v>
      </c>
      <c r="L25" s="35">
        <v>2</v>
      </c>
      <c r="M25" s="31">
        <v>2</v>
      </c>
      <c r="N25" s="31">
        <v>2</v>
      </c>
      <c r="O25" s="31">
        <v>4</v>
      </c>
      <c r="P25" s="31">
        <v>3</v>
      </c>
      <c r="Q25" s="31">
        <v>6</v>
      </c>
      <c r="R25" s="31">
        <v>0</v>
      </c>
      <c r="S25" s="31">
        <v>7</v>
      </c>
      <c r="T25" s="127">
        <v>2</v>
      </c>
      <c r="U25" s="31">
        <v>2</v>
      </c>
      <c r="V25" s="31">
        <v>1</v>
      </c>
      <c r="W25" s="31">
        <v>0</v>
      </c>
      <c r="X25" s="31">
        <v>10</v>
      </c>
      <c r="Y25" s="43">
        <v>1</v>
      </c>
      <c r="Z25" s="147">
        <v>0</v>
      </c>
      <c r="AA25" s="43">
        <v>1</v>
      </c>
    </row>
    <row r="26" spans="1:27" ht="15">
      <c r="A26" s="3" t="s">
        <v>373</v>
      </c>
      <c r="B26" s="30">
        <f t="shared" si="2"/>
        <v>1</v>
      </c>
      <c r="C26" s="31">
        <v>1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5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127">
        <v>0</v>
      </c>
      <c r="U26" s="31">
        <v>0</v>
      </c>
      <c r="V26" s="31">
        <v>0</v>
      </c>
      <c r="W26" s="31">
        <v>0</v>
      </c>
      <c r="X26" s="31">
        <v>0</v>
      </c>
      <c r="Y26" s="43">
        <v>0</v>
      </c>
      <c r="Z26" s="147">
        <v>0</v>
      </c>
      <c r="AA26" s="43">
        <v>0</v>
      </c>
    </row>
    <row r="27" spans="1:27" ht="15">
      <c r="A27" s="3" t="s">
        <v>67</v>
      </c>
      <c r="B27" s="30">
        <f t="shared" si="2"/>
        <v>17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5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127">
        <v>0</v>
      </c>
      <c r="U27" s="31">
        <v>17</v>
      </c>
      <c r="V27" s="31">
        <v>0</v>
      </c>
      <c r="W27" s="31">
        <v>0</v>
      </c>
      <c r="X27" s="31">
        <v>0</v>
      </c>
      <c r="Y27" s="43">
        <v>0</v>
      </c>
      <c r="Z27" s="147">
        <v>0</v>
      </c>
      <c r="AA27" s="43">
        <v>0</v>
      </c>
    </row>
    <row r="28" spans="1:27" ht="15">
      <c r="A28" s="3" t="s">
        <v>69</v>
      </c>
      <c r="B28" s="30">
        <f t="shared" si="2"/>
        <v>113</v>
      </c>
      <c r="C28" s="31">
        <v>4</v>
      </c>
      <c r="D28" s="31">
        <v>3</v>
      </c>
      <c r="E28" s="31">
        <v>0</v>
      </c>
      <c r="F28" s="31">
        <v>1</v>
      </c>
      <c r="G28" s="31">
        <v>3</v>
      </c>
      <c r="H28" s="31">
        <v>0</v>
      </c>
      <c r="I28" s="31">
        <v>1</v>
      </c>
      <c r="J28" s="31">
        <v>7</v>
      </c>
      <c r="K28" s="31">
        <v>0</v>
      </c>
      <c r="L28" s="35">
        <v>0</v>
      </c>
      <c r="M28" s="31">
        <v>44</v>
      </c>
      <c r="N28" s="31">
        <v>4</v>
      </c>
      <c r="O28" s="31">
        <v>0</v>
      </c>
      <c r="P28" s="31">
        <v>9</v>
      </c>
      <c r="Q28" s="31">
        <v>4</v>
      </c>
      <c r="R28" s="31">
        <v>23</v>
      </c>
      <c r="S28" s="31">
        <v>0</v>
      </c>
      <c r="T28" s="127">
        <v>6</v>
      </c>
      <c r="U28" s="31">
        <v>1</v>
      </c>
      <c r="V28" s="31">
        <v>2</v>
      </c>
      <c r="W28" s="31">
        <v>0</v>
      </c>
      <c r="X28" s="31">
        <v>0</v>
      </c>
      <c r="Y28" s="43">
        <v>1</v>
      </c>
      <c r="Z28" s="147">
        <v>0</v>
      </c>
      <c r="AA28" s="43">
        <v>0</v>
      </c>
    </row>
    <row r="29" spans="1:27" ht="15">
      <c r="A29" s="3" t="s">
        <v>70</v>
      </c>
      <c r="B29" s="30">
        <f t="shared" si="2"/>
        <v>1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1</v>
      </c>
      <c r="K29" s="31">
        <v>0</v>
      </c>
      <c r="L29" s="35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127">
        <v>0</v>
      </c>
      <c r="U29" s="31">
        <v>0</v>
      </c>
      <c r="V29" s="31">
        <v>0</v>
      </c>
      <c r="W29" s="31">
        <v>0</v>
      </c>
      <c r="X29" s="31">
        <v>0</v>
      </c>
      <c r="Y29" s="43">
        <v>0</v>
      </c>
      <c r="Z29" s="147">
        <v>0</v>
      </c>
      <c r="AA29" s="43">
        <v>0</v>
      </c>
    </row>
    <row r="30" spans="1:27" ht="15">
      <c r="A30" s="3" t="s">
        <v>71</v>
      </c>
      <c r="B30" s="30">
        <f t="shared" si="2"/>
        <v>6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3</v>
      </c>
      <c r="J30" s="31">
        <v>1</v>
      </c>
      <c r="K30" s="31">
        <v>0</v>
      </c>
      <c r="L30" s="35">
        <v>0</v>
      </c>
      <c r="M30" s="31">
        <v>1</v>
      </c>
      <c r="N30" s="31">
        <v>0</v>
      </c>
      <c r="O30" s="31">
        <v>0</v>
      </c>
      <c r="P30" s="31">
        <v>1</v>
      </c>
      <c r="Q30" s="31">
        <v>0</v>
      </c>
      <c r="R30" s="31">
        <v>0</v>
      </c>
      <c r="S30" s="31">
        <v>0</v>
      </c>
      <c r="T30" s="127">
        <v>0</v>
      </c>
      <c r="U30" s="31">
        <v>0</v>
      </c>
      <c r="V30" s="31">
        <v>0</v>
      </c>
      <c r="W30" s="31">
        <v>0</v>
      </c>
      <c r="X30" s="31">
        <v>0</v>
      </c>
      <c r="Y30" s="43">
        <v>0</v>
      </c>
      <c r="Z30" s="147">
        <v>0</v>
      </c>
      <c r="AA30" s="43">
        <v>0</v>
      </c>
    </row>
    <row r="31" spans="1:27" ht="15">
      <c r="A31" s="3" t="s">
        <v>72</v>
      </c>
      <c r="B31" s="30">
        <f t="shared" si="2"/>
        <v>5</v>
      </c>
      <c r="C31" s="31">
        <v>0</v>
      </c>
      <c r="D31" s="31">
        <v>1</v>
      </c>
      <c r="E31" s="31">
        <v>0</v>
      </c>
      <c r="F31" s="31">
        <v>2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5">
        <v>0</v>
      </c>
      <c r="M31" s="31">
        <v>0</v>
      </c>
      <c r="N31" s="31">
        <v>0</v>
      </c>
      <c r="O31" s="31">
        <v>0</v>
      </c>
      <c r="P31" s="31">
        <v>0</v>
      </c>
      <c r="Q31" s="31">
        <v>2</v>
      </c>
      <c r="R31" s="31">
        <v>0</v>
      </c>
      <c r="S31" s="31">
        <v>0</v>
      </c>
      <c r="T31" s="127">
        <v>0</v>
      </c>
      <c r="U31" s="31">
        <v>0</v>
      </c>
      <c r="V31" s="31">
        <v>0</v>
      </c>
      <c r="W31" s="31">
        <v>0</v>
      </c>
      <c r="X31" s="31">
        <v>0</v>
      </c>
      <c r="Y31" s="43">
        <v>0</v>
      </c>
      <c r="Z31" s="147">
        <v>0</v>
      </c>
      <c r="AA31" s="43">
        <v>0</v>
      </c>
    </row>
    <row r="32" spans="1:27" ht="15">
      <c r="A32" s="3" t="s">
        <v>73</v>
      </c>
      <c r="B32" s="30">
        <f t="shared" si="2"/>
        <v>1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5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127">
        <v>1</v>
      </c>
      <c r="U32" s="31">
        <v>0</v>
      </c>
      <c r="V32" s="31">
        <v>0</v>
      </c>
      <c r="W32" s="31">
        <v>0</v>
      </c>
      <c r="X32" s="31">
        <v>0</v>
      </c>
      <c r="Y32" s="43">
        <v>0</v>
      </c>
      <c r="Z32" s="147">
        <v>0</v>
      </c>
      <c r="AA32" s="43">
        <v>0</v>
      </c>
    </row>
    <row r="33" spans="1:27" ht="15">
      <c r="A33" s="3" t="s">
        <v>74</v>
      </c>
      <c r="B33" s="30">
        <f t="shared" si="2"/>
        <v>1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5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1</v>
      </c>
      <c r="S33" s="31">
        <v>0</v>
      </c>
      <c r="T33" s="127">
        <v>0</v>
      </c>
      <c r="U33" s="31">
        <v>0</v>
      </c>
      <c r="V33" s="31">
        <v>0</v>
      </c>
      <c r="W33" s="31">
        <v>0</v>
      </c>
      <c r="X33" s="31">
        <v>0</v>
      </c>
      <c r="Y33" s="43">
        <v>0</v>
      </c>
      <c r="Z33" s="147">
        <v>0</v>
      </c>
      <c r="AA33" s="43">
        <v>0</v>
      </c>
    </row>
    <row r="34" spans="1:27" ht="15">
      <c r="A34" s="3" t="s">
        <v>76</v>
      </c>
      <c r="B34" s="30">
        <f t="shared" si="2"/>
        <v>23</v>
      </c>
      <c r="C34" s="31">
        <v>1</v>
      </c>
      <c r="D34" s="31">
        <v>1</v>
      </c>
      <c r="E34" s="31">
        <v>3</v>
      </c>
      <c r="F34" s="31">
        <v>1</v>
      </c>
      <c r="G34" s="31">
        <v>1</v>
      </c>
      <c r="H34" s="31">
        <v>2</v>
      </c>
      <c r="I34" s="31">
        <v>0</v>
      </c>
      <c r="J34" s="31">
        <v>1</v>
      </c>
      <c r="K34" s="31">
        <v>2</v>
      </c>
      <c r="L34" s="35">
        <v>3</v>
      </c>
      <c r="M34" s="31">
        <v>2</v>
      </c>
      <c r="N34" s="31">
        <v>1</v>
      </c>
      <c r="O34" s="31">
        <v>0</v>
      </c>
      <c r="P34" s="31">
        <v>1</v>
      </c>
      <c r="Q34" s="31">
        <v>1</v>
      </c>
      <c r="R34" s="31">
        <v>0</v>
      </c>
      <c r="S34" s="31">
        <v>0</v>
      </c>
      <c r="T34" s="127">
        <v>1</v>
      </c>
      <c r="U34" s="31">
        <v>1</v>
      </c>
      <c r="V34" s="31">
        <v>1</v>
      </c>
      <c r="W34" s="31">
        <v>0</v>
      </c>
      <c r="X34" s="31">
        <v>0</v>
      </c>
      <c r="Y34" s="43">
        <v>0</v>
      </c>
      <c r="Z34" s="147">
        <v>0</v>
      </c>
      <c r="AA34" s="43">
        <v>0</v>
      </c>
    </row>
    <row r="35" spans="1:27" ht="15">
      <c r="A35" s="3" t="s">
        <v>77</v>
      </c>
      <c r="B35" s="30">
        <f t="shared" si="2"/>
        <v>2</v>
      </c>
      <c r="C35" s="31">
        <v>1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5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1</v>
      </c>
      <c r="S35" s="31">
        <v>0</v>
      </c>
      <c r="T35" s="127">
        <v>0</v>
      </c>
      <c r="U35" s="31">
        <v>0</v>
      </c>
      <c r="V35" s="31">
        <v>0</v>
      </c>
      <c r="W35" s="31">
        <v>0</v>
      </c>
      <c r="X35" s="31">
        <v>0</v>
      </c>
      <c r="Y35" s="43">
        <v>0</v>
      </c>
      <c r="Z35" s="147">
        <v>0</v>
      </c>
      <c r="AA35" s="43">
        <v>0</v>
      </c>
    </row>
    <row r="36" spans="1:27" ht="15">
      <c r="A36" s="3" t="s">
        <v>78</v>
      </c>
      <c r="B36" s="30">
        <f t="shared" si="2"/>
        <v>218</v>
      </c>
      <c r="C36" s="31">
        <v>15</v>
      </c>
      <c r="D36" s="31">
        <v>9</v>
      </c>
      <c r="E36" s="31">
        <v>4</v>
      </c>
      <c r="F36" s="31">
        <v>11</v>
      </c>
      <c r="G36" s="31">
        <v>21</v>
      </c>
      <c r="H36" s="31">
        <v>7</v>
      </c>
      <c r="I36" s="31">
        <v>20</v>
      </c>
      <c r="J36" s="31">
        <v>12</v>
      </c>
      <c r="K36" s="31">
        <v>1</v>
      </c>
      <c r="L36" s="35">
        <v>9</v>
      </c>
      <c r="M36" s="31">
        <v>15</v>
      </c>
      <c r="N36" s="31">
        <v>7</v>
      </c>
      <c r="O36" s="31">
        <v>14</v>
      </c>
      <c r="P36" s="31">
        <v>8</v>
      </c>
      <c r="Q36" s="31">
        <v>7</v>
      </c>
      <c r="R36" s="31">
        <v>17</v>
      </c>
      <c r="S36" s="31">
        <v>19</v>
      </c>
      <c r="T36" s="127">
        <v>2</v>
      </c>
      <c r="U36" s="31">
        <v>3</v>
      </c>
      <c r="V36" s="31">
        <v>3</v>
      </c>
      <c r="W36" s="31">
        <v>8</v>
      </c>
      <c r="X36" s="31">
        <v>0</v>
      </c>
      <c r="Y36" s="43">
        <v>5</v>
      </c>
      <c r="Z36" s="147">
        <v>0</v>
      </c>
      <c r="AA36" s="43">
        <v>1</v>
      </c>
    </row>
    <row r="37" spans="1:27" ht="15">
      <c r="A37" s="3" t="s">
        <v>79</v>
      </c>
      <c r="B37" s="30">
        <f t="shared" si="2"/>
        <v>7</v>
      </c>
      <c r="C37" s="31">
        <v>1</v>
      </c>
      <c r="D37" s="31">
        <v>0</v>
      </c>
      <c r="E37" s="31">
        <v>1</v>
      </c>
      <c r="F37" s="31">
        <v>0</v>
      </c>
      <c r="G37" s="31">
        <v>0</v>
      </c>
      <c r="H37" s="31">
        <v>0</v>
      </c>
      <c r="I37" s="31">
        <v>0</v>
      </c>
      <c r="J37" s="31">
        <v>1</v>
      </c>
      <c r="K37" s="31">
        <v>0</v>
      </c>
      <c r="L37" s="35">
        <v>0</v>
      </c>
      <c r="M37" s="31">
        <v>1</v>
      </c>
      <c r="N37" s="31">
        <v>0</v>
      </c>
      <c r="O37" s="31">
        <v>0</v>
      </c>
      <c r="P37" s="31">
        <v>0</v>
      </c>
      <c r="Q37" s="31">
        <v>3</v>
      </c>
      <c r="R37" s="31">
        <v>0</v>
      </c>
      <c r="S37" s="31">
        <v>0</v>
      </c>
      <c r="T37" s="127">
        <v>0</v>
      </c>
      <c r="U37" s="31">
        <v>0</v>
      </c>
      <c r="V37" s="31">
        <v>0</v>
      </c>
      <c r="W37" s="31">
        <v>0</v>
      </c>
      <c r="X37" s="31">
        <v>0</v>
      </c>
      <c r="Y37" s="43">
        <v>0</v>
      </c>
      <c r="Z37" s="147">
        <v>0</v>
      </c>
      <c r="AA37" s="43">
        <v>0</v>
      </c>
    </row>
    <row r="38" spans="1:27" ht="15">
      <c r="A38" s="3" t="s">
        <v>81</v>
      </c>
      <c r="B38" s="30">
        <f t="shared" si="2"/>
        <v>737</v>
      </c>
      <c r="C38" s="31">
        <v>118</v>
      </c>
      <c r="D38" s="31">
        <v>79</v>
      </c>
      <c r="E38" s="31">
        <v>115</v>
      </c>
      <c r="F38" s="31">
        <v>21</v>
      </c>
      <c r="G38" s="31">
        <v>40</v>
      </c>
      <c r="H38" s="31">
        <v>70</v>
      </c>
      <c r="I38" s="31">
        <v>0</v>
      </c>
      <c r="J38" s="31">
        <v>40</v>
      </c>
      <c r="K38" s="31">
        <v>28</v>
      </c>
      <c r="L38" s="35">
        <v>32</v>
      </c>
      <c r="M38" s="31">
        <v>23</v>
      </c>
      <c r="N38" s="31">
        <v>10</v>
      </c>
      <c r="O38" s="31">
        <v>35</v>
      </c>
      <c r="P38" s="31">
        <v>21</v>
      </c>
      <c r="Q38" s="31">
        <v>2</v>
      </c>
      <c r="R38" s="31">
        <v>15</v>
      </c>
      <c r="S38" s="31">
        <v>30</v>
      </c>
      <c r="T38" s="127">
        <v>3</v>
      </c>
      <c r="U38" s="31">
        <v>9</v>
      </c>
      <c r="V38" s="31">
        <v>23</v>
      </c>
      <c r="W38" s="31">
        <v>7</v>
      </c>
      <c r="X38" s="31">
        <v>8</v>
      </c>
      <c r="Y38" s="43">
        <v>4</v>
      </c>
      <c r="Z38" s="147">
        <v>4</v>
      </c>
      <c r="AA38" s="43">
        <v>0</v>
      </c>
    </row>
    <row r="39" spans="1:27" ht="15">
      <c r="A39" s="3" t="s">
        <v>515</v>
      </c>
      <c r="B39" s="30">
        <f t="shared" si="2"/>
        <v>66</v>
      </c>
      <c r="C39" s="31">
        <v>5</v>
      </c>
      <c r="D39" s="31">
        <v>6</v>
      </c>
      <c r="E39" s="31">
        <v>0</v>
      </c>
      <c r="F39" s="31">
        <v>10</v>
      </c>
      <c r="G39" s="31">
        <v>6</v>
      </c>
      <c r="H39" s="31">
        <v>1</v>
      </c>
      <c r="I39" s="31">
        <v>4</v>
      </c>
      <c r="J39" s="31">
        <v>0</v>
      </c>
      <c r="K39" s="31">
        <v>1</v>
      </c>
      <c r="L39" s="35">
        <v>0</v>
      </c>
      <c r="M39" s="31">
        <v>0</v>
      </c>
      <c r="N39" s="31">
        <v>0</v>
      </c>
      <c r="O39" s="31">
        <v>1</v>
      </c>
      <c r="P39" s="31">
        <v>0</v>
      </c>
      <c r="Q39" s="31">
        <v>10</v>
      </c>
      <c r="R39" s="31">
        <v>8</v>
      </c>
      <c r="S39" s="31">
        <v>1</v>
      </c>
      <c r="T39" s="127">
        <v>0</v>
      </c>
      <c r="U39" s="31">
        <v>0</v>
      </c>
      <c r="V39" s="31">
        <v>0</v>
      </c>
      <c r="W39" s="31">
        <v>2</v>
      </c>
      <c r="X39" s="31">
        <v>2</v>
      </c>
      <c r="Y39" s="43">
        <v>9</v>
      </c>
      <c r="Z39" s="147">
        <v>0</v>
      </c>
      <c r="AA39" s="43">
        <v>0</v>
      </c>
    </row>
    <row r="40" spans="1:27" ht="15">
      <c r="A40" s="3" t="s">
        <v>82</v>
      </c>
      <c r="B40" s="30">
        <f t="shared" si="2"/>
        <v>66</v>
      </c>
      <c r="C40" s="31">
        <v>0</v>
      </c>
      <c r="D40" s="31">
        <v>1</v>
      </c>
      <c r="E40" s="31">
        <v>1</v>
      </c>
      <c r="F40" s="31">
        <v>1</v>
      </c>
      <c r="G40" s="31">
        <v>1</v>
      </c>
      <c r="H40" s="31">
        <v>0</v>
      </c>
      <c r="I40" s="31">
        <v>3</v>
      </c>
      <c r="J40" s="31">
        <v>1</v>
      </c>
      <c r="K40" s="31">
        <v>0</v>
      </c>
      <c r="L40" s="35">
        <v>0</v>
      </c>
      <c r="M40" s="31">
        <v>26</v>
      </c>
      <c r="N40" s="31">
        <v>2</v>
      </c>
      <c r="O40" s="31">
        <v>3</v>
      </c>
      <c r="P40" s="31">
        <v>1</v>
      </c>
      <c r="Q40" s="31">
        <v>21</v>
      </c>
      <c r="R40" s="31">
        <v>0</v>
      </c>
      <c r="S40" s="31">
        <v>0</v>
      </c>
      <c r="T40" s="127">
        <v>0</v>
      </c>
      <c r="U40" s="31">
        <v>0</v>
      </c>
      <c r="V40" s="31">
        <v>0</v>
      </c>
      <c r="W40" s="31">
        <v>0</v>
      </c>
      <c r="X40" s="31">
        <v>2</v>
      </c>
      <c r="Y40" s="43">
        <v>1</v>
      </c>
      <c r="Z40" s="147">
        <v>0</v>
      </c>
      <c r="AA40" s="43">
        <v>2</v>
      </c>
    </row>
    <row r="41" spans="1:27" ht="15">
      <c r="A41" s="3" t="s">
        <v>83</v>
      </c>
      <c r="B41" s="30">
        <f t="shared" si="2"/>
        <v>4</v>
      </c>
      <c r="C41" s="31">
        <v>0</v>
      </c>
      <c r="D41" s="31">
        <v>0</v>
      </c>
      <c r="E41" s="31">
        <v>0</v>
      </c>
      <c r="F41" s="31">
        <v>0</v>
      </c>
      <c r="G41" s="31">
        <v>1</v>
      </c>
      <c r="H41" s="31">
        <v>0</v>
      </c>
      <c r="I41" s="31">
        <v>0</v>
      </c>
      <c r="J41" s="31">
        <v>0</v>
      </c>
      <c r="K41" s="31">
        <v>0</v>
      </c>
      <c r="L41" s="35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3</v>
      </c>
      <c r="S41" s="31">
        <v>0</v>
      </c>
      <c r="T41" s="127">
        <v>0</v>
      </c>
      <c r="U41" s="31">
        <v>0</v>
      </c>
      <c r="V41" s="31">
        <v>0</v>
      </c>
      <c r="W41" s="31">
        <v>0</v>
      </c>
      <c r="X41" s="31">
        <v>0</v>
      </c>
      <c r="Y41" s="43">
        <v>0</v>
      </c>
      <c r="Z41" s="147">
        <v>0</v>
      </c>
      <c r="AA41" s="43">
        <v>0</v>
      </c>
    </row>
    <row r="42" spans="1:27" ht="15">
      <c r="A42" s="3" t="s">
        <v>85</v>
      </c>
      <c r="B42" s="30">
        <f t="shared" si="2"/>
        <v>7</v>
      </c>
      <c r="C42" s="31">
        <v>0</v>
      </c>
      <c r="D42" s="31">
        <v>0</v>
      </c>
      <c r="E42" s="31">
        <v>0</v>
      </c>
      <c r="F42" s="31">
        <v>1</v>
      </c>
      <c r="G42" s="31">
        <v>0</v>
      </c>
      <c r="H42" s="31">
        <v>0</v>
      </c>
      <c r="I42" s="31">
        <v>0</v>
      </c>
      <c r="J42" s="31">
        <v>2</v>
      </c>
      <c r="K42" s="31">
        <v>0</v>
      </c>
      <c r="L42" s="35">
        <v>0</v>
      </c>
      <c r="M42" s="31">
        <v>0</v>
      </c>
      <c r="N42" s="31">
        <v>4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127">
        <v>0</v>
      </c>
      <c r="U42" s="31">
        <v>0</v>
      </c>
      <c r="V42" s="31">
        <v>0</v>
      </c>
      <c r="W42" s="31">
        <v>0</v>
      </c>
      <c r="X42" s="31">
        <v>0</v>
      </c>
      <c r="Y42" s="43">
        <v>0</v>
      </c>
      <c r="Z42" s="147">
        <v>0</v>
      </c>
      <c r="AA42" s="43">
        <v>0</v>
      </c>
    </row>
    <row r="43" spans="1:27" ht="15">
      <c r="A43" s="3" t="s">
        <v>86</v>
      </c>
      <c r="B43" s="30">
        <f t="shared" si="2"/>
        <v>252</v>
      </c>
      <c r="C43" s="31">
        <v>30</v>
      </c>
      <c r="D43" s="31">
        <v>21</v>
      </c>
      <c r="E43" s="31">
        <v>15</v>
      </c>
      <c r="F43" s="31">
        <v>11</v>
      </c>
      <c r="G43" s="31">
        <v>14</v>
      </c>
      <c r="H43" s="31">
        <v>6</v>
      </c>
      <c r="I43" s="31">
        <v>26</v>
      </c>
      <c r="J43" s="31">
        <v>15</v>
      </c>
      <c r="K43" s="31">
        <v>7</v>
      </c>
      <c r="L43" s="35">
        <v>16</v>
      </c>
      <c r="M43" s="31">
        <v>29</v>
      </c>
      <c r="N43" s="31">
        <v>0</v>
      </c>
      <c r="O43" s="31">
        <v>11</v>
      </c>
      <c r="P43" s="31">
        <v>5</v>
      </c>
      <c r="Q43" s="31">
        <v>11</v>
      </c>
      <c r="R43" s="31">
        <v>2</v>
      </c>
      <c r="S43" s="31">
        <v>11</v>
      </c>
      <c r="T43" s="127">
        <v>1</v>
      </c>
      <c r="U43" s="31">
        <v>3</v>
      </c>
      <c r="V43" s="31">
        <v>10</v>
      </c>
      <c r="W43" s="31">
        <v>1</v>
      </c>
      <c r="X43" s="31">
        <v>5</v>
      </c>
      <c r="Y43" s="43">
        <v>0</v>
      </c>
      <c r="Z43" s="147">
        <v>0</v>
      </c>
      <c r="AA43" s="43">
        <v>2</v>
      </c>
    </row>
    <row r="44" spans="1:27" ht="15">
      <c r="A44" s="3" t="s">
        <v>87</v>
      </c>
      <c r="B44" s="30">
        <f t="shared" si="2"/>
        <v>32</v>
      </c>
      <c r="C44" s="31">
        <v>0</v>
      </c>
      <c r="D44" s="31">
        <v>1</v>
      </c>
      <c r="E44" s="31">
        <v>0</v>
      </c>
      <c r="F44" s="31">
        <v>2</v>
      </c>
      <c r="G44" s="31">
        <v>3</v>
      </c>
      <c r="H44" s="31">
        <v>1</v>
      </c>
      <c r="I44" s="31">
        <v>0</v>
      </c>
      <c r="J44" s="31">
        <v>4</v>
      </c>
      <c r="K44" s="31">
        <v>1</v>
      </c>
      <c r="L44" s="35">
        <v>2</v>
      </c>
      <c r="M44" s="31">
        <v>2</v>
      </c>
      <c r="N44" s="31">
        <v>1</v>
      </c>
      <c r="O44" s="31">
        <v>3</v>
      </c>
      <c r="P44" s="31">
        <v>1</v>
      </c>
      <c r="Q44" s="31">
        <v>4</v>
      </c>
      <c r="R44" s="31">
        <v>6</v>
      </c>
      <c r="S44" s="31">
        <v>0</v>
      </c>
      <c r="T44" s="127">
        <v>0</v>
      </c>
      <c r="U44" s="31">
        <v>0</v>
      </c>
      <c r="V44" s="31">
        <v>0</v>
      </c>
      <c r="W44" s="31">
        <v>1</v>
      </c>
      <c r="X44" s="31">
        <v>0</v>
      </c>
      <c r="Y44" s="43">
        <v>0</v>
      </c>
      <c r="Z44" s="147">
        <v>0</v>
      </c>
      <c r="AA44" s="43">
        <v>0</v>
      </c>
    </row>
    <row r="45" spans="1:27" ht="15">
      <c r="A45" s="3" t="s">
        <v>88</v>
      </c>
      <c r="B45" s="30">
        <f t="shared" si="2"/>
        <v>4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5">
        <v>0</v>
      </c>
      <c r="M45" s="31">
        <v>2</v>
      </c>
      <c r="N45" s="31">
        <v>0</v>
      </c>
      <c r="O45" s="31">
        <v>1</v>
      </c>
      <c r="P45" s="31">
        <v>0</v>
      </c>
      <c r="Q45" s="31">
        <v>0</v>
      </c>
      <c r="R45" s="31">
        <v>0</v>
      </c>
      <c r="S45" s="31">
        <v>0</v>
      </c>
      <c r="T45" s="127">
        <v>0</v>
      </c>
      <c r="U45" s="31">
        <v>1</v>
      </c>
      <c r="V45" s="31">
        <v>0</v>
      </c>
      <c r="W45" s="31">
        <v>0</v>
      </c>
      <c r="X45" s="31">
        <v>0</v>
      </c>
      <c r="Y45" s="43">
        <v>0</v>
      </c>
      <c r="Z45" s="147">
        <v>0</v>
      </c>
      <c r="AA45" s="43">
        <v>0</v>
      </c>
    </row>
    <row r="46" spans="1:27" ht="15">
      <c r="A46" s="3" t="s">
        <v>89</v>
      </c>
      <c r="B46" s="30">
        <f t="shared" si="2"/>
        <v>2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5">
        <v>0</v>
      </c>
      <c r="M46" s="31">
        <v>0</v>
      </c>
      <c r="N46" s="31">
        <v>0</v>
      </c>
      <c r="O46" s="31">
        <v>0</v>
      </c>
      <c r="P46" s="31">
        <v>0</v>
      </c>
      <c r="Q46" s="31">
        <v>2</v>
      </c>
      <c r="R46" s="31">
        <v>0</v>
      </c>
      <c r="S46" s="31">
        <v>0</v>
      </c>
      <c r="T46" s="127">
        <v>0</v>
      </c>
      <c r="U46" s="31">
        <v>0</v>
      </c>
      <c r="V46" s="31">
        <v>0</v>
      </c>
      <c r="W46" s="31">
        <v>0</v>
      </c>
      <c r="X46" s="31">
        <v>0</v>
      </c>
      <c r="Y46" s="43">
        <v>0</v>
      </c>
      <c r="Z46" s="147">
        <v>0</v>
      </c>
      <c r="AA46" s="43">
        <v>0</v>
      </c>
    </row>
    <row r="47" spans="1:27" ht="15">
      <c r="A47" s="3" t="s">
        <v>91</v>
      </c>
      <c r="B47" s="30">
        <f t="shared" si="2"/>
        <v>16</v>
      </c>
      <c r="C47" s="31">
        <v>4</v>
      </c>
      <c r="D47" s="31">
        <v>2</v>
      </c>
      <c r="E47" s="31">
        <v>2</v>
      </c>
      <c r="F47" s="31">
        <v>0</v>
      </c>
      <c r="G47" s="31">
        <v>0</v>
      </c>
      <c r="H47" s="31">
        <v>0</v>
      </c>
      <c r="I47" s="31">
        <v>0</v>
      </c>
      <c r="J47" s="31">
        <v>4</v>
      </c>
      <c r="K47" s="31">
        <v>1</v>
      </c>
      <c r="L47" s="35">
        <v>1</v>
      </c>
      <c r="M47" s="31">
        <v>1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127">
        <v>1</v>
      </c>
      <c r="U47" s="31">
        <v>0</v>
      </c>
      <c r="V47" s="31">
        <v>0</v>
      </c>
      <c r="W47" s="31">
        <v>0</v>
      </c>
      <c r="X47" s="31">
        <v>0</v>
      </c>
      <c r="Y47" s="43">
        <v>0</v>
      </c>
      <c r="Z47" s="147">
        <v>0</v>
      </c>
      <c r="AA47" s="43">
        <v>0</v>
      </c>
    </row>
    <row r="48" spans="1:27" ht="15">
      <c r="A48" s="3" t="s">
        <v>92</v>
      </c>
      <c r="B48" s="30">
        <f t="shared" si="2"/>
        <v>3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1</v>
      </c>
      <c r="I48" s="31">
        <v>0</v>
      </c>
      <c r="J48" s="31">
        <v>0</v>
      </c>
      <c r="K48" s="31">
        <v>0</v>
      </c>
      <c r="L48" s="35">
        <v>0</v>
      </c>
      <c r="M48" s="31">
        <v>0</v>
      </c>
      <c r="N48" s="31">
        <v>0</v>
      </c>
      <c r="O48" s="31">
        <v>0</v>
      </c>
      <c r="P48" s="31">
        <v>0</v>
      </c>
      <c r="Q48" s="31">
        <v>2</v>
      </c>
      <c r="R48" s="31">
        <v>0</v>
      </c>
      <c r="S48" s="31">
        <v>0</v>
      </c>
      <c r="T48" s="127">
        <v>0</v>
      </c>
      <c r="U48" s="31">
        <v>0</v>
      </c>
      <c r="V48" s="31">
        <v>0</v>
      </c>
      <c r="W48" s="31">
        <v>0</v>
      </c>
      <c r="X48" s="31">
        <v>0</v>
      </c>
      <c r="Y48" s="43">
        <v>0</v>
      </c>
      <c r="Z48" s="147">
        <v>0</v>
      </c>
      <c r="AA48" s="43">
        <v>0</v>
      </c>
    </row>
    <row r="49" spans="1:27" ht="15">
      <c r="A49" s="3" t="s">
        <v>93</v>
      </c>
      <c r="B49" s="30">
        <f t="shared" si="2"/>
        <v>20</v>
      </c>
      <c r="C49" s="31">
        <v>2</v>
      </c>
      <c r="D49" s="31">
        <v>1</v>
      </c>
      <c r="E49" s="31">
        <v>1</v>
      </c>
      <c r="F49" s="31">
        <v>1</v>
      </c>
      <c r="G49" s="31">
        <v>3</v>
      </c>
      <c r="H49" s="31">
        <v>2</v>
      </c>
      <c r="I49" s="31">
        <v>0</v>
      </c>
      <c r="J49" s="31">
        <v>3</v>
      </c>
      <c r="K49" s="31">
        <v>0</v>
      </c>
      <c r="L49" s="35">
        <v>0</v>
      </c>
      <c r="M49" s="31">
        <v>2</v>
      </c>
      <c r="N49" s="31">
        <v>0</v>
      </c>
      <c r="O49" s="31">
        <v>0</v>
      </c>
      <c r="P49" s="31">
        <v>0</v>
      </c>
      <c r="Q49" s="31">
        <v>2</v>
      </c>
      <c r="R49" s="31">
        <v>0</v>
      </c>
      <c r="S49" s="31">
        <v>1</v>
      </c>
      <c r="T49" s="127">
        <v>0</v>
      </c>
      <c r="U49" s="31">
        <v>0</v>
      </c>
      <c r="V49" s="31">
        <v>0</v>
      </c>
      <c r="W49" s="31">
        <v>1</v>
      </c>
      <c r="X49" s="31">
        <v>0</v>
      </c>
      <c r="Y49" s="43">
        <v>1</v>
      </c>
      <c r="Z49" s="147">
        <v>0</v>
      </c>
      <c r="AA49" s="43">
        <v>0</v>
      </c>
    </row>
    <row r="50" spans="1:27" ht="15">
      <c r="A50" s="3" t="s">
        <v>94</v>
      </c>
      <c r="B50" s="30">
        <f t="shared" si="2"/>
        <v>52</v>
      </c>
      <c r="C50" s="31">
        <v>2</v>
      </c>
      <c r="D50" s="31">
        <v>8</v>
      </c>
      <c r="E50" s="31">
        <v>1</v>
      </c>
      <c r="F50" s="31">
        <v>3</v>
      </c>
      <c r="G50" s="31">
        <v>10</v>
      </c>
      <c r="H50" s="31">
        <v>1</v>
      </c>
      <c r="I50" s="31">
        <v>0</v>
      </c>
      <c r="J50" s="31">
        <v>12</v>
      </c>
      <c r="K50" s="31">
        <v>0</v>
      </c>
      <c r="L50" s="35">
        <v>1</v>
      </c>
      <c r="M50" s="31">
        <v>4</v>
      </c>
      <c r="N50" s="31">
        <v>0</v>
      </c>
      <c r="O50" s="31">
        <v>1</v>
      </c>
      <c r="P50" s="31">
        <v>0</v>
      </c>
      <c r="Q50" s="31">
        <v>0</v>
      </c>
      <c r="R50" s="31">
        <v>2</v>
      </c>
      <c r="S50" s="31">
        <v>2</v>
      </c>
      <c r="T50" s="127">
        <v>0</v>
      </c>
      <c r="U50" s="31">
        <v>1</v>
      </c>
      <c r="V50" s="31">
        <v>3</v>
      </c>
      <c r="W50" s="31">
        <v>0</v>
      </c>
      <c r="X50" s="31">
        <v>0</v>
      </c>
      <c r="Y50" s="43">
        <v>1</v>
      </c>
      <c r="Z50" s="147">
        <v>0</v>
      </c>
      <c r="AA50" s="43">
        <v>0</v>
      </c>
    </row>
    <row r="51" spans="1:27" ht="15">
      <c r="A51" s="3" t="s">
        <v>96</v>
      </c>
      <c r="B51" s="30">
        <f t="shared" si="2"/>
        <v>1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1</v>
      </c>
      <c r="K51" s="31">
        <v>0</v>
      </c>
      <c r="L51" s="35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127">
        <v>0</v>
      </c>
      <c r="U51" s="31">
        <v>0</v>
      </c>
      <c r="V51" s="31">
        <v>0</v>
      </c>
      <c r="W51" s="31">
        <v>0</v>
      </c>
      <c r="X51" s="31">
        <v>0</v>
      </c>
      <c r="Y51" s="43">
        <v>0</v>
      </c>
      <c r="Z51" s="147">
        <v>0</v>
      </c>
      <c r="AA51" s="43">
        <v>0</v>
      </c>
    </row>
    <row r="52" spans="1:27" ht="15">
      <c r="A52" s="3" t="s">
        <v>97</v>
      </c>
      <c r="B52" s="30">
        <f t="shared" si="2"/>
        <v>437</v>
      </c>
      <c r="C52" s="31">
        <v>12</v>
      </c>
      <c r="D52" s="31">
        <v>21</v>
      </c>
      <c r="E52" s="31">
        <v>23</v>
      </c>
      <c r="F52" s="31">
        <v>7</v>
      </c>
      <c r="G52" s="31">
        <v>6</v>
      </c>
      <c r="H52" s="31">
        <v>25</v>
      </c>
      <c r="I52" s="31">
        <v>83</v>
      </c>
      <c r="J52" s="31">
        <v>50</v>
      </c>
      <c r="K52" s="31">
        <v>46</v>
      </c>
      <c r="L52" s="35">
        <v>13</v>
      </c>
      <c r="M52" s="31">
        <v>20</v>
      </c>
      <c r="N52" s="31">
        <v>15</v>
      </c>
      <c r="O52" s="31">
        <v>5</v>
      </c>
      <c r="P52" s="31">
        <v>10</v>
      </c>
      <c r="Q52" s="31">
        <v>37</v>
      </c>
      <c r="R52" s="31">
        <v>11</v>
      </c>
      <c r="S52" s="31">
        <v>0</v>
      </c>
      <c r="T52" s="127">
        <v>15</v>
      </c>
      <c r="U52" s="31">
        <v>2</v>
      </c>
      <c r="V52" s="31">
        <v>23</v>
      </c>
      <c r="W52" s="31">
        <v>4</v>
      </c>
      <c r="X52" s="31">
        <v>0</v>
      </c>
      <c r="Y52" s="43">
        <v>5</v>
      </c>
      <c r="Z52" s="147">
        <v>4</v>
      </c>
      <c r="AA52" s="43">
        <v>0</v>
      </c>
    </row>
    <row r="53" spans="1:27" ht="15">
      <c r="A53" s="3" t="s">
        <v>98</v>
      </c>
      <c r="B53" s="30">
        <f t="shared" si="2"/>
        <v>1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5">
        <v>0</v>
      </c>
      <c r="M53" s="31">
        <v>1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127">
        <v>0</v>
      </c>
      <c r="U53" s="31">
        <v>0</v>
      </c>
      <c r="V53" s="31">
        <v>0</v>
      </c>
      <c r="W53" s="31">
        <v>0</v>
      </c>
      <c r="X53" s="31">
        <v>0</v>
      </c>
      <c r="Y53" s="43">
        <v>0</v>
      </c>
      <c r="Z53" s="147">
        <v>0</v>
      </c>
      <c r="AA53" s="43">
        <v>0</v>
      </c>
    </row>
    <row r="54" spans="1:27" ht="15">
      <c r="A54" s="3" t="s">
        <v>99</v>
      </c>
      <c r="B54" s="30">
        <f t="shared" si="2"/>
        <v>1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5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1</v>
      </c>
      <c r="S54" s="31">
        <v>0</v>
      </c>
      <c r="T54" s="127">
        <v>0</v>
      </c>
      <c r="U54" s="31">
        <v>0</v>
      </c>
      <c r="V54" s="31">
        <v>0</v>
      </c>
      <c r="W54" s="31">
        <v>0</v>
      </c>
      <c r="X54" s="31">
        <v>0</v>
      </c>
      <c r="Y54" s="43">
        <v>0</v>
      </c>
      <c r="Z54" s="147">
        <v>0</v>
      </c>
      <c r="AA54" s="43">
        <v>0</v>
      </c>
    </row>
    <row r="55" spans="1:27" ht="15">
      <c r="A55" s="3" t="s">
        <v>101</v>
      </c>
      <c r="B55" s="30">
        <f t="shared" si="2"/>
        <v>11</v>
      </c>
      <c r="C55" s="31">
        <v>0</v>
      </c>
      <c r="D55" s="31">
        <v>1</v>
      </c>
      <c r="E55" s="31">
        <v>0</v>
      </c>
      <c r="F55" s="31">
        <v>4</v>
      </c>
      <c r="G55" s="31">
        <v>1</v>
      </c>
      <c r="H55" s="31">
        <v>1</v>
      </c>
      <c r="I55" s="31">
        <v>0</v>
      </c>
      <c r="J55" s="31">
        <v>0</v>
      </c>
      <c r="K55" s="31">
        <v>0</v>
      </c>
      <c r="L55" s="35">
        <v>0</v>
      </c>
      <c r="M55" s="31">
        <v>2</v>
      </c>
      <c r="N55" s="31">
        <v>0</v>
      </c>
      <c r="O55" s="31">
        <v>0</v>
      </c>
      <c r="P55" s="31">
        <v>0</v>
      </c>
      <c r="Q55" s="31">
        <v>1</v>
      </c>
      <c r="R55" s="31">
        <v>1</v>
      </c>
      <c r="S55" s="31">
        <v>0</v>
      </c>
      <c r="T55" s="127">
        <v>0</v>
      </c>
      <c r="U55" s="31">
        <v>0</v>
      </c>
      <c r="V55" s="31">
        <v>0</v>
      </c>
      <c r="W55" s="31">
        <v>0</v>
      </c>
      <c r="X55" s="31">
        <v>0</v>
      </c>
      <c r="Y55" s="43">
        <v>0</v>
      </c>
      <c r="Z55" s="147">
        <v>0</v>
      </c>
      <c r="AA55" s="43">
        <v>0</v>
      </c>
    </row>
    <row r="56" spans="1:27" ht="15.75" thickBot="1">
      <c r="A56" s="44" t="s">
        <v>602</v>
      </c>
      <c r="B56" s="42"/>
      <c r="C56" s="31"/>
      <c r="D56" s="31"/>
      <c r="E56" s="31"/>
      <c r="F56" s="31"/>
      <c r="G56" s="31"/>
      <c r="H56" s="31"/>
      <c r="I56" s="31"/>
      <c r="J56" s="31"/>
      <c r="K56" s="31"/>
      <c r="L56" s="43"/>
      <c r="M56" s="31"/>
      <c r="N56" s="31"/>
      <c r="O56" s="31"/>
      <c r="P56" s="31"/>
      <c r="Q56" s="31"/>
      <c r="R56" s="31"/>
      <c r="S56" s="43"/>
      <c r="T56" s="43"/>
      <c r="U56" s="31"/>
      <c r="V56" s="31"/>
      <c r="W56" s="31"/>
      <c r="X56" s="31"/>
      <c r="Y56" s="43"/>
      <c r="Z56" s="43"/>
      <c r="AA56" s="43"/>
    </row>
    <row r="57" spans="1:27" ht="13.5" customHeight="1">
      <c r="A57" s="341"/>
      <c r="B57" s="120" t="s">
        <v>4</v>
      </c>
      <c r="C57" s="436" t="s">
        <v>351</v>
      </c>
      <c r="D57" s="436"/>
      <c r="E57" s="436"/>
      <c r="F57" s="436"/>
      <c r="G57" s="436"/>
      <c r="H57" s="436"/>
      <c r="I57" s="436"/>
      <c r="J57" s="436"/>
      <c r="K57" s="436"/>
      <c r="L57" s="437"/>
      <c r="M57" s="438" t="s">
        <v>352</v>
      </c>
      <c r="N57" s="436"/>
      <c r="O57" s="436"/>
      <c r="P57" s="436"/>
      <c r="Q57" s="436"/>
      <c r="R57" s="436"/>
      <c r="S57" s="436"/>
      <c r="T57" s="438" t="s">
        <v>569</v>
      </c>
      <c r="U57" s="436"/>
      <c r="V57" s="436"/>
      <c r="W57" s="436"/>
      <c r="X57" s="436"/>
      <c r="Y57" s="440"/>
      <c r="Z57" s="439" t="s">
        <v>568</v>
      </c>
      <c r="AA57" s="436"/>
    </row>
    <row r="58" spans="1:27" ht="15.75" thickBot="1">
      <c r="A58" s="5" t="s">
        <v>496</v>
      </c>
      <c r="B58" s="8" t="s">
        <v>10</v>
      </c>
      <c r="C58" s="310"/>
      <c r="D58" s="15"/>
      <c r="E58" s="15"/>
      <c r="F58" s="15"/>
      <c r="G58" s="15"/>
      <c r="H58" s="15"/>
      <c r="I58" s="15"/>
      <c r="J58" s="15"/>
      <c r="K58" s="15"/>
      <c r="L58" s="15"/>
      <c r="M58" s="310"/>
      <c r="N58" s="15"/>
      <c r="O58" s="15"/>
      <c r="P58" s="15"/>
      <c r="Q58" s="15"/>
      <c r="R58" s="15"/>
      <c r="S58" s="340"/>
      <c r="T58" s="444" t="s">
        <v>497</v>
      </c>
      <c r="U58" s="443"/>
      <c r="V58" s="443"/>
      <c r="W58" s="443"/>
      <c r="X58" s="443"/>
      <c r="Y58" s="443"/>
      <c r="Z58" s="442" t="s">
        <v>497</v>
      </c>
      <c r="AA58" s="443"/>
    </row>
    <row r="59" spans="1:27" ht="15">
      <c r="A59" s="5" t="s">
        <v>9</v>
      </c>
      <c r="B59" s="8" t="s">
        <v>4</v>
      </c>
      <c r="C59" s="5" t="s">
        <v>498</v>
      </c>
      <c r="D59" s="5" t="s">
        <v>499</v>
      </c>
      <c r="E59" s="5" t="s">
        <v>500</v>
      </c>
      <c r="F59" s="5" t="s">
        <v>501</v>
      </c>
      <c r="G59" s="5" t="s">
        <v>502</v>
      </c>
      <c r="H59" s="5" t="s">
        <v>503</v>
      </c>
      <c r="I59" s="5" t="s">
        <v>18</v>
      </c>
      <c r="J59" s="5" t="s">
        <v>11</v>
      </c>
      <c r="K59" s="5" t="s">
        <v>359</v>
      </c>
      <c r="L59" s="5" t="s">
        <v>504</v>
      </c>
      <c r="M59" s="14" t="s">
        <v>11</v>
      </c>
      <c r="N59" s="5" t="s">
        <v>505</v>
      </c>
      <c r="O59" s="5" t="s">
        <v>21</v>
      </c>
      <c r="P59" s="5" t="s">
        <v>506</v>
      </c>
      <c r="Q59" s="5" t="s">
        <v>507</v>
      </c>
      <c r="R59" s="5" t="s">
        <v>508</v>
      </c>
      <c r="S59" s="5" t="s">
        <v>509</v>
      </c>
      <c r="T59" s="14" t="s">
        <v>510</v>
      </c>
      <c r="U59" s="5" t="s">
        <v>511</v>
      </c>
      <c r="V59" s="4" t="s">
        <v>512</v>
      </c>
      <c r="W59" s="4" t="s">
        <v>513</v>
      </c>
      <c r="X59" s="4" t="s">
        <v>30</v>
      </c>
      <c r="Y59" s="37" t="s">
        <v>31</v>
      </c>
      <c r="Z59" s="143" t="s">
        <v>32</v>
      </c>
      <c r="AA59" s="37" t="s">
        <v>514</v>
      </c>
    </row>
    <row r="60" spans="1:27" ht="15.75" thickBot="1">
      <c r="A60" s="15"/>
      <c r="B60" s="16"/>
      <c r="C60" s="17" t="s">
        <v>34</v>
      </c>
      <c r="D60" s="17" t="s">
        <v>35</v>
      </c>
      <c r="E60" s="17" t="s">
        <v>36</v>
      </c>
      <c r="F60" s="17" t="s">
        <v>37</v>
      </c>
      <c r="G60" s="17" t="s">
        <v>38</v>
      </c>
      <c r="H60" s="10" t="s">
        <v>363</v>
      </c>
      <c r="I60" s="17" t="s">
        <v>39</v>
      </c>
      <c r="J60" s="17" t="s">
        <v>40</v>
      </c>
      <c r="K60" s="17" t="s">
        <v>41</v>
      </c>
      <c r="L60" s="10" t="s">
        <v>42</v>
      </c>
      <c r="M60" s="18" t="s">
        <v>43</v>
      </c>
      <c r="N60" s="17" t="s">
        <v>44</v>
      </c>
      <c r="O60" s="17" t="s">
        <v>45</v>
      </c>
      <c r="P60" s="10" t="s">
        <v>46</v>
      </c>
      <c r="Q60" s="10" t="s">
        <v>364</v>
      </c>
      <c r="R60" s="10" t="s">
        <v>47</v>
      </c>
      <c r="S60" s="17" t="s">
        <v>48</v>
      </c>
      <c r="T60" s="9" t="s">
        <v>49</v>
      </c>
      <c r="U60" s="10" t="s">
        <v>50</v>
      </c>
      <c r="V60" s="10" t="s">
        <v>51</v>
      </c>
      <c r="W60" s="10" t="s">
        <v>52</v>
      </c>
      <c r="X60" s="10"/>
      <c r="Y60" s="10" t="s">
        <v>53</v>
      </c>
      <c r="Z60" s="142" t="s">
        <v>54</v>
      </c>
      <c r="AA60" s="10" t="s">
        <v>55</v>
      </c>
    </row>
    <row r="61" spans="1:27" ht="15">
      <c r="A61" s="3"/>
      <c r="B61" s="30"/>
      <c r="C61" s="31"/>
      <c r="D61" s="31"/>
      <c r="E61" s="31"/>
      <c r="F61" s="31"/>
      <c r="G61" s="31"/>
      <c r="H61" s="31"/>
      <c r="I61" s="31"/>
      <c r="J61" s="31"/>
      <c r="K61" s="31"/>
      <c r="L61" s="35"/>
      <c r="M61" s="31"/>
      <c r="N61" s="31"/>
      <c r="O61" s="31"/>
      <c r="P61" s="31"/>
      <c r="Q61" s="31"/>
      <c r="R61" s="31"/>
      <c r="S61" s="31"/>
      <c r="T61" s="127"/>
      <c r="U61" s="31"/>
      <c r="V61" s="31"/>
      <c r="W61" s="31"/>
      <c r="X61" s="31"/>
      <c r="Y61" s="43"/>
      <c r="Z61" s="147"/>
      <c r="AA61" s="43"/>
    </row>
    <row r="62" spans="1:27" ht="15">
      <c r="A62" s="3" t="s">
        <v>102</v>
      </c>
      <c r="B62" s="30">
        <f>SUM(C62:AA62)</f>
        <v>4</v>
      </c>
      <c r="C62" s="31">
        <v>0</v>
      </c>
      <c r="D62" s="31">
        <v>0</v>
      </c>
      <c r="E62" s="31">
        <v>0</v>
      </c>
      <c r="F62" s="31">
        <v>4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5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127">
        <v>0</v>
      </c>
      <c r="U62" s="31">
        <v>0</v>
      </c>
      <c r="V62" s="31">
        <v>0</v>
      </c>
      <c r="W62" s="31">
        <v>0</v>
      </c>
      <c r="X62" s="31">
        <v>0</v>
      </c>
      <c r="Y62" s="43">
        <v>0</v>
      </c>
      <c r="Z62" s="147">
        <v>0</v>
      </c>
      <c r="AA62" s="43">
        <v>0</v>
      </c>
    </row>
    <row r="63" spans="1:27" ht="15">
      <c r="A63" s="3" t="s">
        <v>103</v>
      </c>
      <c r="B63" s="30">
        <f aca="true" t="shared" si="3" ref="B63:B111">SUM(C63:AA63)</f>
        <v>4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5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127">
        <v>0</v>
      </c>
      <c r="U63" s="31">
        <v>0</v>
      </c>
      <c r="V63" s="31">
        <v>0</v>
      </c>
      <c r="W63" s="31">
        <v>0</v>
      </c>
      <c r="X63" s="31">
        <v>0</v>
      </c>
      <c r="Y63" s="43">
        <v>4</v>
      </c>
      <c r="Z63" s="147">
        <v>0</v>
      </c>
      <c r="AA63" s="43">
        <v>0</v>
      </c>
    </row>
    <row r="64" spans="1:27" ht="15">
      <c r="A64" s="3" t="s">
        <v>106</v>
      </c>
      <c r="B64" s="30">
        <f t="shared" si="3"/>
        <v>330</v>
      </c>
      <c r="C64" s="31">
        <v>45</v>
      </c>
      <c r="D64" s="31">
        <v>15</v>
      </c>
      <c r="E64" s="31">
        <v>17</v>
      </c>
      <c r="F64" s="31">
        <v>23</v>
      </c>
      <c r="G64" s="31">
        <v>27</v>
      </c>
      <c r="H64" s="31">
        <v>31</v>
      </c>
      <c r="I64" s="31">
        <v>10</v>
      </c>
      <c r="J64" s="31">
        <v>28</v>
      </c>
      <c r="K64" s="31">
        <v>6</v>
      </c>
      <c r="L64" s="35">
        <v>19</v>
      </c>
      <c r="M64" s="31">
        <v>18</v>
      </c>
      <c r="N64" s="31">
        <v>4</v>
      </c>
      <c r="O64" s="31">
        <v>8</v>
      </c>
      <c r="P64" s="31">
        <v>12</v>
      </c>
      <c r="Q64" s="31">
        <v>14</v>
      </c>
      <c r="R64" s="31">
        <v>9</v>
      </c>
      <c r="S64" s="31">
        <v>9</v>
      </c>
      <c r="T64" s="127">
        <v>4</v>
      </c>
      <c r="U64" s="31">
        <v>7</v>
      </c>
      <c r="V64" s="31">
        <v>2</v>
      </c>
      <c r="W64" s="31">
        <v>8</v>
      </c>
      <c r="X64" s="31">
        <v>4</v>
      </c>
      <c r="Y64" s="43">
        <v>5</v>
      </c>
      <c r="Z64" s="147">
        <v>4</v>
      </c>
      <c r="AA64" s="43">
        <v>1</v>
      </c>
    </row>
    <row r="65" spans="1:27" ht="15">
      <c r="A65" s="3" t="s">
        <v>107</v>
      </c>
      <c r="B65" s="30">
        <f t="shared" si="3"/>
        <v>113</v>
      </c>
      <c r="C65" s="31">
        <v>13</v>
      </c>
      <c r="D65" s="31">
        <v>8</v>
      </c>
      <c r="E65" s="31">
        <v>11</v>
      </c>
      <c r="F65" s="31">
        <v>7</v>
      </c>
      <c r="G65" s="31">
        <v>13</v>
      </c>
      <c r="H65" s="31">
        <v>22</v>
      </c>
      <c r="I65" s="31">
        <v>1</v>
      </c>
      <c r="J65" s="31">
        <v>1</v>
      </c>
      <c r="K65" s="31">
        <v>5</v>
      </c>
      <c r="L65" s="35">
        <v>3</v>
      </c>
      <c r="M65" s="31">
        <v>3</v>
      </c>
      <c r="N65" s="31">
        <v>2</v>
      </c>
      <c r="O65" s="31">
        <v>2</v>
      </c>
      <c r="P65" s="31">
        <v>5</v>
      </c>
      <c r="Q65" s="31">
        <v>3</v>
      </c>
      <c r="R65" s="31">
        <v>5</v>
      </c>
      <c r="S65" s="31">
        <v>3</v>
      </c>
      <c r="T65" s="127">
        <v>0</v>
      </c>
      <c r="U65" s="31">
        <v>2</v>
      </c>
      <c r="V65" s="31">
        <v>0</v>
      </c>
      <c r="W65" s="31">
        <v>1</v>
      </c>
      <c r="X65" s="31">
        <v>2</v>
      </c>
      <c r="Y65" s="43">
        <v>1</v>
      </c>
      <c r="Z65" s="147">
        <v>0</v>
      </c>
      <c r="AA65" s="43">
        <v>0</v>
      </c>
    </row>
    <row r="66" spans="1:27" ht="15">
      <c r="A66" s="3" t="s">
        <v>108</v>
      </c>
      <c r="B66" s="30">
        <f t="shared" si="3"/>
        <v>1025</v>
      </c>
      <c r="C66" s="31">
        <v>74</v>
      </c>
      <c r="D66" s="31">
        <v>65</v>
      </c>
      <c r="E66" s="31">
        <v>45</v>
      </c>
      <c r="F66" s="31">
        <v>76</v>
      </c>
      <c r="G66" s="31">
        <v>59</v>
      </c>
      <c r="H66" s="31">
        <v>26</v>
      </c>
      <c r="I66" s="31">
        <v>43</v>
      </c>
      <c r="J66" s="31">
        <v>67</v>
      </c>
      <c r="K66" s="31">
        <v>31</v>
      </c>
      <c r="L66" s="35">
        <v>42</v>
      </c>
      <c r="M66" s="31">
        <v>50</v>
      </c>
      <c r="N66" s="31">
        <v>54</v>
      </c>
      <c r="O66" s="31">
        <v>29</v>
      </c>
      <c r="P66" s="31">
        <v>25</v>
      </c>
      <c r="Q66" s="31">
        <v>51</v>
      </c>
      <c r="R66" s="31">
        <v>78</v>
      </c>
      <c r="S66" s="31">
        <v>45</v>
      </c>
      <c r="T66" s="127">
        <v>19</v>
      </c>
      <c r="U66" s="31">
        <v>22</v>
      </c>
      <c r="V66" s="31">
        <v>23</v>
      </c>
      <c r="W66" s="31">
        <v>39</v>
      </c>
      <c r="X66" s="31">
        <v>24</v>
      </c>
      <c r="Y66" s="43">
        <v>30</v>
      </c>
      <c r="Z66" s="147">
        <v>5</v>
      </c>
      <c r="AA66" s="43">
        <v>3</v>
      </c>
    </row>
    <row r="67" spans="1:27" ht="15">
      <c r="A67" s="3" t="s">
        <v>109</v>
      </c>
      <c r="B67" s="30">
        <f t="shared" si="3"/>
        <v>148</v>
      </c>
      <c r="C67" s="31">
        <v>2</v>
      </c>
      <c r="D67" s="31">
        <v>4</v>
      </c>
      <c r="E67" s="31">
        <v>1</v>
      </c>
      <c r="F67" s="31">
        <v>17</v>
      </c>
      <c r="G67" s="31">
        <v>6</v>
      </c>
      <c r="H67" s="31">
        <v>7</v>
      </c>
      <c r="I67" s="31">
        <v>3</v>
      </c>
      <c r="J67" s="31">
        <v>9</v>
      </c>
      <c r="K67" s="31">
        <v>4</v>
      </c>
      <c r="L67" s="35">
        <v>7</v>
      </c>
      <c r="M67" s="31">
        <v>17</v>
      </c>
      <c r="N67" s="31">
        <v>18</v>
      </c>
      <c r="O67" s="31">
        <v>1</v>
      </c>
      <c r="P67" s="31">
        <v>3</v>
      </c>
      <c r="Q67" s="31">
        <v>14</v>
      </c>
      <c r="R67" s="31">
        <v>6</v>
      </c>
      <c r="S67" s="31">
        <v>5</v>
      </c>
      <c r="T67" s="127">
        <v>2</v>
      </c>
      <c r="U67" s="31">
        <v>6</v>
      </c>
      <c r="V67" s="31">
        <v>0</v>
      </c>
      <c r="W67" s="31">
        <v>1</v>
      </c>
      <c r="X67" s="31">
        <v>6</v>
      </c>
      <c r="Y67" s="43">
        <v>2</v>
      </c>
      <c r="Z67" s="147">
        <v>7</v>
      </c>
      <c r="AA67" s="43">
        <v>0</v>
      </c>
    </row>
    <row r="68" spans="1:27" ht="15">
      <c r="A68" s="3" t="s">
        <v>215</v>
      </c>
      <c r="B68" s="30">
        <f t="shared" si="3"/>
        <v>6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5">
        <v>1</v>
      </c>
      <c r="M68" s="31">
        <v>0</v>
      </c>
      <c r="N68" s="31">
        <v>0</v>
      </c>
      <c r="O68" s="31">
        <v>3</v>
      </c>
      <c r="P68" s="31">
        <v>0</v>
      </c>
      <c r="Q68" s="31">
        <v>2</v>
      </c>
      <c r="R68" s="31">
        <v>0</v>
      </c>
      <c r="S68" s="31">
        <v>0</v>
      </c>
      <c r="T68" s="127">
        <v>0</v>
      </c>
      <c r="U68" s="31">
        <v>0</v>
      </c>
      <c r="V68" s="31">
        <v>0</v>
      </c>
      <c r="W68" s="31">
        <v>0</v>
      </c>
      <c r="X68" s="31">
        <v>0</v>
      </c>
      <c r="Y68" s="43">
        <v>0</v>
      </c>
      <c r="Z68" s="147">
        <v>0</v>
      </c>
      <c r="AA68" s="43">
        <v>0</v>
      </c>
    </row>
    <row r="69" spans="1:27" ht="15">
      <c r="A69" s="3" t="s">
        <v>110</v>
      </c>
      <c r="B69" s="30">
        <f t="shared" si="3"/>
        <v>19</v>
      </c>
      <c r="C69" s="31">
        <v>0</v>
      </c>
      <c r="D69" s="31">
        <v>2</v>
      </c>
      <c r="E69" s="31">
        <v>0</v>
      </c>
      <c r="F69" s="31">
        <v>1</v>
      </c>
      <c r="G69" s="31">
        <v>1</v>
      </c>
      <c r="H69" s="31">
        <v>2</v>
      </c>
      <c r="I69" s="31">
        <v>1</v>
      </c>
      <c r="J69" s="31">
        <v>1</v>
      </c>
      <c r="K69" s="31">
        <v>3</v>
      </c>
      <c r="L69" s="35">
        <v>1</v>
      </c>
      <c r="M69" s="31">
        <v>1</v>
      </c>
      <c r="N69" s="31">
        <v>1</v>
      </c>
      <c r="O69" s="31">
        <v>0</v>
      </c>
      <c r="P69" s="31">
        <v>0</v>
      </c>
      <c r="Q69" s="31">
        <v>0</v>
      </c>
      <c r="R69" s="31">
        <v>0</v>
      </c>
      <c r="S69" s="31">
        <v>1</v>
      </c>
      <c r="T69" s="127">
        <v>1</v>
      </c>
      <c r="U69" s="31">
        <v>0</v>
      </c>
      <c r="V69" s="31">
        <v>1</v>
      </c>
      <c r="W69" s="31">
        <v>0</v>
      </c>
      <c r="X69" s="31">
        <v>0</v>
      </c>
      <c r="Y69" s="43">
        <v>1</v>
      </c>
      <c r="Z69" s="147">
        <v>1</v>
      </c>
      <c r="AA69" s="43">
        <v>0</v>
      </c>
    </row>
    <row r="70" spans="1:27" ht="15">
      <c r="A70" s="3" t="s">
        <v>111</v>
      </c>
      <c r="B70" s="30">
        <f t="shared" si="3"/>
        <v>20</v>
      </c>
      <c r="C70" s="31">
        <v>1</v>
      </c>
      <c r="D70" s="31">
        <v>0</v>
      </c>
      <c r="E70" s="31">
        <v>0</v>
      </c>
      <c r="F70" s="31">
        <v>1</v>
      </c>
      <c r="G70" s="31">
        <v>3</v>
      </c>
      <c r="H70" s="31">
        <v>0</v>
      </c>
      <c r="I70" s="31">
        <v>0</v>
      </c>
      <c r="J70" s="31">
        <v>2</v>
      </c>
      <c r="K70" s="31">
        <v>1</v>
      </c>
      <c r="L70" s="35">
        <v>0</v>
      </c>
      <c r="M70" s="31">
        <v>1</v>
      </c>
      <c r="N70" s="31">
        <v>0</v>
      </c>
      <c r="O70" s="31">
        <v>0</v>
      </c>
      <c r="P70" s="31">
        <v>4</v>
      </c>
      <c r="Q70" s="31">
        <v>4</v>
      </c>
      <c r="R70" s="31">
        <v>0</v>
      </c>
      <c r="S70" s="31">
        <v>2</v>
      </c>
      <c r="T70" s="127">
        <v>0</v>
      </c>
      <c r="U70" s="31">
        <v>0</v>
      </c>
      <c r="V70" s="31">
        <v>0</v>
      </c>
      <c r="W70" s="31">
        <v>0</v>
      </c>
      <c r="X70" s="31">
        <v>0</v>
      </c>
      <c r="Y70" s="43">
        <v>1</v>
      </c>
      <c r="Z70" s="147">
        <v>0</v>
      </c>
      <c r="AA70" s="43">
        <v>0</v>
      </c>
    </row>
    <row r="71" spans="1:27" ht="15">
      <c r="A71" s="3" t="s">
        <v>115</v>
      </c>
      <c r="B71" s="30">
        <f t="shared" si="3"/>
        <v>90</v>
      </c>
      <c r="C71" s="31">
        <v>1</v>
      </c>
      <c r="D71" s="31">
        <v>2</v>
      </c>
      <c r="E71" s="31">
        <v>7</v>
      </c>
      <c r="F71" s="31">
        <v>12</v>
      </c>
      <c r="G71" s="31">
        <v>1</v>
      </c>
      <c r="H71" s="31">
        <v>19</v>
      </c>
      <c r="I71" s="31">
        <v>8</v>
      </c>
      <c r="J71" s="31">
        <v>1</v>
      </c>
      <c r="K71" s="31">
        <v>0</v>
      </c>
      <c r="L71" s="35">
        <v>2</v>
      </c>
      <c r="M71" s="31">
        <v>12</v>
      </c>
      <c r="N71" s="31">
        <v>3</v>
      </c>
      <c r="O71" s="31">
        <v>3</v>
      </c>
      <c r="P71" s="31">
        <v>2</v>
      </c>
      <c r="Q71" s="31">
        <v>0</v>
      </c>
      <c r="R71" s="31">
        <v>4</v>
      </c>
      <c r="S71" s="31">
        <v>6</v>
      </c>
      <c r="T71" s="127">
        <v>0</v>
      </c>
      <c r="U71" s="31">
        <v>1</v>
      </c>
      <c r="V71" s="31">
        <v>1</v>
      </c>
      <c r="W71" s="31">
        <v>0</v>
      </c>
      <c r="X71" s="31">
        <v>2</v>
      </c>
      <c r="Y71" s="43">
        <v>0</v>
      </c>
      <c r="Z71" s="147">
        <v>3</v>
      </c>
      <c r="AA71" s="43">
        <v>0</v>
      </c>
    </row>
    <row r="72" spans="1:27" ht="15">
      <c r="A72" s="3" t="s">
        <v>213</v>
      </c>
      <c r="B72" s="30">
        <f t="shared" si="3"/>
        <v>4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5">
        <v>0</v>
      </c>
      <c r="M72" s="31">
        <v>0</v>
      </c>
      <c r="N72" s="31">
        <v>0</v>
      </c>
      <c r="O72" s="31">
        <v>0</v>
      </c>
      <c r="P72" s="31">
        <v>0</v>
      </c>
      <c r="Q72" s="31">
        <v>4</v>
      </c>
      <c r="R72" s="31">
        <v>0</v>
      </c>
      <c r="S72" s="31">
        <v>0</v>
      </c>
      <c r="T72" s="127">
        <v>0</v>
      </c>
      <c r="U72" s="31">
        <v>0</v>
      </c>
      <c r="V72" s="31">
        <v>0</v>
      </c>
      <c r="W72" s="31">
        <v>0</v>
      </c>
      <c r="X72" s="31">
        <v>0</v>
      </c>
      <c r="Y72" s="43">
        <v>0</v>
      </c>
      <c r="Z72" s="147">
        <v>0</v>
      </c>
      <c r="AA72" s="43">
        <v>0</v>
      </c>
    </row>
    <row r="73" spans="1:27" ht="15">
      <c r="A73" s="3" t="s">
        <v>112</v>
      </c>
      <c r="B73" s="30">
        <f t="shared" si="3"/>
        <v>6</v>
      </c>
      <c r="C73" s="31">
        <v>2</v>
      </c>
      <c r="D73" s="31">
        <v>0</v>
      </c>
      <c r="E73" s="31">
        <v>0</v>
      </c>
      <c r="F73" s="31">
        <v>0</v>
      </c>
      <c r="G73" s="31">
        <v>1</v>
      </c>
      <c r="H73" s="31">
        <v>0</v>
      </c>
      <c r="I73" s="31">
        <v>0</v>
      </c>
      <c r="J73" s="31">
        <v>2</v>
      </c>
      <c r="K73" s="31">
        <v>0</v>
      </c>
      <c r="L73" s="35">
        <v>0</v>
      </c>
      <c r="M73" s="31">
        <v>0</v>
      </c>
      <c r="N73" s="31">
        <v>0</v>
      </c>
      <c r="O73" s="31">
        <v>0</v>
      </c>
      <c r="P73" s="31">
        <v>0</v>
      </c>
      <c r="Q73" s="31">
        <v>1</v>
      </c>
      <c r="R73" s="31">
        <v>0</v>
      </c>
      <c r="S73" s="31">
        <v>0</v>
      </c>
      <c r="T73" s="127">
        <v>0</v>
      </c>
      <c r="U73" s="31">
        <v>0</v>
      </c>
      <c r="V73" s="31">
        <v>0</v>
      </c>
      <c r="W73" s="31">
        <v>0</v>
      </c>
      <c r="X73" s="31">
        <v>0</v>
      </c>
      <c r="Y73" s="43">
        <v>0</v>
      </c>
      <c r="Z73" s="147">
        <v>0</v>
      </c>
      <c r="AA73" s="43">
        <v>0</v>
      </c>
    </row>
    <row r="74" spans="1:27" ht="15">
      <c r="A74" s="3" t="s">
        <v>113</v>
      </c>
      <c r="B74" s="30">
        <f t="shared" si="3"/>
        <v>6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2</v>
      </c>
      <c r="I74" s="31">
        <v>0</v>
      </c>
      <c r="J74" s="31">
        <v>1</v>
      </c>
      <c r="K74" s="31">
        <v>0</v>
      </c>
      <c r="L74" s="35">
        <v>0</v>
      </c>
      <c r="M74" s="31">
        <v>0</v>
      </c>
      <c r="N74" s="31">
        <v>0</v>
      </c>
      <c r="O74" s="31">
        <v>0</v>
      </c>
      <c r="P74" s="31">
        <v>1</v>
      </c>
      <c r="Q74" s="31">
        <v>0</v>
      </c>
      <c r="R74" s="31">
        <v>1</v>
      </c>
      <c r="S74" s="31">
        <v>0</v>
      </c>
      <c r="T74" s="127">
        <v>0</v>
      </c>
      <c r="U74" s="31">
        <v>1</v>
      </c>
      <c r="V74" s="31">
        <v>0</v>
      </c>
      <c r="W74" s="31">
        <v>0</v>
      </c>
      <c r="X74" s="31">
        <v>0</v>
      </c>
      <c r="Y74" s="43">
        <v>0</v>
      </c>
      <c r="Z74" s="147">
        <v>0</v>
      </c>
      <c r="AA74" s="43">
        <v>0</v>
      </c>
    </row>
    <row r="75" spans="1:27" ht="15">
      <c r="A75" s="3" t="s">
        <v>120</v>
      </c>
      <c r="B75" s="30">
        <f t="shared" si="3"/>
        <v>33</v>
      </c>
      <c r="C75" s="31">
        <v>1</v>
      </c>
      <c r="D75" s="31">
        <v>1</v>
      </c>
      <c r="E75" s="31">
        <v>0</v>
      </c>
      <c r="F75" s="31">
        <v>8</v>
      </c>
      <c r="G75" s="31">
        <v>1</v>
      </c>
      <c r="H75" s="31">
        <v>1</v>
      </c>
      <c r="I75" s="31">
        <v>0</v>
      </c>
      <c r="J75" s="31">
        <v>0</v>
      </c>
      <c r="K75" s="31">
        <v>2</v>
      </c>
      <c r="L75" s="35">
        <v>0</v>
      </c>
      <c r="M75" s="31">
        <v>0</v>
      </c>
      <c r="N75" s="31">
        <v>0</v>
      </c>
      <c r="O75" s="31">
        <v>1</v>
      </c>
      <c r="P75" s="31">
        <v>0</v>
      </c>
      <c r="Q75" s="31">
        <v>12</v>
      </c>
      <c r="R75" s="31">
        <v>0</v>
      </c>
      <c r="S75" s="31">
        <v>0</v>
      </c>
      <c r="T75" s="127">
        <v>2</v>
      </c>
      <c r="U75" s="31">
        <v>0</v>
      </c>
      <c r="V75" s="31">
        <v>0</v>
      </c>
      <c r="W75" s="31">
        <v>1</v>
      </c>
      <c r="X75" s="31">
        <v>2</v>
      </c>
      <c r="Y75" s="43">
        <v>1</v>
      </c>
      <c r="Z75" s="147">
        <v>0</v>
      </c>
      <c r="AA75" s="43">
        <v>0</v>
      </c>
    </row>
    <row r="76" spans="1:27" ht="15">
      <c r="A76" s="3" t="s">
        <v>121</v>
      </c>
      <c r="B76" s="30">
        <f t="shared" si="3"/>
        <v>138</v>
      </c>
      <c r="C76" s="31">
        <v>2</v>
      </c>
      <c r="D76" s="31">
        <v>0</v>
      </c>
      <c r="E76" s="31">
        <v>0</v>
      </c>
      <c r="F76" s="31">
        <v>4</v>
      </c>
      <c r="G76" s="31">
        <v>1</v>
      </c>
      <c r="H76" s="31">
        <v>0</v>
      </c>
      <c r="I76" s="31">
        <v>0</v>
      </c>
      <c r="J76" s="31">
        <v>12</v>
      </c>
      <c r="K76" s="31">
        <v>8</v>
      </c>
      <c r="L76" s="35">
        <v>2</v>
      </c>
      <c r="M76" s="31">
        <v>25</v>
      </c>
      <c r="N76" s="31">
        <v>1</v>
      </c>
      <c r="O76" s="31">
        <v>1</v>
      </c>
      <c r="P76" s="31">
        <v>5</v>
      </c>
      <c r="Q76" s="31">
        <v>23</v>
      </c>
      <c r="R76" s="31">
        <v>5</v>
      </c>
      <c r="S76" s="31">
        <v>8</v>
      </c>
      <c r="T76" s="127">
        <v>1</v>
      </c>
      <c r="U76" s="31">
        <v>3</v>
      </c>
      <c r="V76" s="31">
        <v>8</v>
      </c>
      <c r="W76" s="31">
        <v>2</v>
      </c>
      <c r="X76" s="31">
        <v>16</v>
      </c>
      <c r="Y76" s="43">
        <v>1</v>
      </c>
      <c r="Z76" s="147">
        <v>7</v>
      </c>
      <c r="AA76" s="43">
        <v>3</v>
      </c>
    </row>
    <row r="77" spans="1:27" ht="15">
      <c r="A77" s="3" t="s">
        <v>116</v>
      </c>
      <c r="B77" s="30">
        <f t="shared" si="3"/>
        <v>26</v>
      </c>
      <c r="C77" s="31">
        <v>7</v>
      </c>
      <c r="D77" s="31">
        <v>1</v>
      </c>
      <c r="E77" s="31">
        <v>0</v>
      </c>
      <c r="F77" s="31">
        <v>0</v>
      </c>
      <c r="G77" s="31">
        <v>0</v>
      </c>
      <c r="H77" s="31">
        <v>0</v>
      </c>
      <c r="I77" s="31">
        <v>7</v>
      </c>
      <c r="J77" s="31">
        <v>3</v>
      </c>
      <c r="K77" s="31">
        <v>2</v>
      </c>
      <c r="L77" s="35">
        <v>0</v>
      </c>
      <c r="M77" s="31">
        <v>2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127">
        <v>0</v>
      </c>
      <c r="U77" s="31">
        <v>0</v>
      </c>
      <c r="V77" s="31">
        <v>3</v>
      </c>
      <c r="W77" s="31">
        <v>0</v>
      </c>
      <c r="X77" s="31">
        <v>0</v>
      </c>
      <c r="Y77" s="43">
        <v>1</v>
      </c>
      <c r="Z77" s="147">
        <v>0</v>
      </c>
      <c r="AA77" s="43">
        <v>0</v>
      </c>
    </row>
    <row r="78" spans="1:27" ht="15">
      <c r="A78" s="3" t="s">
        <v>117</v>
      </c>
      <c r="B78" s="30">
        <f t="shared" si="3"/>
        <v>3</v>
      </c>
      <c r="C78" s="31">
        <v>1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1</v>
      </c>
      <c r="K78" s="31">
        <v>0</v>
      </c>
      <c r="L78" s="35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1</v>
      </c>
      <c r="T78" s="127">
        <v>0</v>
      </c>
      <c r="U78" s="31">
        <v>0</v>
      </c>
      <c r="V78" s="31">
        <v>0</v>
      </c>
      <c r="W78" s="31">
        <v>0</v>
      </c>
      <c r="X78" s="31">
        <v>0</v>
      </c>
      <c r="Y78" s="43">
        <v>0</v>
      </c>
      <c r="Z78" s="147">
        <v>0</v>
      </c>
      <c r="AA78" s="43">
        <v>0</v>
      </c>
    </row>
    <row r="79" spans="1:27" ht="15">
      <c r="A79" s="3" t="s">
        <v>123</v>
      </c>
      <c r="B79" s="30">
        <f t="shared" si="3"/>
        <v>5</v>
      </c>
      <c r="C79" s="31">
        <v>0</v>
      </c>
      <c r="D79" s="31">
        <v>0</v>
      </c>
      <c r="E79" s="31">
        <v>0</v>
      </c>
      <c r="F79" s="31">
        <v>0</v>
      </c>
      <c r="G79" s="31">
        <v>3</v>
      </c>
      <c r="H79" s="31">
        <v>0</v>
      </c>
      <c r="I79" s="31">
        <v>0</v>
      </c>
      <c r="J79" s="31">
        <v>0</v>
      </c>
      <c r="K79" s="31">
        <v>0</v>
      </c>
      <c r="L79" s="35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2</v>
      </c>
      <c r="S79" s="31">
        <v>0</v>
      </c>
      <c r="T79" s="127">
        <v>0</v>
      </c>
      <c r="U79" s="31">
        <v>0</v>
      </c>
      <c r="V79" s="31">
        <v>0</v>
      </c>
      <c r="W79" s="31">
        <v>0</v>
      </c>
      <c r="X79" s="31">
        <v>0</v>
      </c>
      <c r="Y79" s="43">
        <v>0</v>
      </c>
      <c r="Z79" s="147">
        <v>0</v>
      </c>
      <c r="AA79" s="43">
        <v>0</v>
      </c>
    </row>
    <row r="80" spans="1:27" ht="15">
      <c r="A80" s="3" t="s">
        <v>545</v>
      </c>
      <c r="B80" s="30">
        <f t="shared" si="3"/>
        <v>1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1</v>
      </c>
      <c r="L80" s="35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127">
        <v>0</v>
      </c>
      <c r="U80" s="31">
        <v>0</v>
      </c>
      <c r="V80" s="31">
        <v>0</v>
      </c>
      <c r="W80" s="31">
        <v>0</v>
      </c>
      <c r="X80" s="31">
        <v>0</v>
      </c>
      <c r="Y80" s="43">
        <v>0</v>
      </c>
      <c r="Z80" s="147">
        <v>0</v>
      </c>
      <c r="AA80" s="43">
        <v>0</v>
      </c>
    </row>
    <row r="81" spans="1:27" ht="15">
      <c r="A81" s="3" t="s">
        <v>118</v>
      </c>
      <c r="B81" s="30">
        <f t="shared" si="3"/>
        <v>16</v>
      </c>
      <c r="C81" s="31">
        <v>0</v>
      </c>
      <c r="D81" s="31">
        <v>0</v>
      </c>
      <c r="E81" s="31">
        <v>0</v>
      </c>
      <c r="F81" s="31">
        <v>2</v>
      </c>
      <c r="G81" s="31">
        <v>0</v>
      </c>
      <c r="H81" s="31">
        <v>0</v>
      </c>
      <c r="I81" s="31">
        <v>5</v>
      </c>
      <c r="J81" s="31">
        <v>1</v>
      </c>
      <c r="K81" s="31">
        <v>0</v>
      </c>
      <c r="L81" s="35">
        <v>0</v>
      </c>
      <c r="M81" s="31">
        <v>0</v>
      </c>
      <c r="N81" s="31">
        <v>2</v>
      </c>
      <c r="O81" s="31">
        <v>0</v>
      </c>
      <c r="P81" s="31">
        <v>0</v>
      </c>
      <c r="Q81" s="31">
        <v>0</v>
      </c>
      <c r="R81" s="31">
        <v>1</v>
      </c>
      <c r="S81" s="31">
        <v>2</v>
      </c>
      <c r="T81" s="127">
        <v>2</v>
      </c>
      <c r="U81" s="31">
        <v>0</v>
      </c>
      <c r="V81" s="31">
        <v>0</v>
      </c>
      <c r="W81" s="31">
        <v>0</v>
      </c>
      <c r="X81" s="31">
        <v>0</v>
      </c>
      <c r="Y81" s="43">
        <v>1</v>
      </c>
      <c r="Z81" s="147">
        <v>0</v>
      </c>
      <c r="AA81" s="43">
        <v>0</v>
      </c>
    </row>
    <row r="82" spans="1:27" ht="15">
      <c r="A82" s="3" t="s">
        <v>125</v>
      </c>
      <c r="B82" s="30">
        <f t="shared" si="3"/>
        <v>1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5">
        <v>0</v>
      </c>
      <c r="M82" s="31">
        <v>0</v>
      </c>
      <c r="N82" s="31">
        <v>0</v>
      </c>
      <c r="O82" s="31">
        <v>0</v>
      </c>
      <c r="P82" s="31">
        <v>1</v>
      </c>
      <c r="Q82" s="31">
        <v>0</v>
      </c>
      <c r="R82" s="31">
        <v>0</v>
      </c>
      <c r="S82" s="31">
        <v>0</v>
      </c>
      <c r="T82" s="127">
        <v>0</v>
      </c>
      <c r="U82" s="31">
        <v>0</v>
      </c>
      <c r="V82" s="31">
        <v>0</v>
      </c>
      <c r="W82" s="31">
        <v>0</v>
      </c>
      <c r="X82" s="31">
        <v>0</v>
      </c>
      <c r="Y82" s="43">
        <v>0</v>
      </c>
      <c r="Z82" s="147">
        <v>0</v>
      </c>
      <c r="AA82" s="43">
        <v>0</v>
      </c>
    </row>
    <row r="83" spans="1:27" ht="15">
      <c r="A83" s="3" t="s">
        <v>127</v>
      </c>
      <c r="B83" s="30">
        <f t="shared" si="3"/>
        <v>9</v>
      </c>
      <c r="C83" s="31">
        <v>0</v>
      </c>
      <c r="D83" s="31">
        <v>0</v>
      </c>
      <c r="E83" s="31">
        <v>0</v>
      </c>
      <c r="F83" s="31">
        <v>5</v>
      </c>
      <c r="G83" s="31">
        <v>0</v>
      </c>
      <c r="H83" s="31">
        <v>0</v>
      </c>
      <c r="I83" s="31">
        <v>0</v>
      </c>
      <c r="J83" s="31">
        <v>0</v>
      </c>
      <c r="K83" s="31">
        <v>1</v>
      </c>
      <c r="L83" s="35">
        <v>0</v>
      </c>
      <c r="M83" s="31">
        <v>0</v>
      </c>
      <c r="N83" s="31">
        <v>0</v>
      </c>
      <c r="O83" s="31">
        <v>0</v>
      </c>
      <c r="P83" s="31">
        <v>1</v>
      </c>
      <c r="Q83" s="31">
        <v>0</v>
      </c>
      <c r="R83" s="31">
        <v>0</v>
      </c>
      <c r="S83" s="31">
        <v>0</v>
      </c>
      <c r="T83" s="127">
        <v>0</v>
      </c>
      <c r="U83" s="31">
        <v>0</v>
      </c>
      <c r="V83" s="31">
        <v>2</v>
      </c>
      <c r="W83" s="31">
        <v>0</v>
      </c>
      <c r="X83" s="31">
        <v>0</v>
      </c>
      <c r="Y83" s="43">
        <v>0</v>
      </c>
      <c r="Z83" s="147">
        <v>0</v>
      </c>
      <c r="AA83" s="43">
        <v>0</v>
      </c>
    </row>
    <row r="84" spans="1:27" ht="15">
      <c r="A84" s="3" t="s">
        <v>214</v>
      </c>
      <c r="B84" s="30">
        <f t="shared" si="3"/>
        <v>1</v>
      </c>
      <c r="C84" s="31"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5">
        <v>0</v>
      </c>
      <c r="M84" s="31">
        <v>0</v>
      </c>
      <c r="N84" s="31">
        <v>0</v>
      </c>
      <c r="O84" s="31">
        <v>0</v>
      </c>
      <c r="P84" s="31">
        <v>0</v>
      </c>
      <c r="Q84" s="31">
        <v>1</v>
      </c>
      <c r="R84" s="31">
        <v>0</v>
      </c>
      <c r="S84" s="31">
        <v>0</v>
      </c>
      <c r="T84" s="127">
        <v>0</v>
      </c>
      <c r="U84" s="31">
        <v>0</v>
      </c>
      <c r="V84" s="31">
        <v>0</v>
      </c>
      <c r="W84" s="31">
        <v>0</v>
      </c>
      <c r="X84" s="31">
        <v>0</v>
      </c>
      <c r="Y84" s="43">
        <v>0</v>
      </c>
      <c r="Z84" s="147">
        <v>0</v>
      </c>
      <c r="AA84" s="43">
        <v>0</v>
      </c>
    </row>
    <row r="85" spans="1:27" ht="15">
      <c r="A85" s="3" t="s">
        <v>129</v>
      </c>
      <c r="B85" s="30">
        <f t="shared" si="3"/>
        <v>1</v>
      </c>
      <c r="C85" s="31"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5">
        <v>1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127">
        <v>0</v>
      </c>
      <c r="U85" s="31">
        <v>0</v>
      </c>
      <c r="V85" s="31">
        <v>0</v>
      </c>
      <c r="W85" s="31">
        <v>0</v>
      </c>
      <c r="X85" s="31">
        <v>0</v>
      </c>
      <c r="Y85" s="43">
        <v>0</v>
      </c>
      <c r="Z85" s="147">
        <v>0</v>
      </c>
      <c r="AA85" s="43">
        <v>0</v>
      </c>
    </row>
    <row r="86" spans="1:27" ht="15">
      <c r="A86" s="3" t="s">
        <v>130</v>
      </c>
      <c r="B86" s="30">
        <f t="shared" si="3"/>
        <v>173</v>
      </c>
      <c r="C86" s="31">
        <v>3</v>
      </c>
      <c r="D86" s="31">
        <v>14</v>
      </c>
      <c r="E86" s="31">
        <v>0</v>
      </c>
      <c r="F86" s="31">
        <v>8</v>
      </c>
      <c r="G86" s="31">
        <v>16</v>
      </c>
      <c r="H86" s="31">
        <v>8</v>
      </c>
      <c r="I86" s="31">
        <v>10</v>
      </c>
      <c r="J86" s="31">
        <v>1</v>
      </c>
      <c r="K86" s="31">
        <v>4</v>
      </c>
      <c r="L86" s="35">
        <v>6</v>
      </c>
      <c r="M86" s="31">
        <v>0</v>
      </c>
      <c r="N86" s="31">
        <v>14</v>
      </c>
      <c r="O86" s="31">
        <v>12</v>
      </c>
      <c r="P86" s="31">
        <v>10</v>
      </c>
      <c r="Q86" s="31">
        <v>19</v>
      </c>
      <c r="R86" s="31">
        <v>4</v>
      </c>
      <c r="S86" s="31">
        <v>29</v>
      </c>
      <c r="T86" s="127">
        <v>1</v>
      </c>
      <c r="U86" s="31">
        <v>0</v>
      </c>
      <c r="V86" s="31">
        <v>8</v>
      </c>
      <c r="W86" s="31">
        <v>0</v>
      </c>
      <c r="X86" s="31">
        <v>1</v>
      </c>
      <c r="Y86" s="43">
        <v>4</v>
      </c>
      <c r="Z86" s="147">
        <v>1</v>
      </c>
      <c r="AA86" s="43">
        <v>0</v>
      </c>
    </row>
    <row r="87" spans="1:27" ht="15">
      <c r="A87" s="3" t="s">
        <v>131</v>
      </c>
      <c r="B87" s="30">
        <f t="shared" si="3"/>
        <v>4</v>
      </c>
      <c r="C87" s="31">
        <v>1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5">
        <v>0</v>
      </c>
      <c r="M87" s="31">
        <v>0</v>
      </c>
      <c r="N87" s="31">
        <v>0</v>
      </c>
      <c r="O87" s="31">
        <v>0</v>
      </c>
      <c r="P87" s="31">
        <v>2</v>
      </c>
      <c r="Q87" s="31">
        <v>0</v>
      </c>
      <c r="R87" s="31">
        <v>1</v>
      </c>
      <c r="S87" s="31">
        <v>0</v>
      </c>
      <c r="T87" s="127">
        <v>0</v>
      </c>
      <c r="U87" s="31">
        <v>0</v>
      </c>
      <c r="V87" s="31">
        <v>0</v>
      </c>
      <c r="W87" s="31">
        <v>0</v>
      </c>
      <c r="X87" s="31">
        <v>0</v>
      </c>
      <c r="Y87" s="43">
        <v>0</v>
      </c>
      <c r="Z87" s="147">
        <v>0</v>
      </c>
      <c r="AA87" s="43">
        <v>0</v>
      </c>
    </row>
    <row r="88" spans="1:27" ht="15">
      <c r="A88" s="3" t="s">
        <v>132</v>
      </c>
      <c r="B88" s="30">
        <f t="shared" si="3"/>
        <v>146</v>
      </c>
      <c r="C88" s="31">
        <v>6</v>
      </c>
      <c r="D88" s="31">
        <v>6</v>
      </c>
      <c r="E88" s="31">
        <v>0</v>
      </c>
      <c r="F88" s="31">
        <v>10</v>
      </c>
      <c r="G88" s="31">
        <v>23</v>
      </c>
      <c r="H88" s="31">
        <v>18</v>
      </c>
      <c r="I88" s="31">
        <v>1</v>
      </c>
      <c r="J88" s="31">
        <v>0</v>
      </c>
      <c r="K88" s="31">
        <v>1</v>
      </c>
      <c r="L88" s="35">
        <v>9</v>
      </c>
      <c r="M88" s="31">
        <v>13</v>
      </c>
      <c r="N88" s="31">
        <v>4</v>
      </c>
      <c r="O88" s="31">
        <v>6</v>
      </c>
      <c r="P88" s="31">
        <v>6</v>
      </c>
      <c r="Q88" s="31">
        <v>19</v>
      </c>
      <c r="R88" s="31">
        <v>4</v>
      </c>
      <c r="S88" s="31">
        <v>12</v>
      </c>
      <c r="T88" s="127">
        <v>0</v>
      </c>
      <c r="U88" s="31">
        <v>2</v>
      </c>
      <c r="V88" s="31">
        <v>0</v>
      </c>
      <c r="W88" s="31">
        <v>2</v>
      </c>
      <c r="X88" s="31">
        <v>0</v>
      </c>
      <c r="Y88" s="43">
        <v>3</v>
      </c>
      <c r="Z88" s="147">
        <v>0</v>
      </c>
      <c r="AA88" s="43">
        <v>1</v>
      </c>
    </row>
    <row r="89" spans="1:27" ht="15">
      <c r="A89" s="3" t="s">
        <v>133</v>
      </c>
      <c r="B89" s="30">
        <f t="shared" si="3"/>
        <v>79</v>
      </c>
      <c r="C89" s="31">
        <v>9</v>
      </c>
      <c r="D89" s="31">
        <v>2</v>
      </c>
      <c r="E89" s="31">
        <v>4</v>
      </c>
      <c r="F89" s="31">
        <v>5</v>
      </c>
      <c r="G89" s="31">
        <v>10</v>
      </c>
      <c r="H89" s="31">
        <v>21</v>
      </c>
      <c r="I89" s="31">
        <v>1</v>
      </c>
      <c r="J89" s="31">
        <v>1</v>
      </c>
      <c r="K89" s="31">
        <v>0</v>
      </c>
      <c r="L89" s="35">
        <v>7</v>
      </c>
      <c r="M89" s="31">
        <v>0</v>
      </c>
      <c r="N89" s="31">
        <v>0</v>
      </c>
      <c r="O89" s="31">
        <v>3</v>
      </c>
      <c r="P89" s="31">
        <v>2</v>
      </c>
      <c r="Q89" s="31">
        <v>6</v>
      </c>
      <c r="R89" s="31">
        <v>0</v>
      </c>
      <c r="S89" s="31">
        <v>0</v>
      </c>
      <c r="T89" s="127">
        <v>1</v>
      </c>
      <c r="U89" s="31">
        <v>4</v>
      </c>
      <c r="V89" s="31">
        <v>0</v>
      </c>
      <c r="W89" s="31">
        <v>0</v>
      </c>
      <c r="X89" s="31">
        <v>0</v>
      </c>
      <c r="Y89" s="43">
        <v>2</v>
      </c>
      <c r="Z89" s="147">
        <v>0</v>
      </c>
      <c r="AA89" s="43">
        <v>1</v>
      </c>
    </row>
    <row r="90" spans="1:27" ht="15">
      <c r="A90" s="3" t="s">
        <v>134</v>
      </c>
      <c r="B90" s="30">
        <f t="shared" si="3"/>
        <v>259</v>
      </c>
      <c r="C90" s="31">
        <v>21</v>
      </c>
      <c r="D90" s="31">
        <v>37</v>
      </c>
      <c r="E90" s="31">
        <v>11</v>
      </c>
      <c r="F90" s="31">
        <v>18</v>
      </c>
      <c r="G90" s="31">
        <v>13</v>
      </c>
      <c r="H90" s="31">
        <v>5</v>
      </c>
      <c r="I90" s="31">
        <v>15</v>
      </c>
      <c r="J90" s="31">
        <v>7</v>
      </c>
      <c r="K90" s="31">
        <v>11</v>
      </c>
      <c r="L90" s="35">
        <v>16</v>
      </c>
      <c r="M90" s="31">
        <v>28</v>
      </c>
      <c r="N90" s="31">
        <v>6</v>
      </c>
      <c r="O90" s="31">
        <v>9</v>
      </c>
      <c r="P90" s="31">
        <v>9</v>
      </c>
      <c r="Q90" s="31">
        <v>24</v>
      </c>
      <c r="R90" s="31">
        <v>11</v>
      </c>
      <c r="S90" s="31">
        <v>2</v>
      </c>
      <c r="T90" s="127">
        <v>3</v>
      </c>
      <c r="U90" s="31">
        <v>2</v>
      </c>
      <c r="V90" s="31">
        <v>1</v>
      </c>
      <c r="W90" s="31">
        <v>2</v>
      </c>
      <c r="X90" s="31">
        <v>3</v>
      </c>
      <c r="Y90" s="43">
        <v>4</v>
      </c>
      <c r="Z90" s="147">
        <v>0</v>
      </c>
      <c r="AA90" s="43">
        <v>1</v>
      </c>
    </row>
    <row r="91" spans="1:27" ht="15">
      <c r="A91" s="3" t="s">
        <v>135</v>
      </c>
      <c r="B91" s="30">
        <f t="shared" si="3"/>
        <v>2</v>
      </c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1</v>
      </c>
      <c r="L91" s="35">
        <v>0</v>
      </c>
      <c r="M91" s="31">
        <v>0</v>
      </c>
      <c r="N91" s="31">
        <v>0</v>
      </c>
      <c r="O91" s="31">
        <v>1</v>
      </c>
      <c r="P91" s="31">
        <v>0</v>
      </c>
      <c r="Q91" s="31">
        <v>0</v>
      </c>
      <c r="R91" s="31">
        <v>0</v>
      </c>
      <c r="S91" s="31">
        <v>0</v>
      </c>
      <c r="T91" s="127">
        <v>0</v>
      </c>
      <c r="U91" s="31">
        <v>0</v>
      </c>
      <c r="V91" s="31">
        <v>0</v>
      </c>
      <c r="W91" s="31">
        <v>0</v>
      </c>
      <c r="X91" s="31">
        <v>0</v>
      </c>
      <c r="Y91" s="43">
        <v>0</v>
      </c>
      <c r="Z91" s="147">
        <v>0</v>
      </c>
      <c r="AA91" s="43">
        <v>0</v>
      </c>
    </row>
    <row r="92" spans="1:27" ht="15">
      <c r="A92" s="3" t="s">
        <v>138</v>
      </c>
      <c r="B92" s="30">
        <f t="shared" si="3"/>
        <v>2</v>
      </c>
      <c r="C92" s="31"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5">
        <v>0</v>
      </c>
      <c r="M92" s="31">
        <v>0</v>
      </c>
      <c r="N92" s="31">
        <v>0</v>
      </c>
      <c r="O92" s="31">
        <v>0</v>
      </c>
      <c r="P92" s="31">
        <v>0</v>
      </c>
      <c r="Q92" s="31">
        <v>2</v>
      </c>
      <c r="R92" s="31">
        <v>0</v>
      </c>
      <c r="S92" s="31">
        <v>0</v>
      </c>
      <c r="T92" s="127">
        <v>0</v>
      </c>
      <c r="U92" s="31">
        <v>0</v>
      </c>
      <c r="V92" s="31">
        <v>0</v>
      </c>
      <c r="W92" s="31">
        <v>0</v>
      </c>
      <c r="X92" s="31">
        <v>0</v>
      </c>
      <c r="Y92" s="43">
        <v>0</v>
      </c>
      <c r="Z92" s="147">
        <v>0</v>
      </c>
      <c r="AA92" s="43">
        <v>0</v>
      </c>
    </row>
    <row r="93" spans="1:27" ht="15">
      <c r="A93" s="3" t="s">
        <v>139</v>
      </c>
      <c r="B93" s="30">
        <f t="shared" si="3"/>
        <v>342</v>
      </c>
      <c r="C93" s="31">
        <v>18</v>
      </c>
      <c r="D93" s="31">
        <v>18</v>
      </c>
      <c r="E93" s="31">
        <v>22</v>
      </c>
      <c r="F93" s="31">
        <v>19</v>
      </c>
      <c r="G93" s="31">
        <v>18</v>
      </c>
      <c r="H93" s="31">
        <v>29</v>
      </c>
      <c r="I93" s="31">
        <v>22</v>
      </c>
      <c r="J93" s="31">
        <v>21</v>
      </c>
      <c r="K93" s="31">
        <v>19</v>
      </c>
      <c r="L93" s="35">
        <v>20</v>
      </c>
      <c r="M93" s="31">
        <v>9</v>
      </c>
      <c r="N93" s="31">
        <v>11</v>
      </c>
      <c r="O93" s="31">
        <v>7</v>
      </c>
      <c r="P93" s="31">
        <v>12</v>
      </c>
      <c r="Q93" s="31">
        <v>11</v>
      </c>
      <c r="R93" s="31">
        <v>18</v>
      </c>
      <c r="S93" s="31">
        <v>15</v>
      </c>
      <c r="T93" s="127">
        <v>6</v>
      </c>
      <c r="U93" s="31">
        <v>8</v>
      </c>
      <c r="V93" s="31">
        <v>2</v>
      </c>
      <c r="W93" s="31">
        <v>11</v>
      </c>
      <c r="X93" s="31">
        <v>11</v>
      </c>
      <c r="Y93" s="43">
        <v>10</v>
      </c>
      <c r="Z93" s="147">
        <v>2</v>
      </c>
      <c r="AA93" s="43">
        <v>3</v>
      </c>
    </row>
    <row r="94" spans="1:27" ht="15">
      <c r="A94" s="3" t="s">
        <v>140</v>
      </c>
      <c r="B94" s="30">
        <f t="shared" si="3"/>
        <v>583</v>
      </c>
      <c r="C94" s="31">
        <v>62</v>
      </c>
      <c r="D94" s="31">
        <v>35</v>
      </c>
      <c r="E94" s="31">
        <v>38</v>
      </c>
      <c r="F94" s="31">
        <v>34</v>
      </c>
      <c r="G94" s="31">
        <v>51</v>
      </c>
      <c r="H94" s="31">
        <v>57</v>
      </c>
      <c r="I94" s="31">
        <v>41</v>
      </c>
      <c r="J94" s="31">
        <v>29</v>
      </c>
      <c r="K94" s="31">
        <v>42</v>
      </c>
      <c r="L94" s="35">
        <v>35</v>
      </c>
      <c r="M94" s="31">
        <v>17</v>
      </c>
      <c r="N94" s="31">
        <v>12</v>
      </c>
      <c r="O94" s="31">
        <v>12</v>
      </c>
      <c r="P94" s="31">
        <v>21</v>
      </c>
      <c r="Q94" s="31">
        <v>16</v>
      </c>
      <c r="R94" s="31">
        <v>6</v>
      </c>
      <c r="S94" s="31">
        <v>17</v>
      </c>
      <c r="T94" s="127">
        <v>6</v>
      </c>
      <c r="U94" s="31">
        <v>15</v>
      </c>
      <c r="V94" s="31">
        <v>6</v>
      </c>
      <c r="W94" s="31">
        <v>10</v>
      </c>
      <c r="X94" s="31">
        <v>9</v>
      </c>
      <c r="Y94" s="43">
        <v>9</v>
      </c>
      <c r="Z94" s="147">
        <v>1</v>
      </c>
      <c r="AA94" s="43">
        <v>2</v>
      </c>
    </row>
    <row r="95" spans="1:27" ht="15">
      <c r="A95" s="3" t="s">
        <v>141</v>
      </c>
      <c r="B95" s="30">
        <f t="shared" si="3"/>
        <v>1</v>
      </c>
      <c r="C95" s="31">
        <v>0</v>
      </c>
      <c r="D95" s="31">
        <v>0</v>
      </c>
      <c r="E95" s="31">
        <v>0</v>
      </c>
      <c r="F95" s="31">
        <v>0</v>
      </c>
      <c r="G95" s="31">
        <v>1</v>
      </c>
      <c r="H95" s="31">
        <v>0</v>
      </c>
      <c r="I95" s="31">
        <v>0</v>
      </c>
      <c r="J95" s="31">
        <v>0</v>
      </c>
      <c r="K95" s="31">
        <v>0</v>
      </c>
      <c r="L95" s="35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127">
        <v>0</v>
      </c>
      <c r="U95" s="31">
        <v>0</v>
      </c>
      <c r="V95" s="31">
        <v>0</v>
      </c>
      <c r="W95" s="31">
        <v>0</v>
      </c>
      <c r="X95" s="31">
        <v>0</v>
      </c>
      <c r="Y95" s="43">
        <v>0</v>
      </c>
      <c r="Z95" s="147">
        <v>0</v>
      </c>
      <c r="AA95" s="43">
        <v>0</v>
      </c>
    </row>
    <row r="96" spans="1:27" ht="15">
      <c r="A96" s="3" t="s">
        <v>142</v>
      </c>
      <c r="B96" s="30">
        <f t="shared" si="3"/>
        <v>1</v>
      </c>
      <c r="C96" s="31"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5">
        <v>0</v>
      </c>
      <c r="M96" s="31">
        <v>0</v>
      </c>
      <c r="N96" s="31">
        <v>0</v>
      </c>
      <c r="O96" s="31">
        <v>0</v>
      </c>
      <c r="P96" s="31">
        <v>1</v>
      </c>
      <c r="Q96" s="31">
        <v>0</v>
      </c>
      <c r="R96" s="31">
        <v>0</v>
      </c>
      <c r="S96" s="31">
        <v>0</v>
      </c>
      <c r="T96" s="127">
        <v>0</v>
      </c>
      <c r="U96" s="31">
        <v>0</v>
      </c>
      <c r="V96" s="31">
        <v>0</v>
      </c>
      <c r="W96" s="31">
        <v>0</v>
      </c>
      <c r="X96" s="31">
        <v>0</v>
      </c>
      <c r="Y96" s="43">
        <v>0</v>
      </c>
      <c r="Z96" s="147">
        <v>0</v>
      </c>
      <c r="AA96" s="43">
        <v>0</v>
      </c>
    </row>
    <row r="97" spans="1:27" ht="15">
      <c r="A97" s="3" t="s">
        <v>143</v>
      </c>
      <c r="B97" s="30">
        <f t="shared" si="3"/>
        <v>15</v>
      </c>
      <c r="C97" s="31">
        <v>0</v>
      </c>
      <c r="D97" s="31">
        <v>0</v>
      </c>
      <c r="E97" s="31">
        <v>0</v>
      </c>
      <c r="F97" s="31">
        <v>0</v>
      </c>
      <c r="G97" s="31">
        <v>2</v>
      </c>
      <c r="H97" s="31">
        <v>0</v>
      </c>
      <c r="I97" s="31">
        <v>1</v>
      </c>
      <c r="J97" s="31">
        <v>0</v>
      </c>
      <c r="K97" s="31">
        <v>0</v>
      </c>
      <c r="L97" s="35">
        <v>0</v>
      </c>
      <c r="M97" s="31">
        <v>1</v>
      </c>
      <c r="N97" s="31">
        <v>0</v>
      </c>
      <c r="O97" s="31">
        <v>0</v>
      </c>
      <c r="P97" s="31">
        <v>3</v>
      </c>
      <c r="Q97" s="31">
        <v>2</v>
      </c>
      <c r="R97" s="31">
        <v>0</v>
      </c>
      <c r="S97" s="31">
        <v>0</v>
      </c>
      <c r="T97" s="127">
        <v>1</v>
      </c>
      <c r="U97" s="31">
        <v>0</v>
      </c>
      <c r="V97" s="31">
        <v>0</v>
      </c>
      <c r="W97" s="31">
        <v>2</v>
      </c>
      <c r="X97" s="31">
        <v>1</v>
      </c>
      <c r="Y97" s="43">
        <v>2</v>
      </c>
      <c r="Z97" s="147">
        <v>0</v>
      </c>
      <c r="AA97" s="43">
        <v>0</v>
      </c>
    </row>
    <row r="98" spans="1:27" ht="15">
      <c r="A98" s="3" t="s">
        <v>144</v>
      </c>
      <c r="B98" s="30">
        <f t="shared" si="3"/>
        <v>1</v>
      </c>
      <c r="C98" s="31">
        <v>0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5">
        <v>0</v>
      </c>
      <c r="M98" s="31">
        <v>0</v>
      </c>
      <c r="N98" s="31">
        <v>0</v>
      </c>
      <c r="O98" s="31">
        <v>0</v>
      </c>
      <c r="P98" s="31">
        <v>0</v>
      </c>
      <c r="Q98" s="31">
        <v>1</v>
      </c>
      <c r="R98" s="31">
        <v>0</v>
      </c>
      <c r="S98" s="31">
        <v>0</v>
      </c>
      <c r="T98" s="127">
        <v>0</v>
      </c>
      <c r="U98" s="31">
        <v>0</v>
      </c>
      <c r="V98" s="31">
        <v>0</v>
      </c>
      <c r="W98" s="31">
        <v>0</v>
      </c>
      <c r="X98" s="31">
        <v>0</v>
      </c>
      <c r="Y98" s="43">
        <v>0</v>
      </c>
      <c r="Z98" s="147">
        <v>0</v>
      </c>
      <c r="AA98" s="43">
        <v>0</v>
      </c>
    </row>
    <row r="99" spans="1:27" ht="15">
      <c r="A99" s="3" t="s">
        <v>145</v>
      </c>
      <c r="B99" s="30">
        <f t="shared" si="3"/>
        <v>1</v>
      </c>
      <c r="C99" s="31">
        <v>0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5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127">
        <v>0</v>
      </c>
      <c r="U99" s="31">
        <v>0</v>
      </c>
      <c r="V99" s="31">
        <v>0</v>
      </c>
      <c r="W99" s="31">
        <v>1</v>
      </c>
      <c r="X99" s="31">
        <v>0</v>
      </c>
      <c r="Y99" s="43">
        <v>0</v>
      </c>
      <c r="Z99" s="147">
        <v>0</v>
      </c>
      <c r="AA99" s="43">
        <v>0</v>
      </c>
    </row>
    <row r="100" spans="1:27" ht="15">
      <c r="A100" s="3" t="s">
        <v>146</v>
      </c>
      <c r="B100" s="30">
        <f t="shared" si="3"/>
        <v>29</v>
      </c>
      <c r="C100" s="31">
        <v>1</v>
      </c>
      <c r="D100" s="31">
        <v>1</v>
      </c>
      <c r="E100" s="31">
        <v>2</v>
      </c>
      <c r="F100" s="31">
        <v>1</v>
      </c>
      <c r="G100" s="31">
        <v>3</v>
      </c>
      <c r="H100" s="31">
        <v>2</v>
      </c>
      <c r="I100" s="31">
        <v>0</v>
      </c>
      <c r="J100" s="31">
        <v>0</v>
      </c>
      <c r="K100" s="31">
        <v>4</v>
      </c>
      <c r="L100" s="35">
        <v>2</v>
      </c>
      <c r="M100" s="31">
        <v>0</v>
      </c>
      <c r="N100" s="31">
        <v>4</v>
      </c>
      <c r="O100" s="31">
        <v>1</v>
      </c>
      <c r="P100" s="31">
        <v>0</v>
      </c>
      <c r="Q100" s="31">
        <v>0</v>
      </c>
      <c r="R100" s="31">
        <v>0</v>
      </c>
      <c r="S100" s="31">
        <v>3</v>
      </c>
      <c r="T100" s="127">
        <v>0</v>
      </c>
      <c r="U100" s="31">
        <v>0</v>
      </c>
      <c r="V100" s="31">
        <v>1</v>
      </c>
      <c r="W100" s="31">
        <v>3</v>
      </c>
      <c r="X100" s="31">
        <v>0</v>
      </c>
      <c r="Y100" s="43">
        <v>1</v>
      </c>
      <c r="Z100" s="147">
        <v>0</v>
      </c>
      <c r="AA100" s="43">
        <v>0</v>
      </c>
    </row>
    <row r="101" spans="1:27" ht="15">
      <c r="A101" s="3" t="s">
        <v>147</v>
      </c>
      <c r="B101" s="30">
        <f t="shared" si="3"/>
        <v>8</v>
      </c>
      <c r="C101" s="31">
        <v>0</v>
      </c>
      <c r="D101" s="31">
        <v>3</v>
      </c>
      <c r="E101" s="31">
        <v>0</v>
      </c>
      <c r="F101" s="31">
        <v>0</v>
      </c>
      <c r="G101" s="31">
        <v>1</v>
      </c>
      <c r="H101" s="31">
        <v>0</v>
      </c>
      <c r="I101" s="31">
        <v>0</v>
      </c>
      <c r="J101" s="31">
        <v>1</v>
      </c>
      <c r="K101" s="31">
        <v>1</v>
      </c>
      <c r="L101" s="35">
        <v>0</v>
      </c>
      <c r="M101" s="31">
        <v>1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127">
        <v>0</v>
      </c>
      <c r="U101" s="31">
        <v>0</v>
      </c>
      <c r="V101" s="31">
        <v>0</v>
      </c>
      <c r="W101" s="31">
        <v>1</v>
      </c>
      <c r="X101" s="31">
        <v>0</v>
      </c>
      <c r="Y101" s="43">
        <v>0</v>
      </c>
      <c r="Z101" s="147">
        <v>0</v>
      </c>
      <c r="AA101" s="43">
        <v>0</v>
      </c>
    </row>
    <row r="102" spans="1:27" ht="15">
      <c r="A102" s="3" t="s">
        <v>149</v>
      </c>
      <c r="B102" s="30">
        <f t="shared" si="3"/>
        <v>2</v>
      </c>
      <c r="C102" s="31">
        <v>0</v>
      </c>
      <c r="D102" s="31">
        <v>0</v>
      </c>
      <c r="E102" s="31">
        <v>1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5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1</v>
      </c>
      <c r="R102" s="31">
        <v>0</v>
      </c>
      <c r="S102" s="31">
        <v>0</v>
      </c>
      <c r="T102" s="127">
        <v>0</v>
      </c>
      <c r="U102" s="31">
        <v>0</v>
      </c>
      <c r="V102" s="31">
        <v>0</v>
      </c>
      <c r="W102" s="31">
        <v>0</v>
      </c>
      <c r="X102" s="31">
        <v>0</v>
      </c>
      <c r="Y102" s="43">
        <v>0</v>
      </c>
      <c r="Z102" s="147">
        <v>0</v>
      </c>
      <c r="AA102" s="43">
        <v>0</v>
      </c>
    </row>
    <row r="103" spans="1:27" ht="15">
      <c r="A103" s="3" t="s">
        <v>150</v>
      </c>
      <c r="B103" s="30">
        <f t="shared" si="3"/>
        <v>103</v>
      </c>
      <c r="C103" s="31">
        <v>47</v>
      </c>
      <c r="D103" s="31">
        <v>0</v>
      </c>
      <c r="E103" s="31">
        <v>17</v>
      </c>
      <c r="F103" s="31">
        <v>0</v>
      </c>
      <c r="G103" s="31">
        <v>0</v>
      </c>
      <c r="H103" s="31">
        <v>0</v>
      </c>
      <c r="I103" s="31">
        <v>0</v>
      </c>
      <c r="J103" s="31">
        <v>1</v>
      </c>
      <c r="K103" s="31">
        <v>0</v>
      </c>
      <c r="L103" s="35">
        <v>1</v>
      </c>
      <c r="M103" s="31">
        <v>2</v>
      </c>
      <c r="N103" s="31">
        <v>0</v>
      </c>
      <c r="O103" s="31">
        <v>6</v>
      </c>
      <c r="P103" s="31">
        <v>2</v>
      </c>
      <c r="Q103" s="31">
        <v>12</v>
      </c>
      <c r="R103" s="31">
        <v>4</v>
      </c>
      <c r="S103" s="31">
        <v>0</v>
      </c>
      <c r="T103" s="127">
        <v>0</v>
      </c>
      <c r="U103" s="31">
        <v>0</v>
      </c>
      <c r="V103" s="31">
        <v>11</v>
      </c>
      <c r="W103" s="31">
        <v>0</v>
      </c>
      <c r="X103" s="31">
        <v>0</v>
      </c>
      <c r="Y103" s="43">
        <v>0</v>
      </c>
      <c r="Z103" s="147">
        <v>0</v>
      </c>
      <c r="AA103" s="43">
        <v>0</v>
      </c>
    </row>
    <row r="104" spans="1:27" ht="15">
      <c r="A104" s="3" t="s">
        <v>405</v>
      </c>
      <c r="B104" s="30">
        <f t="shared" si="3"/>
        <v>31</v>
      </c>
      <c r="C104" s="31">
        <v>1</v>
      </c>
      <c r="D104" s="31">
        <v>2</v>
      </c>
      <c r="E104" s="31">
        <v>1</v>
      </c>
      <c r="F104" s="31">
        <v>4</v>
      </c>
      <c r="G104" s="31">
        <v>4</v>
      </c>
      <c r="H104" s="31">
        <v>1</v>
      </c>
      <c r="I104" s="31">
        <v>0</v>
      </c>
      <c r="J104" s="31">
        <v>0</v>
      </c>
      <c r="K104" s="31">
        <v>2</v>
      </c>
      <c r="L104" s="35">
        <v>4</v>
      </c>
      <c r="M104" s="31">
        <v>4</v>
      </c>
      <c r="N104" s="31">
        <v>0</v>
      </c>
      <c r="O104" s="31">
        <v>2</v>
      </c>
      <c r="P104" s="31">
        <v>0</v>
      </c>
      <c r="Q104" s="31">
        <v>0</v>
      </c>
      <c r="R104" s="31">
        <v>0</v>
      </c>
      <c r="S104" s="31">
        <v>1</v>
      </c>
      <c r="T104" s="127">
        <v>0</v>
      </c>
      <c r="U104" s="31">
        <v>1</v>
      </c>
      <c r="V104" s="31">
        <v>1</v>
      </c>
      <c r="W104" s="31">
        <v>0</v>
      </c>
      <c r="X104" s="31">
        <v>3</v>
      </c>
      <c r="Y104" s="43">
        <v>0</v>
      </c>
      <c r="Z104" s="147">
        <v>0</v>
      </c>
      <c r="AA104" s="43">
        <v>0</v>
      </c>
    </row>
    <row r="105" spans="1:27" ht="15">
      <c r="A105" s="3" t="s">
        <v>151</v>
      </c>
      <c r="B105" s="30">
        <f t="shared" si="3"/>
        <v>1</v>
      </c>
      <c r="C105" s="31">
        <v>0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5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127">
        <v>0</v>
      </c>
      <c r="U105" s="31">
        <v>0</v>
      </c>
      <c r="V105" s="31">
        <v>0</v>
      </c>
      <c r="W105" s="31">
        <v>0</v>
      </c>
      <c r="X105" s="31">
        <v>0</v>
      </c>
      <c r="Y105" s="43">
        <v>1</v>
      </c>
      <c r="Z105" s="147">
        <v>0</v>
      </c>
      <c r="AA105" s="43">
        <v>0</v>
      </c>
    </row>
    <row r="106" spans="1:27" ht="15">
      <c r="A106" s="3" t="s">
        <v>152</v>
      </c>
      <c r="B106" s="30">
        <f t="shared" si="3"/>
        <v>64</v>
      </c>
      <c r="C106" s="31">
        <v>0</v>
      </c>
      <c r="D106" s="31">
        <v>41</v>
      </c>
      <c r="E106" s="31">
        <v>0</v>
      </c>
      <c r="F106" s="31">
        <v>2</v>
      </c>
      <c r="G106" s="31">
        <v>3</v>
      </c>
      <c r="H106" s="31">
        <v>5</v>
      </c>
      <c r="I106" s="31">
        <v>0</v>
      </c>
      <c r="J106" s="31">
        <v>2</v>
      </c>
      <c r="K106" s="31">
        <v>0</v>
      </c>
      <c r="L106" s="35">
        <v>1</v>
      </c>
      <c r="M106" s="31">
        <v>1</v>
      </c>
      <c r="N106" s="31">
        <v>1</v>
      </c>
      <c r="O106" s="31">
        <v>0</v>
      </c>
      <c r="P106" s="31">
        <v>0</v>
      </c>
      <c r="Q106" s="31">
        <v>3</v>
      </c>
      <c r="R106" s="31">
        <v>0</v>
      </c>
      <c r="S106" s="31">
        <v>3</v>
      </c>
      <c r="T106" s="127">
        <v>0</v>
      </c>
      <c r="U106" s="31">
        <v>1</v>
      </c>
      <c r="V106" s="31">
        <v>0</v>
      </c>
      <c r="W106" s="31">
        <v>0</v>
      </c>
      <c r="X106" s="31">
        <v>0</v>
      </c>
      <c r="Y106" s="43">
        <v>1</v>
      </c>
      <c r="Z106" s="147">
        <v>0</v>
      </c>
      <c r="AA106" s="43">
        <v>0</v>
      </c>
    </row>
    <row r="107" spans="1:27" ht="15">
      <c r="A107" s="3" t="s">
        <v>153</v>
      </c>
      <c r="B107" s="30">
        <f t="shared" si="3"/>
        <v>1608</v>
      </c>
      <c r="C107" s="31">
        <v>54</v>
      </c>
      <c r="D107" s="31">
        <v>95</v>
      </c>
      <c r="E107" s="31">
        <v>78</v>
      </c>
      <c r="F107" s="31">
        <v>122</v>
      </c>
      <c r="G107" s="31">
        <v>80</v>
      </c>
      <c r="H107" s="31">
        <v>55</v>
      </c>
      <c r="I107" s="31">
        <v>84</v>
      </c>
      <c r="J107" s="31">
        <v>103</v>
      </c>
      <c r="K107" s="31">
        <v>53</v>
      </c>
      <c r="L107" s="35">
        <v>62</v>
      </c>
      <c r="M107" s="31">
        <v>79</v>
      </c>
      <c r="N107" s="31">
        <v>94</v>
      </c>
      <c r="O107" s="31">
        <v>69</v>
      </c>
      <c r="P107" s="31">
        <v>38</v>
      </c>
      <c r="Q107" s="31">
        <v>97</v>
      </c>
      <c r="R107" s="31">
        <v>88</v>
      </c>
      <c r="S107" s="31">
        <v>110</v>
      </c>
      <c r="T107" s="127">
        <v>28</v>
      </c>
      <c r="U107" s="31">
        <v>22</v>
      </c>
      <c r="V107" s="31">
        <v>42</v>
      </c>
      <c r="W107" s="31">
        <v>52</v>
      </c>
      <c r="X107" s="31">
        <v>29</v>
      </c>
      <c r="Y107" s="43">
        <v>59</v>
      </c>
      <c r="Z107" s="147">
        <v>10</v>
      </c>
      <c r="AA107" s="43">
        <v>5</v>
      </c>
    </row>
    <row r="108" spans="1:27" ht="15">
      <c r="A108" s="3" t="s">
        <v>226</v>
      </c>
      <c r="B108" s="30">
        <f t="shared" si="3"/>
        <v>793</v>
      </c>
      <c r="C108" s="31">
        <v>114</v>
      </c>
      <c r="D108" s="31">
        <v>84</v>
      </c>
      <c r="E108" s="31">
        <v>35</v>
      </c>
      <c r="F108" s="31">
        <v>31</v>
      </c>
      <c r="G108" s="31">
        <v>46</v>
      </c>
      <c r="H108" s="31">
        <v>124</v>
      </c>
      <c r="I108" s="31">
        <v>2</v>
      </c>
      <c r="J108" s="31">
        <v>23</v>
      </c>
      <c r="K108" s="31">
        <v>10</v>
      </c>
      <c r="L108" s="35">
        <v>48</v>
      </c>
      <c r="M108" s="31">
        <v>42</v>
      </c>
      <c r="N108" s="31">
        <v>23</v>
      </c>
      <c r="O108" s="31">
        <v>47</v>
      </c>
      <c r="P108" s="31">
        <v>13</v>
      </c>
      <c r="Q108" s="31">
        <v>45</v>
      </c>
      <c r="R108" s="31">
        <v>21</v>
      </c>
      <c r="S108" s="31">
        <v>46</v>
      </c>
      <c r="T108" s="127">
        <v>1</v>
      </c>
      <c r="U108" s="31">
        <v>13</v>
      </c>
      <c r="V108" s="31">
        <v>1</v>
      </c>
      <c r="W108" s="31">
        <v>10</v>
      </c>
      <c r="X108" s="31">
        <v>3</v>
      </c>
      <c r="Y108" s="43">
        <v>5</v>
      </c>
      <c r="Z108" s="147">
        <v>2</v>
      </c>
      <c r="AA108" s="43">
        <v>4</v>
      </c>
    </row>
    <row r="109" spans="1:27" ht="15">
      <c r="A109" s="3" t="s">
        <v>154</v>
      </c>
      <c r="B109" s="30">
        <f t="shared" si="3"/>
        <v>276</v>
      </c>
      <c r="C109" s="31">
        <v>23</v>
      </c>
      <c r="D109" s="31">
        <v>22</v>
      </c>
      <c r="E109" s="31">
        <v>27</v>
      </c>
      <c r="F109" s="31">
        <v>6</v>
      </c>
      <c r="G109" s="31">
        <v>6</v>
      </c>
      <c r="H109" s="31">
        <v>4</v>
      </c>
      <c r="I109" s="31">
        <v>5</v>
      </c>
      <c r="J109" s="31">
        <v>18</v>
      </c>
      <c r="K109" s="31">
        <v>9</v>
      </c>
      <c r="L109" s="35">
        <v>18</v>
      </c>
      <c r="M109" s="31">
        <v>30</v>
      </c>
      <c r="N109" s="31">
        <v>6</v>
      </c>
      <c r="O109" s="31">
        <v>6</v>
      </c>
      <c r="P109" s="31">
        <v>19</v>
      </c>
      <c r="Q109" s="31">
        <v>20</v>
      </c>
      <c r="R109" s="31">
        <v>12</v>
      </c>
      <c r="S109" s="31">
        <v>8</v>
      </c>
      <c r="T109" s="127">
        <v>5</v>
      </c>
      <c r="U109" s="31">
        <v>7</v>
      </c>
      <c r="V109" s="31">
        <v>7</v>
      </c>
      <c r="W109" s="31">
        <v>8</v>
      </c>
      <c r="X109" s="31">
        <v>3</v>
      </c>
      <c r="Y109" s="43">
        <v>4</v>
      </c>
      <c r="Z109" s="147">
        <v>1</v>
      </c>
      <c r="AA109" s="43">
        <v>2</v>
      </c>
    </row>
    <row r="110" spans="1:27" ht="15">
      <c r="A110" s="3" t="s">
        <v>156</v>
      </c>
      <c r="B110" s="30">
        <f t="shared" si="3"/>
        <v>3</v>
      </c>
      <c r="C110" s="31">
        <v>0</v>
      </c>
      <c r="D110" s="31">
        <v>0</v>
      </c>
      <c r="E110" s="31">
        <v>1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5">
        <v>0</v>
      </c>
      <c r="M110" s="31">
        <v>0</v>
      </c>
      <c r="N110" s="31">
        <v>1</v>
      </c>
      <c r="O110" s="31">
        <v>0</v>
      </c>
      <c r="P110" s="31">
        <v>0</v>
      </c>
      <c r="Q110" s="31">
        <v>1</v>
      </c>
      <c r="R110" s="31">
        <v>0</v>
      </c>
      <c r="S110" s="31">
        <v>0</v>
      </c>
      <c r="T110" s="127">
        <v>0</v>
      </c>
      <c r="U110" s="31">
        <v>0</v>
      </c>
      <c r="V110" s="31">
        <v>0</v>
      </c>
      <c r="W110" s="31">
        <v>0</v>
      </c>
      <c r="X110" s="31">
        <v>0</v>
      </c>
      <c r="Y110" s="43">
        <v>0</v>
      </c>
      <c r="Z110" s="147">
        <v>0</v>
      </c>
      <c r="AA110" s="43">
        <v>0</v>
      </c>
    </row>
    <row r="111" spans="1:27" ht="15">
      <c r="A111" s="3" t="s">
        <v>157</v>
      </c>
      <c r="B111" s="30">
        <f t="shared" si="3"/>
        <v>28</v>
      </c>
      <c r="C111" s="31">
        <v>5</v>
      </c>
      <c r="D111" s="31">
        <v>1</v>
      </c>
      <c r="E111" s="31">
        <v>3</v>
      </c>
      <c r="F111" s="31">
        <v>1</v>
      </c>
      <c r="G111" s="31">
        <v>1</v>
      </c>
      <c r="H111" s="31">
        <v>5</v>
      </c>
      <c r="I111" s="31">
        <v>0</v>
      </c>
      <c r="J111" s="31">
        <v>1</v>
      </c>
      <c r="K111" s="31">
        <v>0</v>
      </c>
      <c r="L111" s="35">
        <v>0</v>
      </c>
      <c r="M111" s="31">
        <v>0</v>
      </c>
      <c r="N111" s="31">
        <v>1</v>
      </c>
      <c r="O111" s="31">
        <v>2</v>
      </c>
      <c r="P111" s="31">
        <v>0</v>
      </c>
      <c r="Q111" s="31">
        <v>4</v>
      </c>
      <c r="R111" s="31">
        <v>0</v>
      </c>
      <c r="S111" s="31">
        <v>1</v>
      </c>
      <c r="T111" s="127">
        <v>0</v>
      </c>
      <c r="U111" s="31">
        <v>0</v>
      </c>
      <c r="V111" s="31">
        <v>2</v>
      </c>
      <c r="W111" s="31">
        <v>1</v>
      </c>
      <c r="X111" s="31">
        <v>0</v>
      </c>
      <c r="Y111" s="43">
        <v>0</v>
      </c>
      <c r="Z111" s="147">
        <v>0</v>
      </c>
      <c r="AA111" s="43">
        <v>0</v>
      </c>
    </row>
    <row r="112" spans="1:27" ht="15.75" thickBot="1">
      <c r="A112" s="44" t="s">
        <v>602</v>
      </c>
      <c r="B112" s="42"/>
      <c r="C112" s="31"/>
      <c r="D112" s="31"/>
      <c r="E112" s="31"/>
      <c r="F112" s="31"/>
      <c r="G112" s="31"/>
      <c r="H112" s="31"/>
      <c r="I112" s="31"/>
      <c r="J112" s="31"/>
      <c r="K112" s="31"/>
      <c r="L112" s="43"/>
      <c r="M112" s="31"/>
      <c r="N112" s="31"/>
      <c r="O112" s="31"/>
      <c r="P112" s="31"/>
      <c r="Q112" s="31"/>
      <c r="R112" s="31"/>
      <c r="S112" s="43"/>
      <c r="T112" s="43"/>
      <c r="U112" s="31"/>
      <c r="V112" s="31"/>
      <c r="W112" s="31"/>
      <c r="X112" s="31"/>
      <c r="Y112" s="43"/>
      <c r="Z112" s="43"/>
      <c r="AA112" s="43"/>
    </row>
    <row r="113" spans="1:27" ht="13.5" customHeight="1">
      <c r="A113" s="341"/>
      <c r="B113" s="120" t="s">
        <v>4</v>
      </c>
      <c r="C113" s="436" t="s">
        <v>351</v>
      </c>
      <c r="D113" s="436"/>
      <c r="E113" s="436"/>
      <c r="F113" s="436"/>
      <c r="G113" s="436"/>
      <c r="H113" s="436"/>
      <c r="I113" s="436"/>
      <c r="J113" s="436"/>
      <c r="K113" s="436"/>
      <c r="L113" s="437"/>
      <c r="M113" s="438" t="s">
        <v>352</v>
      </c>
      <c r="N113" s="436"/>
      <c r="O113" s="436"/>
      <c r="P113" s="436"/>
      <c r="Q113" s="436"/>
      <c r="R113" s="436"/>
      <c r="S113" s="436"/>
      <c r="T113" s="438" t="s">
        <v>569</v>
      </c>
      <c r="U113" s="436"/>
      <c r="V113" s="436"/>
      <c r="W113" s="436"/>
      <c r="X113" s="436"/>
      <c r="Y113" s="440"/>
      <c r="Z113" s="439" t="s">
        <v>568</v>
      </c>
      <c r="AA113" s="436"/>
    </row>
    <row r="114" spans="1:27" ht="15.75" thickBot="1">
      <c r="A114" s="5" t="s">
        <v>496</v>
      </c>
      <c r="B114" s="8" t="s">
        <v>10</v>
      </c>
      <c r="C114" s="310"/>
      <c r="D114" s="15"/>
      <c r="E114" s="15"/>
      <c r="F114" s="15"/>
      <c r="G114" s="15"/>
      <c r="H114" s="15"/>
      <c r="I114" s="15"/>
      <c r="J114" s="15"/>
      <c r="K114" s="15"/>
      <c r="L114" s="15"/>
      <c r="M114" s="310"/>
      <c r="N114" s="15"/>
      <c r="O114" s="15"/>
      <c r="P114" s="15"/>
      <c r="Q114" s="15"/>
      <c r="R114" s="15"/>
      <c r="S114" s="340"/>
      <c r="T114" s="444" t="s">
        <v>497</v>
      </c>
      <c r="U114" s="443"/>
      <c r="V114" s="443"/>
      <c r="W114" s="443"/>
      <c r="X114" s="443"/>
      <c r="Y114" s="443"/>
      <c r="Z114" s="442" t="s">
        <v>497</v>
      </c>
      <c r="AA114" s="443"/>
    </row>
    <row r="115" spans="1:27" ht="15">
      <c r="A115" s="5" t="s">
        <v>9</v>
      </c>
      <c r="B115" s="8" t="s">
        <v>4</v>
      </c>
      <c r="C115" s="5" t="s">
        <v>498</v>
      </c>
      <c r="D115" s="5" t="s">
        <v>499</v>
      </c>
      <c r="E115" s="5" t="s">
        <v>500</v>
      </c>
      <c r="F115" s="5" t="s">
        <v>501</v>
      </c>
      <c r="G115" s="5" t="s">
        <v>502</v>
      </c>
      <c r="H115" s="5" t="s">
        <v>503</v>
      </c>
      <c r="I115" s="5" t="s">
        <v>18</v>
      </c>
      <c r="J115" s="5" t="s">
        <v>11</v>
      </c>
      <c r="K115" s="5" t="s">
        <v>359</v>
      </c>
      <c r="L115" s="5" t="s">
        <v>504</v>
      </c>
      <c r="M115" s="14" t="s">
        <v>11</v>
      </c>
      <c r="N115" s="5" t="s">
        <v>505</v>
      </c>
      <c r="O115" s="5" t="s">
        <v>21</v>
      </c>
      <c r="P115" s="5" t="s">
        <v>506</v>
      </c>
      <c r="Q115" s="5" t="s">
        <v>507</v>
      </c>
      <c r="R115" s="5" t="s">
        <v>508</v>
      </c>
      <c r="S115" s="5" t="s">
        <v>509</v>
      </c>
      <c r="T115" s="14" t="s">
        <v>510</v>
      </c>
      <c r="U115" s="5" t="s">
        <v>511</v>
      </c>
      <c r="V115" s="4" t="s">
        <v>512</v>
      </c>
      <c r="W115" s="4" t="s">
        <v>513</v>
      </c>
      <c r="X115" s="4" t="s">
        <v>30</v>
      </c>
      <c r="Y115" s="37" t="s">
        <v>31</v>
      </c>
      <c r="Z115" s="143" t="s">
        <v>32</v>
      </c>
      <c r="AA115" s="37" t="s">
        <v>514</v>
      </c>
    </row>
    <row r="116" spans="1:27" ht="15.75" thickBot="1">
      <c r="A116" s="15"/>
      <c r="B116" s="16"/>
      <c r="C116" s="17" t="s">
        <v>34</v>
      </c>
      <c r="D116" s="17" t="s">
        <v>35</v>
      </c>
      <c r="E116" s="17" t="s">
        <v>36</v>
      </c>
      <c r="F116" s="17" t="s">
        <v>37</v>
      </c>
      <c r="G116" s="17" t="s">
        <v>38</v>
      </c>
      <c r="H116" s="10" t="s">
        <v>363</v>
      </c>
      <c r="I116" s="17" t="s">
        <v>39</v>
      </c>
      <c r="J116" s="17" t="s">
        <v>40</v>
      </c>
      <c r="K116" s="17" t="s">
        <v>41</v>
      </c>
      <c r="L116" s="10" t="s">
        <v>42</v>
      </c>
      <c r="M116" s="18" t="s">
        <v>43</v>
      </c>
      <c r="N116" s="17" t="s">
        <v>44</v>
      </c>
      <c r="O116" s="17" t="s">
        <v>45</v>
      </c>
      <c r="P116" s="10" t="s">
        <v>46</v>
      </c>
      <c r="Q116" s="10" t="s">
        <v>364</v>
      </c>
      <c r="R116" s="10" t="s">
        <v>47</v>
      </c>
      <c r="S116" s="17" t="s">
        <v>48</v>
      </c>
      <c r="T116" s="9" t="s">
        <v>49</v>
      </c>
      <c r="U116" s="10" t="s">
        <v>50</v>
      </c>
      <c r="V116" s="10" t="s">
        <v>51</v>
      </c>
      <c r="W116" s="10" t="s">
        <v>52</v>
      </c>
      <c r="X116" s="10"/>
      <c r="Y116" s="10" t="s">
        <v>53</v>
      </c>
      <c r="Z116" s="142" t="s">
        <v>54</v>
      </c>
      <c r="AA116" s="10" t="s">
        <v>55</v>
      </c>
    </row>
    <row r="117" spans="1:27" ht="15">
      <c r="A117" s="3"/>
      <c r="B117" s="30"/>
      <c r="C117" s="31"/>
      <c r="D117" s="31"/>
      <c r="E117" s="31"/>
      <c r="F117" s="31"/>
      <c r="G117" s="31"/>
      <c r="H117" s="31"/>
      <c r="I117" s="31"/>
      <c r="J117" s="31"/>
      <c r="K117" s="31"/>
      <c r="L117" s="35"/>
      <c r="M117" s="31"/>
      <c r="N117" s="31"/>
      <c r="O117" s="31"/>
      <c r="P117" s="31"/>
      <c r="Q117" s="31"/>
      <c r="R117" s="31"/>
      <c r="S117" s="31"/>
      <c r="T117" s="127"/>
      <c r="U117" s="31"/>
      <c r="V117" s="31"/>
      <c r="W117" s="31"/>
      <c r="X117" s="31"/>
      <c r="Y117" s="43"/>
      <c r="Z117" s="147"/>
      <c r="AA117" s="43"/>
    </row>
    <row r="118" spans="1:27" ht="15">
      <c r="A118" s="3" t="s">
        <v>158</v>
      </c>
      <c r="B118" s="30">
        <f>SUM(C118:AA118)</f>
        <v>228</v>
      </c>
      <c r="C118" s="31">
        <v>27</v>
      </c>
      <c r="D118" s="31">
        <v>28</v>
      </c>
      <c r="E118" s="31">
        <v>26</v>
      </c>
      <c r="F118" s="31">
        <v>11</v>
      </c>
      <c r="G118" s="31">
        <v>14</v>
      </c>
      <c r="H118" s="31">
        <v>8</v>
      </c>
      <c r="I118" s="31">
        <v>21</v>
      </c>
      <c r="J118" s="31">
        <v>8</v>
      </c>
      <c r="K118" s="31">
        <v>5</v>
      </c>
      <c r="L118" s="35">
        <v>9</v>
      </c>
      <c r="M118" s="31">
        <v>10</v>
      </c>
      <c r="N118" s="31">
        <v>2</v>
      </c>
      <c r="O118" s="31">
        <v>6</v>
      </c>
      <c r="P118" s="31">
        <v>8</v>
      </c>
      <c r="Q118" s="31">
        <v>9</v>
      </c>
      <c r="R118" s="31">
        <v>7</v>
      </c>
      <c r="S118" s="31">
        <v>5</v>
      </c>
      <c r="T118" s="127">
        <v>5</v>
      </c>
      <c r="U118" s="31">
        <v>5</v>
      </c>
      <c r="V118" s="31">
        <v>4</v>
      </c>
      <c r="W118" s="31">
        <v>1</v>
      </c>
      <c r="X118" s="31">
        <v>1</v>
      </c>
      <c r="Y118" s="43">
        <v>3</v>
      </c>
      <c r="Z118" s="147">
        <v>2</v>
      </c>
      <c r="AA118" s="43">
        <v>3</v>
      </c>
    </row>
    <row r="119" spans="1:27" ht="15">
      <c r="A119" s="3" t="s">
        <v>159</v>
      </c>
      <c r="B119" s="30">
        <f aca="true" t="shared" si="4" ref="B119:B149">SUM(C119:AA119)</f>
        <v>7</v>
      </c>
      <c r="C119" s="31">
        <v>0</v>
      </c>
      <c r="D119" s="31">
        <v>0</v>
      </c>
      <c r="E119" s="31">
        <v>0</v>
      </c>
      <c r="F119" s="31">
        <v>2</v>
      </c>
      <c r="G119" s="31">
        <v>0</v>
      </c>
      <c r="H119" s="31">
        <v>5</v>
      </c>
      <c r="I119" s="31">
        <v>0</v>
      </c>
      <c r="J119" s="31">
        <v>0</v>
      </c>
      <c r="K119" s="31">
        <v>0</v>
      </c>
      <c r="L119" s="35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127">
        <v>0</v>
      </c>
      <c r="U119" s="31">
        <v>0</v>
      </c>
      <c r="V119" s="31">
        <v>0</v>
      </c>
      <c r="W119" s="31">
        <v>0</v>
      </c>
      <c r="X119" s="31">
        <v>0</v>
      </c>
      <c r="Y119" s="43">
        <v>0</v>
      </c>
      <c r="Z119" s="147">
        <v>0</v>
      </c>
      <c r="AA119" s="43">
        <v>0</v>
      </c>
    </row>
    <row r="120" spans="1:27" ht="15">
      <c r="A120" s="3" t="s">
        <v>162</v>
      </c>
      <c r="B120" s="30">
        <f t="shared" si="4"/>
        <v>36</v>
      </c>
      <c r="C120" s="31">
        <v>1</v>
      </c>
      <c r="D120" s="31">
        <v>3</v>
      </c>
      <c r="E120" s="31">
        <v>2</v>
      </c>
      <c r="F120" s="31">
        <v>3</v>
      </c>
      <c r="G120" s="31">
        <v>1</v>
      </c>
      <c r="H120" s="31">
        <v>1</v>
      </c>
      <c r="I120" s="31">
        <v>3</v>
      </c>
      <c r="J120" s="31">
        <v>4</v>
      </c>
      <c r="K120" s="31">
        <v>0</v>
      </c>
      <c r="L120" s="35">
        <v>0</v>
      </c>
      <c r="M120" s="31">
        <v>1</v>
      </c>
      <c r="N120" s="31">
        <v>0</v>
      </c>
      <c r="O120" s="31">
        <v>0</v>
      </c>
      <c r="P120" s="31">
        <v>1</v>
      </c>
      <c r="Q120" s="31">
        <v>2</v>
      </c>
      <c r="R120" s="31">
        <v>0</v>
      </c>
      <c r="S120" s="31">
        <v>5</v>
      </c>
      <c r="T120" s="127">
        <v>1</v>
      </c>
      <c r="U120" s="31">
        <v>1</v>
      </c>
      <c r="V120" s="31">
        <v>1</v>
      </c>
      <c r="W120" s="31">
        <v>2</v>
      </c>
      <c r="X120" s="31">
        <v>1</v>
      </c>
      <c r="Y120" s="43">
        <v>2</v>
      </c>
      <c r="Z120" s="147">
        <v>1</v>
      </c>
      <c r="AA120" s="43">
        <v>0</v>
      </c>
    </row>
    <row r="121" spans="1:27" ht="15">
      <c r="A121" s="3" t="s">
        <v>163</v>
      </c>
      <c r="B121" s="30">
        <f t="shared" si="4"/>
        <v>211</v>
      </c>
      <c r="C121" s="31">
        <v>1</v>
      </c>
      <c r="D121" s="31">
        <v>26</v>
      </c>
      <c r="E121" s="31">
        <v>4</v>
      </c>
      <c r="F121" s="31">
        <v>7</v>
      </c>
      <c r="G121" s="31">
        <v>0</v>
      </c>
      <c r="H121" s="31">
        <v>12</v>
      </c>
      <c r="I121" s="31">
        <v>30</v>
      </c>
      <c r="J121" s="31">
        <v>4</v>
      </c>
      <c r="K121" s="31">
        <v>2</v>
      </c>
      <c r="L121" s="35">
        <v>1</v>
      </c>
      <c r="M121" s="31">
        <v>5</v>
      </c>
      <c r="N121" s="31">
        <v>22</v>
      </c>
      <c r="O121" s="31">
        <v>20</v>
      </c>
      <c r="P121" s="31">
        <v>8</v>
      </c>
      <c r="Q121" s="31">
        <v>5</v>
      </c>
      <c r="R121" s="31">
        <v>26</v>
      </c>
      <c r="S121" s="31">
        <v>5</v>
      </c>
      <c r="T121" s="127">
        <v>3</v>
      </c>
      <c r="U121" s="31">
        <v>0</v>
      </c>
      <c r="V121" s="31">
        <v>8</v>
      </c>
      <c r="W121" s="31">
        <v>15</v>
      </c>
      <c r="X121" s="31">
        <v>1</v>
      </c>
      <c r="Y121" s="43">
        <v>5</v>
      </c>
      <c r="Z121" s="147">
        <v>0</v>
      </c>
      <c r="AA121" s="43">
        <v>1</v>
      </c>
    </row>
    <row r="122" spans="1:27" ht="15">
      <c r="A122" s="3" t="s">
        <v>164</v>
      </c>
      <c r="B122" s="30">
        <f t="shared" si="4"/>
        <v>50</v>
      </c>
      <c r="C122" s="31">
        <v>2</v>
      </c>
      <c r="D122" s="31">
        <v>1</v>
      </c>
      <c r="E122" s="31">
        <v>0</v>
      </c>
      <c r="F122" s="31">
        <v>1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5">
        <v>0</v>
      </c>
      <c r="M122" s="31">
        <v>0</v>
      </c>
      <c r="N122" s="31">
        <v>0</v>
      </c>
      <c r="O122" s="31">
        <v>0</v>
      </c>
      <c r="P122" s="31">
        <v>4</v>
      </c>
      <c r="Q122" s="31">
        <v>14</v>
      </c>
      <c r="R122" s="31">
        <v>26</v>
      </c>
      <c r="S122" s="31">
        <v>0</v>
      </c>
      <c r="T122" s="127">
        <v>1</v>
      </c>
      <c r="U122" s="31">
        <v>0</v>
      </c>
      <c r="V122" s="31">
        <v>0</v>
      </c>
      <c r="W122" s="31">
        <v>1</v>
      </c>
      <c r="X122" s="31">
        <v>0</v>
      </c>
      <c r="Y122" s="43">
        <v>0</v>
      </c>
      <c r="Z122" s="147">
        <v>0</v>
      </c>
      <c r="AA122" s="43">
        <v>0</v>
      </c>
    </row>
    <row r="123" spans="1:27" ht="15">
      <c r="A123" s="3" t="s">
        <v>166</v>
      </c>
      <c r="B123" s="30">
        <f t="shared" si="4"/>
        <v>10</v>
      </c>
      <c r="C123" s="31">
        <v>2</v>
      </c>
      <c r="D123" s="31">
        <v>2</v>
      </c>
      <c r="E123" s="31">
        <v>1</v>
      </c>
      <c r="F123" s="31">
        <v>1</v>
      </c>
      <c r="G123" s="31">
        <v>0</v>
      </c>
      <c r="H123" s="31">
        <v>0</v>
      </c>
      <c r="I123" s="31">
        <v>1</v>
      </c>
      <c r="J123" s="31">
        <v>0</v>
      </c>
      <c r="K123" s="31">
        <v>0</v>
      </c>
      <c r="L123" s="35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2</v>
      </c>
      <c r="T123" s="127">
        <v>1</v>
      </c>
      <c r="U123" s="31">
        <v>0</v>
      </c>
      <c r="V123" s="31">
        <v>0</v>
      </c>
      <c r="W123" s="31">
        <v>0</v>
      </c>
      <c r="X123" s="31">
        <v>0</v>
      </c>
      <c r="Y123" s="43">
        <v>0</v>
      </c>
      <c r="Z123" s="147">
        <v>0</v>
      </c>
      <c r="AA123" s="43">
        <v>0</v>
      </c>
    </row>
    <row r="124" spans="1:27" ht="15">
      <c r="A124" s="3" t="s">
        <v>220</v>
      </c>
      <c r="B124" s="30">
        <f t="shared" si="4"/>
        <v>1</v>
      </c>
      <c r="C124" s="31">
        <v>0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5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1</v>
      </c>
      <c r="S124" s="31">
        <v>0</v>
      </c>
      <c r="T124" s="127">
        <v>0</v>
      </c>
      <c r="U124" s="31">
        <v>0</v>
      </c>
      <c r="V124" s="31">
        <v>0</v>
      </c>
      <c r="W124" s="31">
        <v>0</v>
      </c>
      <c r="X124" s="31">
        <v>0</v>
      </c>
      <c r="Y124" s="43">
        <v>0</v>
      </c>
      <c r="Z124" s="147">
        <v>0</v>
      </c>
      <c r="AA124" s="43">
        <v>0</v>
      </c>
    </row>
    <row r="125" spans="1:27" ht="15">
      <c r="A125" s="3" t="s">
        <v>167</v>
      </c>
      <c r="B125" s="30">
        <f t="shared" si="4"/>
        <v>81</v>
      </c>
      <c r="C125" s="31">
        <v>7</v>
      </c>
      <c r="D125" s="31">
        <v>5</v>
      </c>
      <c r="E125" s="31">
        <v>1</v>
      </c>
      <c r="F125" s="31">
        <v>2</v>
      </c>
      <c r="G125" s="31">
        <v>14</v>
      </c>
      <c r="H125" s="31">
        <v>10</v>
      </c>
      <c r="I125" s="31">
        <v>1</v>
      </c>
      <c r="J125" s="31">
        <v>5</v>
      </c>
      <c r="K125" s="31">
        <v>2</v>
      </c>
      <c r="L125" s="35">
        <v>5</v>
      </c>
      <c r="M125" s="31">
        <v>0</v>
      </c>
      <c r="N125" s="31">
        <v>3</v>
      </c>
      <c r="O125" s="31">
        <v>5</v>
      </c>
      <c r="P125" s="31">
        <v>5</v>
      </c>
      <c r="Q125" s="31">
        <v>5</v>
      </c>
      <c r="R125" s="31">
        <v>0</v>
      </c>
      <c r="S125" s="31">
        <v>4</v>
      </c>
      <c r="T125" s="127">
        <v>0</v>
      </c>
      <c r="U125" s="31">
        <v>0</v>
      </c>
      <c r="V125" s="31">
        <v>0</v>
      </c>
      <c r="W125" s="31">
        <v>3</v>
      </c>
      <c r="X125" s="31">
        <v>0</v>
      </c>
      <c r="Y125" s="43">
        <v>2</v>
      </c>
      <c r="Z125" s="147">
        <v>1</v>
      </c>
      <c r="AA125" s="43">
        <v>1</v>
      </c>
    </row>
    <row r="126" spans="1:27" ht="15">
      <c r="A126" s="3" t="s">
        <v>168</v>
      </c>
      <c r="B126" s="30">
        <f t="shared" si="4"/>
        <v>6</v>
      </c>
      <c r="C126" s="31">
        <v>0</v>
      </c>
      <c r="D126" s="31">
        <v>2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1</v>
      </c>
      <c r="L126" s="35">
        <v>0</v>
      </c>
      <c r="M126" s="31">
        <v>0</v>
      </c>
      <c r="N126" s="31">
        <v>0</v>
      </c>
      <c r="O126" s="31">
        <v>1</v>
      </c>
      <c r="P126" s="31">
        <v>0</v>
      </c>
      <c r="Q126" s="31">
        <v>0</v>
      </c>
      <c r="R126" s="31">
        <v>0</v>
      </c>
      <c r="S126" s="31">
        <v>0</v>
      </c>
      <c r="T126" s="127">
        <v>0</v>
      </c>
      <c r="U126" s="31">
        <v>0</v>
      </c>
      <c r="V126" s="31">
        <v>0</v>
      </c>
      <c r="W126" s="31">
        <v>0</v>
      </c>
      <c r="X126" s="31">
        <v>0</v>
      </c>
      <c r="Y126" s="43">
        <v>2</v>
      </c>
      <c r="Z126" s="147">
        <v>0</v>
      </c>
      <c r="AA126" s="43">
        <v>0</v>
      </c>
    </row>
    <row r="127" spans="1:27" ht="15">
      <c r="A127" s="3" t="s">
        <v>169</v>
      </c>
      <c r="B127" s="30">
        <f t="shared" si="4"/>
        <v>1</v>
      </c>
      <c r="C127" s="31">
        <v>0</v>
      </c>
      <c r="D127" s="31">
        <v>0</v>
      </c>
      <c r="E127" s="31">
        <v>0</v>
      </c>
      <c r="F127" s="31">
        <v>1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5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127">
        <v>0</v>
      </c>
      <c r="U127" s="31">
        <v>0</v>
      </c>
      <c r="V127" s="31">
        <v>0</v>
      </c>
      <c r="W127" s="31">
        <v>0</v>
      </c>
      <c r="X127" s="31">
        <v>0</v>
      </c>
      <c r="Y127" s="43">
        <v>0</v>
      </c>
      <c r="Z127" s="147">
        <v>0</v>
      </c>
      <c r="AA127" s="43">
        <v>0</v>
      </c>
    </row>
    <row r="128" spans="1:27" ht="15">
      <c r="A128" s="3" t="s">
        <v>516</v>
      </c>
      <c r="B128" s="30">
        <f t="shared" si="4"/>
        <v>61</v>
      </c>
      <c r="C128" s="31">
        <v>4</v>
      </c>
      <c r="D128" s="31">
        <v>4</v>
      </c>
      <c r="E128" s="31">
        <v>6</v>
      </c>
      <c r="F128" s="31">
        <v>5</v>
      </c>
      <c r="G128" s="31">
        <v>11</v>
      </c>
      <c r="H128" s="31">
        <v>0</v>
      </c>
      <c r="I128" s="31">
        <v>0</v>
      </c>
      <c r="J128" s="31">
        <v>2</v>
      </c>
      <c r="K128" s="31">
        <v>0</v>
      </c>
      <c r="L128" s="35">
        <v>1</v>
      </c>
      <c r="M128" s="31">
        <v>3</v>
      </c>
      <c r="N128" s="31">
        <v>3</v>
      </c>
      <c r="O128" s="31">
        <v>6</v>
      </c>
      <c r="P128" s="31">
        <v>0</v>
      </c>
      <c r="Q128" s="31">
        <v>2</v>
      </c>
      <c r="R128" s="31">
        <v>1</v>
      </c>
      <c r="S128" s="31">
        <v>8</v>
      </c>
      <c r="T128" s="127">
        <v>0</v>
      </c>
      <c r="U128" s="31">
        <v>0</v>
      </c>
      <c r="V128" s="31">
        <v>1</v>
      </c>
      <c r="W128" s="31">
        <v>0</v>
      </c>
      <c r="X128" s="31">
        <v>0</v>
      </c>
      <c r="Y128" s="43">
        <v>4</v>
      </c>
      <c r="Z128" s="147">
        <v>0</v>
      </c>
      <c r="AA128" s="43">
        <v>0</v>
      </c>
    </row>
    <row r="129" spans="1:27" ht="15">
      <c r="A129" s="3" t="s">
        <v>489</v>
      </c>
      <c r="B129" s="30">
        <f t="shared" si="4"/>
        <v>2</v>
      </c>
      <c r="C129" s="31">
        <v>1</v>
      </c>
      <c r="D129" s="31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5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127">
        <v>0</v>
      </c>
      <c r="U129" s="31">
        <v>0</v>
      </c>
      <c r="V129" s="31">
        <v>1</v>
      </c>
      <c r="W129" s="31">
        <v>0</v>
      </c>
      <c r="X129" s="31">
        <v>0</v>
      </c>
      <c r="Y129" s="43">
        <v>0</v>
      </c>
      <c r="Z129" s="147">
        <v>0</v>
      </c>
      <c r="AA129" s="43">
        <v>0</v>
      </c>
    </row>
    <row r="130" spans="1:27" ht="15">
      <c r="A130" s="3" t="s">
        <v>564</v>
      </c>
      <c r="B130" s="30">
        <f t="shared" si="4"/>
        <v>11</v>
      </c>
      <c r="C130" s="31">
        <v>3</v>
      </c>
      <c r="D130" s="31">
        <v>0</v>
      </c>
      <c r="E130" s="31">
        <v>0</v>
      </c>
      <c r="F130" s="31">
        <v>0</v>
      </c>
      <c r="G130" s="31">
        <v>2</v>
      </c>
      <c r="H130" s="31">
        <v>0</v>
      </c>
      <c r="I130" s="31">
        <v>0</v>
      </c>
      <c r="J130" s="31">
        <v>0</v>
      </c>
      <c r="K130" s="31">
        <v>0</v>
      </c>
      <c r="L130" s="35">
        <v>2</v>
      </c>
      <c r="M130" s="31">
        <v>0</v>
      </c>
      <c r="N130" s="31">
        <v>2</v>
      </c>
      <c r="O130" s="31">
        <v>1</v>
      </c>
      <c r="P130" s="31">
        <v>0</v>
      </c>
      <c r="Q130" s="31">
        <v>0</v>
      </c>
      <c r="R130" s="31">
        <v>0</v>
      </c>
      <c r="S130" s="31">
        <v>0</v>
      </c>
      <c r="T130" s="127">
        <v>0</v>
      </c>
      <c r="U130" s="31">
        <v>1</v>
      </c>
      <c r="V130" s="31">
        <v>0</v>
      </c>
      <c r="W130" s="31">
        <v>0</v>
      </c>
      <c r="X130" s="31">
        <v>0</v>
      </c>
      <c r="Y130" s="43">
        <v>0</v>
      </c>
      <c r="Z130" s="147">
        <v>0</v>
      </c>
      <c r="AA130" s="43">
        <v>0</v>
      </c>
    </row>
    <row r="131" spans="1:27" ht="15">
      <c r="A131" s="3" t="s">
        <v>397</v>
      </c>
      <c r="B131" s="30">
        <f t="shared" si="4"/>
        <v>1</v>
      </c>
      <c r="C131" s="31">
        <v>0</v>
      </c>
      <c r="D131" s="31">
        <v>0</v>
      </c>
      <c r="E131" s="31">
        <v>0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5">
        <v>1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127">
        <v>0</v>
      </c>
      <c r="U131" s="31">
        <v>0</v>
      </c>
      <c r="V131" s="31">
        <v>0</v>
      </c>
      <c r="W131" s="31">
        <v>0</v>
      </c>
      <c r="X131" s="31">
        <v>0</v>
      </c>
      <c r="Y131" s="43">
        <v>0</v>
      </c>
      <c r="Z131" s="147">
        <v>0</v>
      </c>
      <c r="AA131" s="43">
        <v>0</v>
      </c>
    </row>
    <row r="132" spans="1:27" ht="15">
      <c r="A132" s="3" t="s">
        <v>172</v>
      </c>
      <c r="B132" s="30">
        <f t="shared" si="4"/>
        <v>238</v>
      </c>
      <c r="C132" s="31">
        <v>10</v>
      </c>
      <c r="D132" s="31">
        <v>5</v>
      </c>
      <c r="E132" s="31">
        <v>1</v>
      </c>
      <c r="F132" s="31">
        <v>10</v>
      </c>
      <c r="G132" s="31">
        <v>1</v>
      </c>
      <c r="H132" s="31">
        <v>5</v>
      </c>
      <c r="I132" s="31">
        <v>36</v>
      </c>
      <c r="J132" s="31">
        <v>0</v>
      </c>
      <c r="K132" s="31">
        <v>2</v>
      </c>
      <c r="L132" s="35">
        <v>4</v>
      </c>
      <c r="M132" s="31">
        <v>77</v>
      </c>
      <c r="N132" s="31">
        <v>36</v>
      </c>
      <c r="O132" s="31">
        <v>6</v>
      </c>
      <c r="P132" s="31">
        <v>31</v>
      </c>
      <c r="Q132" s="31">
        <v>1</v>
      </c>
      <c r="R132" s="31">
        <v>9</v>
      </c>
      <c r="S132" s="31">
        <v>0</v>
      </c>
      <c r="T132" s="127">
        <v>1</v>
      </c>
      <c r="U132" s="31">
        <v>2</v>
      </c>
      <c r="V132" s="31">
        <v>0</v>
      </c>
      <c r="W132" s="31">
        <v>0</v>
      </c>
      <c r="X132" s="31">
        <v>1</v>
      </c>
      <c r="Y132" s="43">
        <v>0</v>
      </c>
      <c r="Z132" s="147">
        <v>0</v>
      </c>
      <c r="AA132" s="43">
        <v>0</v>
      </c>
    </row>
    <row r="133" spans="1:27" ht="15">
      <c r="A133" s="3" t="s">
        <v>174</v>
      </c>
      <c r="B133" s="30">
        <f t="shared" si="4"/>
        <v>23</v>
      </c>
      <c r="C133" s="31">
        <v>1</v>
      </c>
      <c r="D133" s="31">
        <v>0</v>
      </c>
      <c r="E133" s="31">
        <v>0</v>
      </c>
      <c r="F133" s="31">
        <v>2</v>
      </c>
      <c r="G133" s="31">
        <v>1</v>
      </c>
      <c r="H133" s="31">
        <v>2</v>
      </c>
      <c r="I133" s="31">
        <v>0</v>
      </c>
      <c r="J133" s="31">
        <v>1</v>
      </c>
      <c r="K133" s="31">
        <v>1</v>
      </c>
      <c r="L133" s="35">
        <v>4</v>
      </c>
      <c r="M133" s="31">
        <v>1</v>
      </c>
      <c r="N133" s="31">
        <v>1</v>
      </c>
      <c r="O133" s="31">
        <v>0</v>
      </c>
      <c r="P133" s="31">
        <v>1</v>
      </c>
      <c r="Q133" s="31">
        <v>4</v>
      </c>
      <c r="R133" s="31">
        <v>1</v>
      </c>
      <c r="S133" s="31">
        <v>1</v>
      </c>
      <c r="T133" s="127">
        <v>0</v>
      </c>
      <c r="U133" s="31">
        <v>0</v>
      </c>
      <c r="V133" s="31">
        <v>0</v>
      </c>
      <c r="W133" s="31">
        <v>0</v>
      </c>
      <c r="X133" s="31">
        <v>1</v>
      </c>
      <c r="Y133" s="43">
        <v>1</v>
      </c>
      <c r="Z133" s="147">
        <v>0</v>
      </c>
      <c r="AA133" s="43">
        <v>0</v>
      </c>
    </row>
    <row r="134" spans="1:27" ht="15">
      <c r="A134" s="3" t="s">
        <v>175</v>
      </c>
      <c r="B134" s="30">
        <f t="shared" si="4"/>
        <v>43</v>
      </c>
      <c r="C134" s="31">
        <v>1</v>
      </c>
      <c r="D134" s="31">
        <v>0</v>
      </c>
      <c r="E134" s="31">
        <v>0</v>
      </c>
      <c r="F134" s="31">
        <v>0</v>
      </c>
      <c r="G134" s="31">
        <v>22</v>
      </c>
      <c r="H134" s="31">
        <v>0</v>
      </c>
      <c r="I134" s="31">
        <v>4</v>
      </c>
      <c r="J134" s="31">
        <v>0</v>
      </c>
      <c r="K134" s="31">
        <v>2</v>
      </c>
      <c r="L134" s="35">
        <v>1</v>
      </c>
      <c r="M134" s="31">
        <v>0</v>
      </c>
      <c r="N134" s="31">
        <v>0</v>
      </c>
      <c r="O134" s="31">
        <v>0</v>
      </c>
      <c r="P134" s="31">
        <v>3</v>
      </c>
      <c r="Q134" s="31">
        <v>0</v>
      </c>
      <c r="R134" s="31">
        <v>1</v>
      </c>
      <c r="S134" s="31">
        <v>8</v>
      </c>
      <c r="T134" s="127">
        <v>0</v>
      </c>
      <c r="U134" s="31">
        <v>0</v>
      </c>
      <c r="V134" s="31">
        <v>0</v>
      </c>
      <c r="W134" s="31">
        <v>0</v>
      </c>
      <c r="X134" s="31">
        <v>1</v>
      </c>
      <c r="Y134" s="43">
        <v>0</v>
      </c>
      <c r="Z134" s="147">
        <v>0</v>
      </c>
      <c r="AA134" s="43">
        <v>0</v>
      </c>
    </row>
    <row r="135" spans="1:27" ht="15">
      <c r="A135" s="3" t="s">
        <v>177</v>
      </c>
      <c r="B135" s="30">
        <f t="shared" si="4"/>
        <v>1</v>
      </c>
      <c r="C135" s="31">
        <v>0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5">
        <v>1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127">
        <v>0</v>
      </c>
      <c r="U135" s="31">
        <v>0</v>
      </c>
      <c r="V135" s="31">
        <v>0</v>
      </c>
      <c r="W135" s="31">
        <v>0</v>
      </c>
      <c r="X135" s="31">
        <v>0</v>
      </c>
      <c r="Y135" s="43">
        <v>0</v>
      </c>
      <c r="Z135" s="147">
        <v>0</v>
      </c>
      <c r="AA135" s="43">
        <v>0</v>
      </c>
    </row>
    <row r="136" spans="1:27" ht="15">
      <c r="A136" s="3" t="s">
        <v>179</v>
      </c>
      <c r="B136" s="30">
        <f t="shared" si="4"/>
        <v>274</v>
      </c>
      <c r="C136" s="31">
        <v>2</v>
      </c>
      <c r="D136" s="31">
        <v>22</v>
      </c>
      <c r="E136" s="31">
        <v>5</v>
      </c>
      <c r="F136" s="31">
        <v>30</v>
      </c>
      <c r="G136" s="31">
        <v>6</v>
      </c>
      <c r="H136" s="31">
        <v>19</v>
      </c>
      <c r="I136" s="31">
        <v>8</v>
      </c>
      <c r="J136" s="31">
        <v>5</v>
      </c>
      <c r="K136" s="31">
        <v>12</v>
      </c>
      <c r="L136" s="35">
        <v>13</v>
      </c>
      <c r="M136" s="31">
        <v>45</v>
      </c>
      <c r="N136" s="31">
        <v>4</v>
      </c>
      <c r="O136" s="31">
        <v>8</v>
      </c>
      <c r="P136" s="31">
        <v>4</v>
      </c>
      <c r="Q136" s="31">
        <v>37</v>
      </c>
      <c r="R136" s="31">
        <v>16</v>
      </c>
      <c r="S136" s="31">
        <v>6</v>
      </c>
      <c r="T136" s="127">
        <v>0</v>
      </c>
      <c r="U136" s="31">
        <v>0</v>
      </c>
      <c r="V136" s="31">
        <v>3</v>
      </c>
      <c r="W136" s="31">
        <v>24</v>
      </c>
      <c r="X136" s="31">
        <v>3</v>
      </c>
      <c r="Y136" s="43">
        <v>0</v>
      </c>
      <c r="Z136" s="147">
        <v>2</v>
      </c>
      <c r="AA136" s="43">
        <v>0</v>
      </c>
    </row>
    <row r="137" spans="1:27" ht="15">
      <c r="A137" s="3" t="s">
        <v>180</v>
      </c>
      <c r="B137" s="30">
        <f t="shared" si="4"/>
        <v>161</v>
      </c>
      <c r="C137" s="31">
        <v>4</v>
      </c>
      <c r="D137" s="31">
        <v>2</v>
      </c>
      <c r="E137" s="31">
        <v>0</v>
      </c>
      <c r="F137" s="31">
        <v>14</v>
      </c>
      <c r="G137" s="31">
        <v>10</v>
      </c>
      <c r="H137" s="31">
        <v>8</v>
      </c>
      <c r="I137" s="31">
        <v>24</v>
      </c>
      <c r="J137" s="31">
        <v>1</v>
      </c>
      <c r="K137" s="31">
        <v>7</v>
      </c>
      <c r="L137" s="35">
        <v>1</v>
      </c>
      <c r="M137" s="31">
        <v>6</v>
      </c>
      <c r="N137" s="31">
        <v>4</v>
      </c>
      <c r="O137" s="31">
        <v>0</v>
      </c>
      <c r="P137" s="31">
        <v>1</v>
      </c>
      <c r="Q137" s="31">
        <v>11</v>
      </c>
      <c r="R137" s="31">
        <v>15</v>
      </c>
      <c r="S137" s="31">
        <v>10</v>
      </c>
      <c r="T137" s="127">
        <v>3</v>
      </c>
      <c r="U137" s="31">
        <v>1</v>
      </c>
      <c r="V137" s="31">
        <v>1</v>
      </c>
      <c r="W137" s="31">
        <v>4</v>
      </c>
      <c r="X137" s="31">
        <v>3</v>
      </c>
      <c r="Y137" s="43">
        <v>25</v>
      </c>
      <c r="Z137" s="147">
        <v>1</v>
      </c>
      <c r="AA137" s="43">
        <v>5</v>
      </c>
    </row>
    <row r="138" spans="1:27" ht="15">
      <c r="A138" s="3" t="s">
        <v>494</v>
      </c>
      <c r="B138" s="30">
        <f t="shared" si="4"/>
        <v>3</v>
      </c>
      <c r="C138" s="31">
        <v>0</v>
      </c>
      <c r="D138" s="31">
        <v>0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5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3</v>
      </c>
      <c r="S138" s="31">
        <v>0</v>
      </c>
      <c r="T138" s="127">
        <v>0</v>
      </c>
      <c r="U138" s="31">
        <v>0</v>
      </c>
      <c r="V138" s="31">
        <v>0</v>
      </c>
      <c r="W138" s="31">
        <v>0</v>
      </c>
      <c r="X138" s="31">
        <v>0</v>
      </c>
      <c r="Y138" s="43">
        <v>0</v>
      </c>
      <c r="Z138" s="147">
        <v>0</v>
      </c>
      <c r="AA138" s="43">
        <v>0</v>
      </c>
    </row>
    <row r="139" spans="1:27" ht="15">
      <c r="A139" s="3" t="s">
        <v>183</v>
      </c>
      <c r="B139" s="30">
        <f t="shared" si="4"/>
        <v>239</v>
      </c>
      <c r="C139" s="31">
        <v>11</v>
      </c>
      <c r="D139" s="31">
        <v>1</v>
      </c>
      <c r="E139" s="31">
        <v>37</v>
      </c>
      <c r="F139" s="31">
        <v>19</v>
      </c>
      <c r="G139" s="31">
        <v>1</v>
      </c>
      <c r="H139" s="31">
        <v>15</v>
      </c>
      <c r="I139" s="31">
        <v>0</v>
      </c>
      <c r="J139" s="31">
        <v>22</v>
      </c>
      <c r="K139" s="31">
        <v>5</v>
      </c>
      <c r="L139" s="35">
        <v>17</v>
      </c>
      <c r="M139" s="31">
        <v>27</v>
      </c>
      <c r="N139" s="31">
        <v>14</v>
      </c>
      <c r="O139" s="31">
        <v>14</v>
      </c>
      <c r="P139" s="31">
        <v>0</v>
      </c>
      <c r="Q139" s="31">
        <v>19</v>
      </c>
      <c r="R139" s="31">
        <v>5</v>
      </c>
      <c r="S139" s="31">
        <v>0</v>
      </c>
      <c r="T139" s="127">
        <v>3</v>
      </c>
      <c r="U139" s="31">
        <v>6</v>
      </c>
      <c r="V139" s="31">
        <v>10</v>
      </c>
      <c r="W139" s="31">
        <v>5</v>
      </c>
      <c r="X139" s="31">
        <v>5</v>
      </c>
      <c r="Y139" s="43">
        <v>2</v>
      </c>
      <c r="Z139" s="147">
        <v>0</v>
      </c>
      <c r="AA139" s="43">
        <v>1</v>
      </c>
    </row>
    <row r="140" spans="1:27" ht="15">
      <c r="A140" s="3" t="s">
        <v>184</v>
      </c>
      <c r="B140" s="30">
        <f t="shared" si="4"/>
        <v>16</v>
      </c>
      <c r="C140" s="31">
        <v>2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5">
        <v>1</v>
      </c>
      <c r="M140" s="31">
        <v>0</v>
      </c>
      <c r="N140" s="31">
        <v>0</v>
      </c>
      <c r="O140" s="31">
        <v>0</v>
      </c>
      <c r="P140" s="31">
        <v>0</v>
      </c>
      <c r="Q140" s="31">
        <v>5</v>
      </c>
      <c r="R140" s="31">
        <v>0</v>
      </c>
      <c r="S140" s="31">
        <v>0</v>
      </c>
      <c r="T140" s="127">
        <v>0</v>
      </c>
      <c r="U140" s="31">
        <v>0</v>
      </c>
      <c r="V140" s="31">
        <v>4</v>
      </c>
      <c r="W140" s="31">
        <v>0</v>
      </c>
      <c r="X140" s="31">
        <v>0</v>
      </c>
      <c r="Y140" s="43">
        <v>4</v>
      </c>
      <c r="Z140" s="147">
        <v>0</v>
      </c>
      <c r="AA140" s="43">
        <v>0</v>
      </c>
    </row>
    <row r="141" spans="1:27" ht="15">
      <c r="A141" s="3" t="s">
        <v>185</v>
      </c>
      <c r="B141" s="30">
        <f t="shared" si="4"/>
        <v>130</v>
      </c>
      <c r="C141" s="31">
        <v>8</v>
      </c>
      <c r="D141" s="31">
        <v>10</v>
      </c>
      <c r="E141" s="31">
        <v>4</v>
      </c>
      <c r="F141" s="31">
        <v>11</v>
      </c>
      <c r="G141" s="31">
        <v>11</v>
      </c>
      <c r="H141" s="31">
        <v>7</v>
      </c>
      <c r="I141" s="31">
        <v>13</v>
      </c>
      <c r="J141" s="31">
        <v>4</v>
      </c>
      <c r="K141" s="31">
        <v>9</v>
      </c>
      <c r="L141" s="35">
        <v>11</v>
      </c>
      <c r="M141" s="31">
        <v>4</v>
      </c>
      <c r="N141" s="31">
        <v>4</v>
      </c>
      <c r="O141" s="31">
        <v>5</v>
      </c>
      <c r="P141" s="31">
        <v>0</v>
      </c>
      <c r="Q141" s="31">
        <v>6</v>
      </c>
      <c r="R141" s="31">
        <v>3</v>
      </c>
      <c r="S141" s="31">
        <v>5</v>
      </c>
      <c r="T141" s="127">
        <v>1</v>
      </c>
      <c r="U141" s="31">
        <v>2</v>
      </c>
      <c r="V141" s="31">
        <v>2</v>
      </c>
      <c r="W141" s="31">
        <v>3</v>
      </c>
      <c r="X141" s="31">
        <v>4</v>
      </c>
      <c r="Y141" s="43">
        <v>2</v>
      </c>
      <c r="Z141" s="147">
        <v>0</v>
      </c>
      <c r="AA141" s="43">
        <v>1</v>
      </c>
    </row>
    <row r="142" spans="1:27" ht="15">
      <c r="A142" s="3" t="s">
        <v>186</v>
      </c>
      <c r="B142" s="30">
        <f t="shared" si="4"/>
        <v>118</v>
      </c>
      <c r="C142" s="31">
        <v>6</v>
      </c>
      <c r="D142" s="31">
        <v>2</v>
      </c>
      <c r="E142" s="31">
        <v>10</v>
      </c>
      <c r="F142" s="31">
        <v>9</v>
      </c>
      <c r="G142" s="31">
        <v>8</v>
      </c>
      <c r="H142" s="31">
        <v>16</v>
      </c>
      <c r="I142" s="31">
        <v>9</v>
      </c>
      <c r="J142" s="31">
        <v>4</v>
      </c>
      <c r="K142" s="31">
        <v>0</v>
      </c>
      <c r="L142" s="35">
        <v>5</v>
      </c>
      <c r="M142" s="31">
        <v>4</v>
      </c>
      <c r="N142" s="31">
        <v>1</v>
      </c>
      <c r="O142" s="31">
        <v>5</v>
      </c>
      <c r="P142" s="31">
        <v>3</v>
      </c>
      <c r="Q142" s="31">
        <v>15</v>
      </c>
      <c r="R142" s="31">
        <v>3</v>
      </c>
      <c r="S142" s="31">
        <v>6</v>
      </c>
      <c r="T142" s="127">
        <v>3</v>
      </c>
      <c r="U142" s="31">
        <v>3</v>
      </c>
      <c r="V142" s="31">
        <v>0</v>
      </c>
      <c r="W142" s="31">
        <v>1</v>
      </c>
      <c r="X142" s="31">
        <v>2</v>
      </c>
      <c r="Y142" s="43">
        <v>3</v>
      </c>
      <c r="Z142" s="147">
        <v>0</v>
      </c>
      <c r="AA142" s="43">
        <v>0</v>
      </c>
    </row>
    <row r="143" spans="1:27" ht="15">
      <c r="A143" s="3" t="s">
        <v>187</v>
      </c>
      <c r="B143" s="30">
        <f t="shared" si="4"/>
        <v>1</v>
      </c>
      <c r="C143" s="31">
        <v>0</v>
      </c>
      <c r="D143" s="31">
        <v>0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5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1</v>
      </c>
      <c r="R143" s="31">
        <v>0</v>
      </c>
      <c r="S143" s="31">
        <v>0</v>
      </c>
      <c r="T143" s="127">
        <v>0</v>
      </c>
      <c r="U143" s="31">
        <v>0</v>
      </c>
      <c r="V143" s="31">
        <v>0</v>
      </c>
      <c r="W143" s="31">
        <v>0</v>
      </c>
      <c r="X143" s="31">
        <v>0</v>
      </c>
      <c r="Y143" s="43">
        <v>0</v>
      </c>
      <c r="Z143" s="147">
        <v>0</v>
      </c>
      <c r="AA143" s="43">
        <v>0</v>
      </c>
    </row>
    <row r="144" spans="1:27" ht="15">
      <c r="A144" s="3" t="s">
        <v>188</v>
      </c>
      <c r="B144" s="30">
        <f t="shared" si="4"/>
        <v>45</v>
      </c>
      <c r="C144" s="31">
        <v>0</v>
      </c>
      <c r="D144" s="31">
        <v>1</v>
      </c>
      <c r="E144" s="31">
        <v>0</v>
      </c>
      <c r="F144" s="31">
        <v>1</v>
      </c>
      <c r="G144" s="31">
        <v>1</v>
      </c>
      <c r="H144" s="31">
        <v>3</v>
      </c>
      <c r="I144" s="31">
        <v>1</v>
      </c>
      <c r="J144" s="31">
        <v>2</v>
      </c>
      <c r="K144" s="31">
        <v>3</v>
      </c>
      <c r="L144" s="35">
        <v>0</v>
      </c>
      <c r="M144" s="31">
        <v>4</v>
      </c>
      <c r="N144" s="31">
        <v>1</v>
      </c>
      <c r="O144" s="31">
        <v>2</v>
      </c>
      <c r="P144" s="31">
        <v>1</v>
      </c>
      <c r="Q144" s="31">
        <v>7</v>
      </c>
      <c r="R144" s="31">
        <v>4</v>
      </c>
      <c r="S144" s="31">
        <v>8</v>
      </c>
      <c r="T144" s="127">
        <v>0</v>
      </c>
      <c r="U144" s="31">
        <v>2</v>
      </c>
      <c r="V144" s="31">
        <v>0</v>
      </c>
      <c r="W144" s="31">
        <v>2</v>
      </c>
      <c r="X144" s="31">
        <v>1</v>
      </c>
      <c r="Y144" s="43">
        <v>0</v>
      </c>
      <c r="Z144" s="147">
        <v>0</v>
      </c>
      <c r="AA144" s="43">
        <v>1</v>
      </c>
    </row>
    <row r="145" spans="1:27" ht="15">
      <c r="A145" s="3" t="s">
        <v>189</v>
      </c>
      <c r="B145" s="30">
        <f t="shared" si="4"/>
        <v>3</v>
      </c>
      <c r="C145" s="31">
        <v>0</v>
      </c>
      <c r="D145" s="31">
        <v>0</v>
      </c>
      <c r="E145" s="31">
        <v>0</v>
      </c>
      <c r="F145" s="31">
        <v>1</v>
      </c>
      <c r="G145" s="31">
        <v>1</v>
      </c>
      <c r="H145" s="31">
        <v>0</v>
      </c>
      <c r="I145" s="31">
        <v>0</v>
      </c>
      <c r="J145" s="31">
        <v>0</v>
      </c>
      <c r="K145" s="31">
        <v>1</v>
      </c>
      <c r="L145" s="35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>
        <v>0</v>
      </c>
      <c r="T145" s="127">
        <v>0</v>
      </c>
      <c r="U145" s="31">
        <v>0</v>
      </c>
      <c r="V145" s="31">
        <v>0</v>
      </c>
      <c r="W145" s="31">
        <v>0</v>
      </c>
      <c r="X145" s="31">
        <v>0</v>
      </c>
      <c r="Y145" s="43">
        <v>0</v>
      </c>
      <c r="Z145" s="147">
        <v>0</v>
      </c>
      <c r="AA145" s="43">
        <v>0</v>
      </c>
    </row>
    <row r="146" spans="1:27" ht="15">
      <c r="A146" s="3" t="s">
        <v>190</v>
      </c>
      <c r="B146" s="30">
        <f t="shared" si="4"/>
        <v>8</v>
      </c>
      <c r="C146" s="31">
        <v>0</v>
      </c>
      <c r="D146" s="31">
        <v>0</v>
      </c>
      <c r="E146" s="31">
        <v>0</v>
      </c>
      <c r="F146" s="31">
        <v>0</v>
      </c>
      <c r="G146" s="31">
        <v>2</v>
      </c>
      <c r="H146" s="31">
        <v>0</v>
      </c>
      <c r="I146" s="31">
        <v>0</v>
      </c>
      <c r="J146" s="31">
        <v>0</v>
      </c>
      <c r="K146" s="31">
        <v>0</v>
      </c>
      <c r="L146" s="35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  <c r="T146" s="127">
        <v>0</v>
      </c>
      <c r="U146" s="31">
        <v>0</v>
      </c>
      <c r="V146" s="31">
        <v>0</v>
      </c>
      <c r="W146" s="31">
        <v>3</v>
      </c>
      <c r="X146" s="31">
        <v>0</v>
      </c>
      <c r="Y146" s="43">
        <v>3</v>
      </c>
      <c r="Z146" s="147">
        <v>0</v>
      </c>
      <c r="AA146" s="43">
        <v>0</v>
      </c>
    </row>
    <row r="147" spans="1:27" ht="15">
      <c r="A147" s="3" t="s">
        <v>191</v>
      </c>
      <c r="B147" s="30">
        <f t="shared" si="4"/>
        <v>9</v>
      </c>
      <c r="C147" s="31">
        <v>0</v>
      </c>
      <c r="D147" s="31">
        <v>1</v>
      </c>
      <c r="E147" s="31">
        <v>0</v>
      </c>
      <c r="F147" s="31">
        <v>0</v>
      </c>
      <c r="G147" s="31">
        <v>2</v>
      </c>
      <c r="H147" s="31">
        <v>0</v>
      </c>
      <c r="I147" s="31">
        <v>2</v>
      </c>
      <c r="J147" s="31">
        <v>1</v>
      </c>
      <c r="K147" s="31">
        <v>0</v>
      </c>
      <c r="L147" s="35">
        <v>2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127">
        <v>0</v>
      </c>
      <c r="U147" s="31">
        <v>0</v>
      </c>
      <c r="V147" s="31">
        <v>0</v>
      </c>
      <c r="W147" s="31">
        <v>1</v>
      </c>
      <c r="X147" s="31">
        <v>0</v>
      </c>
      <c r="Y147" s="43">
        <v>0</v>
      </c>
      <c r="Z147" s="147">
        <v>0</v>
      </c>
      <c r="AA147" s="43">
        <v>0</v>
      </c>
    </row>
    <row r="148" spans="1:27" ht="15">
      <c r="A148" s="3" t="s">
        <v>192</v>
      </c>
      <c r="B148" s="30">
        <f t="shared" si="4"/>
        <v>23</v>
      </c>
      <c r="C148" s="31">
        <v>0</v>
      </c>
      <c r="D148" s="31">
        <v>12</v>
      </c>
      <c r="E148" s="31">
        <v>0</v>
      </c>
      <c r="F148" s="31">
        <v>0</v>
      </c>
      <c r="G148" s="31">
        <v>0</v>
      </c>
      <c r="H148" s="31">
        <v>2</v>
      </c>
      <c r="I148" s="31">
        <v>0</v>
      </c>
      <c r="J148" s="31">
        <v>0</v>
      </c>
      <c r="K148" s="31">
        <v>0</v>
      </c>
      <c r="L148" s="35">
        <v>1</v>
      </c>
      <c r="M148" s="31">
        <v>0</v>
      </c>
      <c r="N148" s="31">
        <v>1</v>
      </c>
      <c r="O148" s="31">
        <v>0</v>
      </c>
      <c r="P148" s="31">
        <v>0</v>
      </c>
      <c r="Q148" s="31">
        <v>3</v>
      </c>
      <c r="R148" s="31">
        <v>1</v>
      </c>
      <c r="S148" s="31">
        <v>0</v>
      </c>
      <c r="T148" s="127">
        <v>0</v>
      </c>
      <c r="U148" s="31">
        <v>0</v>
      </c>
      <c r="V148" s="31">
        <v>2</v>
      </c>
      <c r="W148" s="31">
        <v>1</v>
      </c>
      <c r="X148" s="31">
        <v>0</v>
      </c>
      <c r="Y148" s="43">
        <v>0</v>
      </c>
      <c r="Z148" s="147">
        <v>0</v>
      </c>
      <c r="AA148" s="43">
        <v>0</v>
      </c>
    </row>
    <row r="149" spans="1:27" ht="15">
      <c r="A149" s="32" t="s">
        <v>193</v>
      </c>
      <c r="B149" s="30">
        <f t="shared" si="4"/>
        <v>156</v>
      </c>
      <c r="C149" s="31">
        <v>1</v>
      </c>
      <c r="D149" s="31">
        <v>0</v>
      </c>
      <c r="E149" s="31">
        <v>4</v>
      </c>
      <c r="F149" s="31">
        <v>39</v>
      </c>
      <c r="G149" s="31">
        <v>6</v>
      </c>
      <c r="H149" s="31">
        <v>0</v>
      </c>
      <c r="I149" s="31">
        <v>24</v>
      </c>
      <c r="J149" s="31">
        <v>5</v>
      </c>
      <c r="K149" s="31">
        <v>0</v>
      </c>
      <c r="L149" s="35">
        <v>0</v>
      </c>
      <c r="M149" s="31">
        <v>0</v>
      </c>
      <c r="N149" s="31">
        <v>2</v>
      </c>
      <c r="O149" s="31">
        <v>0</v>
      </c>
      <c r="P149" s="31">
        <v>0</v>
      </c>
      <c r="Q149" s="31">
        <v>9</v>
      </c>
      <c r="R149" s="31">
        <v>0</v>
      </c>
      <c r="S149" s="31">
        <v>2</v>
      </c>
      <c r="T149" s="127">
        <v>7</v>
      </c>
      <c r="U149" s="31">
        <v>1</v>
      </c>
      <c r="V149" s="31">
        <v>0</v>
      </c>
      <c r="W149" s="31">
        <v>21</v>
      </c>
      <c r="X149" s="31">
        <v>7</v>
      </c>
      <c r="Y149" s="43">
        <v>18</v>
      </c>
      <c r="Z149" s="147">
        <v>1</v>
      </c>
      <c r="AA149" s="43">
        <v>9</v>
      </c>
    </row>
    <row r="150" spans="1:27" ht="15.75" thickBot="1">
      <c r="A150" s="15"/>
      <c r="B150" s="16"/>
      <c r="C150" s="46"/>
      <c r="D150" s="46"/>
      <c r="E150" s="46"/>
      <c r="F150" s="46"/>
      <c r="G150" s="46"/>
      <c r="H150" s="46"/>
      <c r="I150" s="46"/>
      <c r="J150" s="46"/>
      <c r="K150" s="46"/>
      <c r="L150" s="148"/>
      <c r="M150" s="46"/>
      <c r="N150" s="46"/>
      <c r="O150" s="46"/>
      <c r="P150" s="46"/>
      <c r="Q150" s="46"/>
      <c r="R150" s="46"/>
      <c r="S150" s="46"/>
      <c r="T150" s="128"/>
      <c r="U150" s="46"/>
      <c r="V150" s="46"/>
      <c r="W150" s="46"/>
      <c r="X150" s="46"/>
      <c r="Y150" s="46"/>
      <c r="Z150" s="149"/>
      <c r="AA150" s="46"/>
    </row>
    <row r="151" spans="1:27" ht="15">
      <c r="A151" s="441" t="s">
        <v>194</v>
      </c>
      <c r="B151" s="441"/>
      <c r="C151" s="441"/>
      <c r="D151" s="441"/>
      <c r="E151" s="441"/>
      <c r="F151" s="441"/>
      <c r="G151" s="441"/>
      <c r="H151" s="441"/>
      <c r="I151" s="441"/>
      <c r="J151" s="441"/>
      <c r="K151" s="441"/>
      <c r="L151" s="441"/>
      <c r="M151" s="441"/>
      <c r="N151" s="441"/>
      <c r="O151" s="441"/>
      <c r="P151" s="441"/>
      <c r="Q151" s="441"/>
      <c r="R151" s="441"/>
      <c r="S151" s="441"/>
      <c r="T151" s="441"/>
      <c r="U151" s="441"/>
      <c r="V151" s="441"/>
      <c r="W151" s="441"/>
      <c r="X151" s="441"/>
      <c r="Y151" s="441"/>
      <c r="Z151" s="441"/>
      <c r="AA151" s="441"/>
    </row>
  </sheetData>
  <mergeCells count="21">
    <mergeCell ref="Z8:AA8"/>
    <mergeCell ref="T58:Y58"/>
    <mergeCell ref="Z58:AA58"/>
    <mergeCell ref="T114:Y114"/>
    <mergeCell ref="Z114:AA114"/>
    <mergeCell ref="T8:Y8"/>
    <mergeCell ref="A151:AA151"/>
    <mergeCell ref="C57:L57"/>
    <mergeCell ref="M57:S57"/>
    <mergeCell ref="T57:Y57"/>
    <mergeCell ref="Z57:AA57"/>
    <mergeCell ref="C113:L113"/>
    <mergeCell ref="M113:S113"/>
    <mergeCell ref="T113:Y113"/>
    <mergeCell ref="Z113:AA113"/>
    <mergeCell ref="A3:AA3"/>
    <mergeCell ref="A4:AA4"/>
    <mergeCell ref="C7:L7"/>
    <mergeCell ref="M7:S7"/>
    <mergeCell ref="Z7:AA7"/>
    <mergeCell ref="T7:Y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scale="60" r:id="rId1"/>
  <rowBreaks count="2" manualBreakCount="2">
    <brk id="55" max="255" man="1"/>
    <brk id="11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BN205"/>
  <sheetViews>
    <sheetView workbookViewId="0" topLeftCell="A1">
      <selection activeCell="A57" sqref="A57"/>
    </sheetView>
  </sheetViews>
  <sheetFormatPr defaultColWidth="11.421875" defaultRowHeight="12.75"/>
  <cols>
    <col min="1" max="1" width="43.57421875" style="0" customWidth="1"/>
    <col min="2" max="2" width="9.57421875" style="0" customWidth="1"/>
    <col min="3" max="3" width="7.00390625" style="166" bestFit="1" customWidth="1"/>
    <col min="4" max="4" width="6.8515625" style="166" customWidth="1"/>
    <col min="5" max="5" width="5.8515625" style="166" bestFit="1" customWidth="1"/>
    <col min="6" max="6" width="5.28125" style="166" bestFit="1" customWidth="1"/>
    <col min="7" max="7" width="6.28125" style="166" bestFit="1" customWidth="1"/>
    <col min="8" max="8" width="5.00390625" style="166" bestFit="1" customWidth="1"/>
    <col min="9" max="9" width="8.57421875" style="166" bestFit="1" customWidth="1"/>
    <col min="10" max="10" width="7.140625" style="166" bestFit="1" customWidth="1"/>
    <col min="11" max="11" width="6.57421875" style="166" bestFit="1" customWidth="1"/>
    <col min="12" max="12" width="5.57421875" style="166" bestFit="1" customWidth="1"/>
    <col min="13" max="13" width="7.57421875" style="166" bestFit="1" customWidth="1"/>
    <col min="14" max="14" width="5.8515625" style="166" bestFit="1" customWidth="1"/>
    <col min="15" max="15" width="6.57421875" style="166" bestFit="1" customWidth="1"/>
    <col min="16" max="16" width="5.28125" style="166" bestFit="1" customWidth="1"/>
    <col min="17" max="17" width="4.421875" style="166" bestFit="1" customWidth="1"/>
    <col min="18" max="18" width="5.421875" style="166" bestFit="1" customWidth="1"/>
    <col min="19" max="19" width="5.57421875" style="166" bestFit="1" customWidth="1"/>
    <col min="20" max="20" width="6.421875" style="166" bestFit="1" customWidth="1"/>
    <col min="21" max="21" width="5.57421875" style="166" bestFit="1" customWidth="1"/>
    <col min="22" max="22" width="4.57421875" style="166" bestFit="1" customWidth="1"/>
    <col min="23" max="23" width="5.421875" style="166" bestFit="1" customWidth="1"/>
    <col min="24" max="24" width="5.421875" style="166" customWidth="1"/>
    <col min="25" max="25" width="6.00390625" style="166" bestFit="1" customWidth="1"/>
    <col min="26" max="26" width="7.00390625" style="166" bestFit="1" customWidth="1"/>
    <col min="27" max="27" width="5.8515625" style="166" bestFit="1" customWidth="1"/>
    <col min="28" max="66" width="11.421875" style="166" customWidth="1"/>
  </cols>
  <sheetData>
    <row r="1" spans="1:66" s="71" customFormat="1" ht="15">
      <c r="A1" s="150" t="s">
        <v>604</v>
      </c>
      <c r="B1" s="2"/>
      <c r="C1" s="50"/>
      <c r="D1" s="50"/>
      <c r="E1" s="119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</row>
    <row r="2" spans="1:66" s="71" customFormat="1" ht="15">
      <c r="A2" s="2"/>
      <c r="B2" s="2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</row>
    <row r="3" spans="1:66" s="71" customFormat="1" ht="18.75">
      <c r="A3" s="435" t="s">
        <v>517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71" customFormat="1" ht="18.75">
      <c r="A4" s="435" t="s">
        <v>230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</row>
    <row r="5" spans="3:66" s="71" customFormat="1" ht="15"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</row>
    <row r="6" spans="3:66" s="71" customFormat="1" ht="15.75" thickBot="1"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</row>
    <row r="7" spans="1:27" s="2" customFormat="1" ht="13.5" customHeight="1">
      <c r="A7" s="341"/>
      <c r="B7" s="120" t="s">
        <v>4</v>
      </c>
      <c r="C7" s="436" t="s">
        <v>351</v>
      </c>
      <c r="D7" s="436"/>
      <c r="E7" s="436"/>
      <c r="F7" s="436"/>
      <c r="G7" s="436"/>
      <c r="H7" s="436"/>
      <c r="I7" s="436"/>
      <c r="J7" s="436"/>
      <c r="K7" s="436"/>
      <c r="L7" s="437"/>
      <c r="M7" s="438" t="s">
        <v>352</v>
      </c>
      <c r="N7" s="436"/>
      <c r="O7" s="436"/>
      <c r="P7" s="436"/>
      <c r="Q7" s="436"/>
      <c r="R7" s="436"/>
      <c r="S7" s="436"/>
      <c r="T7" s="438" t="s">
        <v>569</v>
      </c>
      <c r="U7" s="436"/>
      <c r="V7" s="436"/>
      <c r="W7" s="436"/>
      <c r="X7" s="436"/>
      <c r="Y7" s="440"/>
      <c r="Z7" s="439" t="s">
        <v>568</v>
      </c>
      <c r="AA7" s="436"/>
    </row>
    <row r="8" spans="1:27" s="2" customFormat="1" ht="15.75" thickBot="1">
      <c r="A8" s="5" t="s">
        <v>3</v>
      </c>
      <c r="B8" s="8" t="s">
        <v>10</v>
      </c>
      <c r="C8" s="310"/>
      <c r="D8" s="15"/>
      <c r="E8" s="15"/>
      <c r="F8" s="15"/>
      <c r="G8" s="15"/>
      <c r="H8" s="15"/>
      <c r="I8" s="15"/>
      <c r="J8" s="15"/>
      <c r="K8" s="15"/>
      <c r="L8" s="15"/>
      <c r="M8" s="310"/>
      <c r="N8" s="15"/>
      <c r="O8" s="15"/>
      <c r="P8" s="15"/>
      <c r="Q8" s="15"/>
      <c r="R8" s="15"/>
      <c r="S8" s="340"/>
      <c r="T8" s="444" t="s">
        <v>497</v>
      </c>
      <c r="U8" s="443"/>
      <c r="V8" s="443"/>
      <c r="W8" s="443"/>
      <c r="X8" s="443"/>
      <c r="Y8" s="443"/>
      <c r="Z8" s="442" t="s">
        <v>497</v>
      </c>
      <c r="AA8" s="443"/>
    </row>
    <row r="9" spans="1:27" s="2" customFormat="1" ht="15">
      <c r="A9" s="5" t="s">
        <v>9</v>
      </c>
      <c r="B9" s="8" t="s">
        <v>4</v>
      </c>
      <c r="C9" s="5" t="s">
        <v>498</v>
      </c>
      <c r="D9" s="5" t="s">
        <v>499</v>
      </c>
      <c r="E9" s="5" t="s">
        <v>500</v>
      </c>
      <c r="F9" s="5" t="s">
        <v>501</v>
      </c>
      <c r="G9" s="5" t="s">
        <v>502</v>
      </c>
      <c r="H9" s="5" t="s">
        <v>503</v>
      </c>
      <c r="I9" s="5" t="s">
        <v>18</v>
      </c>
      <c r="J9" s="5" t="s">
        <v>11</v>
      </c>
      <c r="K9" s="5" t="s">
        <v>359</v>
      </c>
      <c r="L9" s="5" t="s">
        <v>504</v>
      </c>
      <c r="M9" s="14" t="s">
        <v>11</v>
      </c>
      <c r="N9" s="5" t="s">
        <v>505</v>
      </c>
      <c r="O9" s="5" t="s">
        <v>21</v>
      </c>
      <c r="P9" s="5" t="s">
        <v>506</v>
      </c>
      <c r="Q9" s="5" t="s">
        <v>507</v>
      </c>
      <c r="R9" s="5" t="s">
        <v>508</v>
      </c>
      <c r="S9" s="5" t="s">
        <v>509</v>
      </c>
      <c r="T9" s="14" t="s">
        <v>510</v>
      </c>
      <c r="U9" s="5" t="s">
        <v>511</v>
      </c>
      <c r="V9" s="4" t="s">
        <v>512</v>
      </c>
      <c r="W9" s="4" t="s">
        <v>513</v>
      </c>
      <c r="X9" s="4" t="s">
        <v>30</v>
      </c>
      <c r="Y9" s="37" t="s">
        <v>31</v>
      </c>
      <c r="Z9" s="143" t="s">
        <v>32</v>
      </c>
      <c r="AA9" s="37" t="s">
        <v>514</v>
      </c>
    </row>
    <row r="10" spans="1:27" s="2" customFormat="1" ht="15.75" thickBot="1">
      <c r="A10" s="15"/>
      <c r="B10" s="16"/>
      <c r="C10" s="17" t="s">
        <v>34</v>
      </c>
      <c r="D10" s="17" t="s">
        <v>35</v>
      </c>
      <c r="E10" s="17" t="s">
        <v>36</v>
      </c>
      <c r="F10" s="17" t="s">
        <v>37</v>
      </c>
      <c r="G10" s="17" t="s">
        <v>38</v>
      </c>
      <c r="H10" s="10" t="s">
        <v>363</v>
      </c>
      <c r="I10" s="17" t="s">
        <v>39</v>
      </c>
      <c r="J10" s="17" t="s">
        <v>40</v>
      </c>
      <c r="K10" s="17" t="s">
        <v>41</v>
      </c>
      <c r="L10" s="10" t="s">
        <v>42</v>
      </c>
      <c r="M10" s="18" t="s">
        <v>43</v>
      </c>
      <c r="N10" s="17" t="s">
        <v>44</v>
      </c>
      <c r="O10" s="17" t="s">
        <v>45</v>
      </c>
      <c r="P10" s="10" t="s">
        <v>46</v>
      </c>
      <c r="Q10" s="10" t="s">
        <v>364</v>
      </c>
      <c r="R10" s="10" t="s">
        <v>47</v>
      </c>
      <c r="S10" s="17" t="s">
        <v>48</v>
      </c>
      <c r="T10" s="9" t="s">
        <v>49</v>
      </c>
      <c r="U10" s="10" t="s">
        <v>50</v>
      </c>
      <c r="V10" s="10" t="s">
        <v>51</v>
      </c>
      <c r="W10" s="10" t="s">
        <v>52</v>
      </c>
      <c r="X10" s="10"/>
      <c r="Y10" s="10" t="s">
        <v>53</v>
      </c>
      <c r="Z10" s="142" t="s">
        <v>54</v>
      </c>
      <c r="AA10" s="10" t="s">
        <v>55</v>
      </c>
    </row>
    <row r="11" spans="1:66" s="2" customFormat="1" ht="15">
      <c r="A11" s="6"/>
      <c r="B11" s="19"/>
      <c r="C11" s="119"/>
      <c r="D11" s="119"/>
      <c r="E11" s="119"/>
      <c r="F11" s="119"/>
      <c r="G11" s="119"/>
      <c r="H11" s="119"/>
      <c r="I11" s="119"/>
      <c r="J11" s="119"/>
      <c r="K11" s="119"/>
      <c r="L11" s="162"/>
      <c r="M11" s="119"/>
      <c r="N11" s="119"/>
      <c r="O11" s="119"/>
      <c r="P11" s="119"/>
      <c r="Q11" s="119"/>
      <c r="R11" s="119"/>
      <c r="S11" s="163"/>
      <c r="T11" s="164"/>
      <c r="U11" s="119"/>
      <c r="V11" s="50"/>
      <c r="W11" s="50"/>
      <c r="X11" s="50"/>
      <c r="Y11" s="92"/>
      <c r="Z11" s="165"/>
      <c r="AA11" s="92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</row>
    <row r="12" spans="1:66" s="2" customFormat="1" ht="15">
      <c r="A12" s="258" t="s">
        <v>10</v>
      </c>
      <c r="B12" s="23">
        <f>SUM(C12:AA12)</f>
        <v>12050</v>
      </c>
      <c r="C12" s="24">
        <f aca="true" t="shared" si="0" ref="C12:AA12">C14+C31+C46+C52+C63+C69+C97+C101+C106+C115+C124+C134+C144+C153+C172+C188+C198+C200</f>
        <v>903</v>
      </c>
      <c r="D12" s="24">
        <f t="shared" si="0"/>
        <v>798</v>
      </c>
      <c r="E12" s="24">
        <f t="shared" si="0"/>
        <v>609</v>
      </c>
      <c r="F12" s="24">
        <f t="shared" si="0"/>
        <v>710</v>
      </c>
      <c r="G12" s="24">
        <f t="shared" si="0"/>
        <v>753</v>
      </c>
      <c r="H12" s="24">
        <f t="shared" si="0"/>
        <v>765</v>
      </c>
      <c r="I12" s="24">
        <f t="shared" si="0"/>
        <v>663</v>
      </c>
      <c r="J12" s="24">
        <f t="shared" si="0"/>
        <v>593</v>
      </c>
      <c r="K12" s="24">
        <f t="shared" si="0"/>
        <v>398</v>
      </c>
      <c r="L12" s="25">
        <f t="shared" si="0"/>
        <v>498</v>
      </c>
      <c r="M12" s="24">
        <f t="shared" si="0"/>
        <v>778</v>
      </c>
      <c r="N12" s="24">
        <f t="shared" si="0"/>
        <v>449</v>
      </c>
      <c r="O12" s="24">
        <f t="shared" si="0"/>
        <v>445</v>
      </c>
      <c r="P12" s="24">
        <f t="shared" si="0"/>
        <v>364</v>
      </c>
      <c r="Q12" s="24">
        <f t="shared" si="0"/>
        <v>786</v>
      </c>
      <c r="R12" s="24">
        <f t="shared" si="0"/>
        <v>540</v>
      </c>
      <c r="S12" s="25">
        <f t="shared" si="0"/>
        <v>535</v>
      </c>
      <c r="T12" s="24">
        <f t="shared" si="0"/>
        <v>158</v>
      </c>
      <c r="U12" s="24">
        <f t="shared" si="0"/>
        <v>186</v>
      </c>
      <c r="V12" s="24">
        <f t="shared" si="0"/>
        <v>236</v>
      </c>
      <c r="W12" s="24">
        <f t="shared" si="0"/>
        <v>300</v>
      </c>
      <c r="X12" s="24">
        <f t="shared" si="0"/>
        <v>192</v>
      </c>
      <c r="Y12" s="66">
        <f t="shared" si="0"/>
        <v>268</v>
      </c>
      <c r="Z12" s="146">
        <f t="shared" si="0"/>
        <v>63</v>
      </c>
      <c r="AA12" s="24">
        <f t="shared" si="0"/>
        <v>60</v>
      </c>
      <c r="AB12" s="279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</row>
    <row r="13" spans="1:66" s="2" customFormat="1" ht="15">
      <c r="A13" s="13"/>
      <c r="B13" s="248"/>
      <c r="C13" s="31"/>
      <c r="D13" s="31"/>
      <c r="E13" s="31"/>
      <c r="F13" s="31"/>
      <c r="G13" s="31"/>
      <c r="H13" s="31"/>
      <c r="I13" s="31"/>
      <c r="J13" s="31"/>
      <c r="K13" s="31"/>
      <c r="L13" s="35"/>
      <c r="M13" s="31"/>
      <c r="N13" s="31"/>
      <c r="O13" s="31"/>
      <c r="P13" s="31"/>
      <c r="Q13" s="31"/>
      <c r="R13" s="31"/>
      <c r="S13" s="35"/>
      <c r="T13" s="43"/>
      <c r="U13" s="31"/>
      <c r="V13" s="279"/>
      <c r="W13" s="279"/>
      <c r="X13" s="42"/>
      <c r="Y13" s="42"/>
      <c r="Z13" s="302"/>
      <c r="AA13" s="42"/>
      <c r="AB13" s="279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</row>
    <row r="14" spans="1:66" s="2" customFormat="1" ht="15">
      <c r="A14" s="300" t="s">
        <v>232</v>
      </c>
      <c r="B14" s="301">
        <f>SUM(C14:AA14)</f>
        <v>1948</v>
      </c>
      <c r="C14" s="47">
        <f>SUM(C16:C29)</f>
        <v>161</v>
      </c>
      <c r="D14" s="47">
        <f aca="true" t="shared" si="1" ref="D14:AA14">SUM(D16:D29)</f>
        <v>126</v>
      </c>
      <c r="E14" s="47">
        <f t="shared" si="1"/>
        <v>55</v>
      </c>
      <c r="F14" s="47">
        <f t="shared" si="1"/>
        <v>99</v>
      </c>
      <c r="G14" s="47">
        <f t="shared" si="1"/>
        <v>165</v>
      </c>
      <c r="H14" s="47">
        <f t="shared" si="1"/>
        <v>179</v>
      </c>
      <c r="I14" s="47">
        <f t="shared" si="1"/>
        <v>107</v>
      </c>
      <c r="J14" s="47">
        <f t="shared" si="1"/>
        <v>48</v>
      </c>
      <c r="K14" s="47">
        <f t="shared" si="1"/>
        <v>42</v>
      </c>
      <c r="L14" s="48">
        <f t="shared" si="1"/>
        <v>75</v>
      </c>
      <c r="M14" s="47">
        <f t="shared" si="1"/>
        <v>172</v>
      </c>
      <c r="N14" s="47">
        <f t="shared" si="1"/>
        <v>85</v>
      </c>
      <c r="O14" s="47">
        <f t="shared" si="1"/>
        <v>92</v>
      </c>
      <c r="P14" s="47">
        <f t="shared" si="1"/>
        <v>104</v>
      </c>
      <c r="Q14" s="47">
        <f t="shared" si="1"/>
        <v>133</v>
      </c>
      <c r="R14" s="47">
        <f t="shared" si="1"/>
        <v>68</v>
      </c>
      <c r="S14" s="48">
        <f t="shared" si="1"/>
        <v>91</v>
      </c>
      <c r="T14" s="47">
        <f t="shared" si="1"/>
        <v>13</v>
      </c>
      <c r="U14" s="47">
        <f t="shared" si="1"/>
        <v>21</v>
      </c>
      <c r="V14" s="47">
        <f t="shared" si="1"/>
        <v>13</v>
      </c>
      <c r="W14" s="47">
        <f t="shared" si="1"/>
        <v>29</v>
      </c>
      <c r="X14" s="47">
        <f>SUM(X16:X29)</f>
        <v>18</v>
      </c>
      <c r="Y14" s="187">
        <f t="shared" si="1"/>
        <v>38</v>
      </c>
      <c r="Z14" s="342">
        <f t="shared" si="1"/>
        <v>6</v>
      </c>
      <c r="AA14" s="47">
        <f t="shared" si="1"/>
        <v>8</v>
      </c>
      <c r="AB14" s="279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</row>
    <row r="15" spans="1:66" s="2" customFormat="1" ht="15">
      <c r="A15" s="13"/>
      <c r="B15" s="248"/>
      <c r="C15" s="31"/>
      <c r="D15" s="31"/>
      <c r="E15" s="31"/>
      <c r="F15" s="31"/>
      <c r="G15" s="31"/>
      <c r="H15" s="31"/>
      <c r="I15" s="31"/>
      <c r="J15" s="31"/>
      <c r="K15" s="31"/>
      <c r="L15" s="35"/>
      <c r="M15" s="31"/>
      <c r="N15" s="31"/>
      <c r="O15" s="31"/>
      <c r="P15" s="31"/>
      <c r="Q15" s="31"/>
      <c r="R15" s="31"/>
      <c r="S15" s="43"/>
      <c r="T15" s="127"/>
      <c r="U15" s="31"/>
      <c r="V15" s="279"/>
      <c r="W15" s="279"/>
      <c r="X15" s="279"/>
      <c r="Y15" s="42"/>
      <c r="Z15" s="302"/>
      <c r="AA15" s="42"/>
      <c r="AB15" s="279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</row>
    <row r="16" spans="1:66" s="2" customFormat="1" ht="15">
      <c r="A16" s="303" t="s">
        <v>57</v>
      </c>
      <c r="B16" s="30">
        <f aca="true" t="shared" si="2" ref="B16:B29">SUM(C16:AA16)</f>
        <v>3</v>
      </c>
      <c r="C16" s="31">
        <v>0</v>
      </c>
      <c r="D16" s="31">
        <v>0</v>
      </c>
      <c r="E16" s="31">
        <v>0</v>
      </c>
      <c r="F16" s="31">
        <v>0</v>
      </c>
      <c r="G16" s="31">
        <v>1</v>
      </c>
      <c r="H16" s="31">
        <v>0</v>
      </c>
      <c r="I16" s="31">
        <v>1</v>
      </c>
      <c r="J16" s="31">
        <v>0</v>
      </c>
      <c r="K16" s="31">
        <v>0</v>
      </c>
      <c r="L16" s="35">
        <v>0</v>
      </c>
      <c r="M16" s="31">
        <v>0</v>
      </c>
      <c r="N16" s="31">
        <v>0</v>
      </c>
      <c r="O16" s="31">
        <v>1</v>
      </c>
      <c r="P16" s="31">
        <v>0</v>
      </c>
      <c r="Q16" s="31">
        <v>0</v>
      </c>
      <c r="R16" s="31">
        <v>0</v>
      </c>
      <c r="S16" s="31">
        <v>0</v>
      </c>
      <c r="T16" s="127">
        <v>0</v>
      </c>
      <c r="U16" s="31">
        <v>0</v>
      </c>
      <c r="V16" s="31">
        <v>0</v>
      </c>
      <c r="W16" s="31">
        <v>0</v>
      </c>
      <c r="X16" s="31">
        <v>0</v>
      </c>
      <c r="Y16" s="43">
        <v>0</v>
      </c>
      <c r="Z16" s="147">
        <v>0</v>
      </c>
      <c r="AA16" s="43">
        <v>0</v>
      </c>
      <c r="AB16" s="279"/>
      <c r="AC16" s="50"/>
      <c r="AD16" s="119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</row>
    <row r="17" spans="1:66" s="2" customFormat="1" ht="15">
      <c r="A17" s="303" t="s">
        <v>58</v>
      </c>
      <c r="B17" s="30">
        <f t="shared" si="2"/>
        <v>3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5">
        <v>0</v>
      </c>
      <c r="M17" s="31">
        <v>0</v>
      </c>
      <c r="N17" s="31">
        <v>0</v>
      </c>
      <c r="O17" s="31">
        <v>0</v>
      </c>
      <c r="P17" s="31">
        <v>0</v>
      </c>
      <c r="Q17" s="31">
        <v>1</v>
      </c>
      <c r="R17" s="31">
        <v>0</v>
      </c>
      <c r="S17" s="31">
        <v>0</v>
      </c>
      <c r="T17" s="127">
        <v>1</v>
      </c>
      <c r="U17" s="31">
        <v>0</v>
      </c>
      <c r="V17" s="31">
        <v>0</v>
      </c>
      <c r="W17" s="31">
        <v>0</v>
      </c>
      <c r="X17" s="31">
        <v>0</v>
      </c>
      <c r="Y17" s="43">
        <v>1</v>
      </c>
      <c r="Z17" s="147">
        <v>0</v>
      </c>
      <c r="AA17" s="43">
        <v>0</v>
      </c>
      <c r="AB17" s="279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</row>
    <row r="18" spans="1:66" s="2" customFormat="1" ht="15">
      <c r="A18" s="303" t="s">
        <v>64</v>
      </c>
      <c r="B18" s="30">
        <f t="shared" si="2"/>
        <v>455</v>
      </c>
      <c r="C18" s="31">
        <v>42</v>
      </c>
      <c r="D18" s="31">
        <v>28</v>
      </c>
      <c r="E18" s="31">
        <v>10</v>
      </c>
      <c r="F18" s="31">
        <v>6</v>
      </c>
      <c r="G18" s="31">
        <v>41</v>
      </c>
      <c r="H18" s="31">
        <v>58</v>
      </c>
      <c r="I18" s="31">
        <v>27</v>
      </c>
      <c r="J18" s="31">
        <v>5</v>
      </c>
      <c r="K18" s="31">
        <v>10</v>
      </c>
      <c r="L18" s="35">
        <v>6</v>
      </c>
      <c r="M18" s="31">
        <v>33</v>
      </c>
      <c r="N18" s="31">
        <v>16</v>
      </c>
      <c r="O18" s="31">
        <v>39</v>
      </c>
      <c r="P18" s="31">
        <v>23</v>
      </c>
      <c r="Q18" s="31">
        <v>30</v>
      </c>
      <c r="R18" s="31">
        <v>18</v>
      </c>
      <c r="S18" s="31">
        <v>31</v>
      </c>
      <c r="T18" s="127">
        <v>2</v>
      </c>
      <c r="U18" s="31">
        <v>2</v>
      </c>
      <c r="V18" s="31">
        <v>2</v>
      </c>
      <c r="W18" s="31">
        <v>11</v>
      </c>
      <c r="X18" s="31">
        <v>5</v>
      </c>
      <c r="Y18" s="43">
        <v>7</v>
      </c>
      <c r="Z18" s="147">
        <v>0</v>
      </c>
      <c r="AA18" s="43">
        <v>3</v>
      </c>
      <c r="AB18" s="279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</row>
    <row r="19" spans="1:66" s="2" customFormat="1" ht="15">
      <c r="A19" s="303" t="s">
        <v>515</v>
      </c>
      <c r="B19" s="30">
        <f t="shared" si="2"/>
        <v>66</v>
      </c>
      <c r="C19" s="31">
        <v>5</v>
      </c>
      <c r="D19" s="31">
        <v>6</v>
      </c>
      <c r="E19" s="31">
        <v>0</v>
      </c>
      <c r="F19" s="31">
        <v>10</v>
      </c>
      <c r="G19" s="31">
        <v>6</v>
      </c>
      <c r="H19" s="31">
        <v>1</v>
      </c>
      <c r="I19" s="31">
        <v>4</v>
      </c>
      <c r="J19" s="31">
        <v>0</v>
      </c>
      <c r="K19" s="31">
        <v>1</v>
      </c>
      <c r="L19" s="35">
        <v>0</v>
      </c>
      <c r="M19" s="31">
        <v>0</v>
      </c>
      <c r="N19" s="31">
        <v>0</v>
      </c>
      <c r="O19" s="31">
        <v>1</v>
      </c>
      <c r="P19" s="31">
        <v>0</v>
      </c>
      <c r="Q19" s="31">
        <v>10</v>
      </c>
      <c r="R19" s="31">
        <v>8</v>
      </c>
      <c r="S19" s="31">
        <v>1</v>
      </c>
      <c r="T19" s="127">
        <v>0</v>
      </c>
      <c r="U19" s="31">
        <v>0</v>
      </c>
      <c r="V19" s="31">
        <v>0</v>
      </c>
      <c r="W19" s="31">
        <v>2</v>
      </c>
      <c r="X19" s="31">
        <v>2</v>
      </c>
      <c r="Y19" s="43">
        <v>9</v>
      </c>
      <c r="Z19" s="147">
        <v>0</v>
      </c>
      <c r="AA19" s="43">
        <v>0</v>
      </c>
      <c r="AB19" s="279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</row>
    <row r="20" spans="1:66" s="2" customFormat="1" ht="15">
      <c r="A20" s="303" t="s">
        <v>106</v>
      </c>
      <c r="B20" s="30">
        <f t="shared" si="2"/>
        <v>330</v>
      </c>
      <c r="C20" s="31">
        <v>45</v>
      </c>
      <c r="D20" s="31">
        <v>15</v>
      </c>
      <c r="E20" s="31">
        <v>17</v>
      </c>
      <c r="F20" s="31">
        <v>23</v>
      </c>
      <c r="G20" s="31">
        <v>27</v>
      </c>
      <c r="H20" s="31">
        <v>31</v>
      </c>
      <c r="I20" s="31">
        <v>10</v>
      </c>
      <c r="J20" s="31">
        <v>28</v>
      </c>
      <c r="K20" s="31">
        <v>6</v>
      </c>
      <c r="L20" s="35">
        <v>19</v>
      </c>
      <c r="M20" s="31">
        <v>18</v>
      </c>
      <c r="N20" s="31">
        <v>4</v>
      </c>
      <c r="O20" s="31">
        <v>8</v>
      </c>
      <c r="P20" s="31">
        <v>12</v>
      </c>
      <c r="Q20" s="31">
        <v>14</v>
      </c>
      <c r="R20" s="31">
        <v>9</v>
      </c>
      <c r="S20" s="31">
        <v>9</v>
      </c>
      <c r="T20" s="127">
        <v>4</v>
      </c>
      <c r="U20" s="31">
        <v>7</v>
      </c>
      <c r="V20" s="31">
        <v>2</v>
      </c>
      <c r="W20" s="31">
        <v>8</v>
      </c>
      <c r="X20" s="31">
        <v>4</v>
      </c>
      <c r="Y20" s="43">
        <v>5</v>
      </c>
      <c r="Z20" s="147">
        <v>4</v>
      </c>
      <c r="AA20" s="43">
        <v>1</v>
      </c>
      <c r="AB20" s="279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</row>
    <row r="21" spans="1:66" s="2" customFormat="1" ht="15">
      <c r="A21" s="303" t="s">
        <v>107</v>
      </c>
      <c r="B21" s="30">
        <f t="shared" si="2"/>
        <v>113</v>
      </c>
      <c r="C21" s="31">
        <v>13</v>
      </c>
      <c r="D21" s="31">
        <v>8</v>
      </c>
      <c r="E21" s="31">
        <v>11</v>
      </c>
      <c r="F21" s="31">
        <v>7</v>
      </c>
      <c r="G21" s="31">
        <v>13</v>
      </c>
      <c r="H21" s="31">
        <v>22</v>
      </c>
      <c r="I21" s="31">
        <v>1</v>
      </c>
      <c r="J21" s="31">
        <v>1</v>
      </c>
      <c r="K21" s="31">
        <v>5</v>
      </c>
      <c r="L21" s="35">
        <v>3</v>
      </c>
      <c r="M21" s="31">
        <v>3</v>
      </c>
      <c r="N21" s="31">
        <v>2</v>
      </c>
      <c r="O21" s="31">
        <v>2</v>
      </c>
      <c r="P21" s="31">
        <v>5</v>
      </c>
      <c r="Q21" s="31">
        <v>3</v>
      </c>
      <c r="R21" s="31">
        <v>5</v>
      </c>
      <c r="S21" s="31">
        <v>3</v>
      </c>
      <c r="T21" s="127">
        <v>0</v>
      </c>
      <c r="U21" s="31">
        <v>2</v>
      </c>
      <c r="V21" s="31">
        <v>0</v>
      </c>
      <c r="W21" s="31">
        <v>1</v>
      </c>
      <c r="X21" s="31">
        <v>2</v>
      </c>
      <c r="Y21" s="43">
        <v>1</v>
      </c>
      <c r="Z21" s="147">
        <v>0</v>
      </c>
      <c r="AA21" s="43">
        <v>0</v>
      </c>
      <c r="AB21" s="279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</row>
    <row r="22" spans="1:66" s="2" customFormat="1" ht="15">
      <c r="A22" s="303" t="s">
        <v>214</v>
      </c>
      <c r="B22" s="30">
        <f t="shared" si="2"/>
        <v>1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5">
        <v>0</v>
      </c>
      <c r="M22" s="31">
        <v>0</v>
      </c>
      <c r="N22" s="31">
        <v>0</v>
      </c>
      <c r="O22" s="31">
        <v>0</v>
      </c>
      <c r="P22" s="31">
        <v>0</v>
      </c>
      <c r="Q22" s="31">
        <v>1</v>
      </c>
      <c r="R22" s="31">
        <v>0</v>
      </c>
      <c r="S22" s="31">
        <v>0</v>
      </c>
      <c r="T22" s="127">
        <v>0</v>
      </c>
      <c r="U22" s="31">
        <v>0</v>
      </c>
      <c r="V22" s="31">
        <v>0</v>
      </c>
      <c r="W22" s="31">
        <v>0</v>
      </c>
      <c r="X22" s="31">
        <v>0</v>
      </c>
      <c r="Y22" s="43">
        <v>0</v>
      </c>
      <c r="Z22" s="147">
        <v>0</v>
      </c>
      <c r="AA22" s="43">
        <v>0</v>
      </c>
      <c r="AB22" s="279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</row>
    <row r="23" spans="1:66" s="2" customFormat="1" ht="15">
      <c r="A23" s="303" t="s">
        <v>130</v>
      </c>
      <c r="B23" s="30">
        <f t="shared" si="2"/>
        <v>173</v>
      </c>
      <c r="C23" s="31">
        <v>3</v>
      </c>
      <c r="D23" s="31">
        <v>14</v>
      </c>
      <c r="E23" s="31">
        <v>0</v>
      </c>
      <c r="F23" s="31">
        <v>8</v>
      </c>
      <c r="G23" s="31">
        <v>16</v>
      </c>
      <c r="H23" s="31">
        <v>8</v>
      </c>
      <c r="I23" s="31">
        <v>10</v>
      </c>
      <c r="J23" s="31">
        <v>1</v>
      </c>
      <c r="K23" s="31">
        <v>4</v>
      </c>
      <c r="L23" s="35">
        <v>6</v>
      </c>
      <c r="M23" s="31">
        <v>0</v>
      </c>
      <c r="N23" s="31">
        <v>14</v>
      </c>
      <c r="O23" s="31">
        <v>12</v>
      </c>
      <c r="P23" s="31">
        <v>10</v>
      </c>
      <c r="Q23" s="31">
        <v>19</v>
      </c>
      <c r="R23" s="31">
        <v>4</v>
      </c>
      <c r="S23" s="31">
        <v>29</v>
      </c>
      <c r="T23" s="127">
        <v>1</v>
      </c>
      <c r="U23" s="31">
        <v>0</v>
      </c>
      <c r="V23" s="31">
        <v>8</v>
      </c>
      <c r="W23" s="31">
        <v>0</v>
      </c>
      <c r="X23" s="31">
        <v>1</v>
      </c>
      <c r="Y23" s="43">
        <v>4</v>
      </c>
      <c r="Z23" s="147">
        <v>1</v>
      </c>
      <c r="AA23" s="43">
        <v>0</v>
      </c>
      <c r="AB23" s="279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</row>
    <row r="24" spans="1:66" s="2" customFormat="1" ht="15">
      <c r="A24" s="303" t="s">
        <v>132</v>
      </c>
      <c r="B24" s="30">
        <f t="shared" si="2"/>
        <v>146</v>
      </c>
      <c r="C24" s="31">
        <v>6</v>
      </c>
      <c r="D24" s="31">
        <v>6</v>
      </c>
      <c r="E24" s="31">
        <v>0</v>
      </c>
      <c r="F24" s="31">
        <v>10</v>
      </c>
      <c r="G24" s="31">
        <v>23</v>
      </c>
      <c r="H24" s="31">
        <v>18</v>
      </c>
      <c r="I24" s="31">
        <v>1</v>
      </c>
      <c r="J24" s="31">
        <v>0</v>
      </c>
      <c r="K24" s="31">
        <v>1</v>
      </c>
      <c r="L24" s="35">
        <v>9</v>
      </c>
      <c r="M24" s="31">
        <v>13</v>
      </c>
      <c r="N24" s="31">
        <v>4</v>
      </c>
      <c r="O24" s="31">
        <v>6</v>
      </c>
      <c r="P24" s="31">
        <v>6</v>
      </c>
      <c r="Q24" s="31">
        <v>19</v>
      </c>
      <c r="R24" s="31">
        <v>4</v>
      </c>
      <c r="S24" s="31">
        <v>12</v>
      </c>
      <c r="T24" s="127">
        <v>0</v>
      </c>
      <c r="U24" s="31">
        <v>2</v>
      </c>
      <c r="V24" s="31">
        <v>0</v>
      </c>
      <c r="W24" s="31">
        <v>2</v>
      </c>
      <c r="X24" s="31">
        <v>0</v>
      </c>
      <c r="Y24" s="43">
        <v>3</v>
      </c>
      <c r="Z24" s="147">
        <v>0</v>
      </c>
      <c r="AA24" s="43">
        <v>1</v>
      </c>
      <c r="AB24" s="279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</row>
    <row r="25" spans="1:66" s="2" customFormat="1" ht="15">
      <c r="A25" s="303" t="s">
        <v>133</v>
      </c>
      <c r="B25" s="30">
        <f t="shared" si="2"/>
        <v>79</v>
      </c>
      <c r="C25" s="31">
        <v>9</v>
      </c>
      <c r="D25" s="31">
        <v>2</v>
      </c>
      <c r="E25" s="31">
        <v>4</v>
      </c>
      <c r="F25" s="31">
        <v>5</v>
      </c>
      <c r="G25" s="31">
        <v>10</v>
      </c>
      <c r="H25" s="31">
        <v>21</v>
      </c>
      <c r="I25" s="31">
        <v>1</v>
      </c>
      <c r="J25" s="31">
        <v>1</v>
      </c>
      <c r="K25" s="31">
        <v>0</v>
      </c>
      <c r="L25" s="35">
        <v>7</v>
      </c>
      <c r="M25" s="31">
        <v>0</v>
      </c>
      <c r="N25" s="31">
        <v>0</v>
      </c>
      <c r="O25" s="31">
        <v>3</v>
      </c>
      <c r="P25" s="31">
        <v>2</v>
      </c>
      <c r="Q25" s="31">
        <v>6</v>
      </c>
      <c r="R25" s="31">
        <v>0</v>
      </c>
      <c r="S25" s="31">
        <v>0</v>
      </c>
      <c r="T25" s="127">
        <v>1</v>
      </c>
      <c r="U25" s="31">
        <v>4</v>
      </c>
      <c r="V25" s="31">
        <v>0</v>
      </c>
      <c r="W25" s="31">
        <v>0</v>
      </c>
      <c r="X25" s="31">
        <v>0</v>
      </c>
      <c r="Y25" s="43">
        <v>2</v>
      </c>
      <c r="Z25" s="147">
        <v>0</v>
      </c>
      <c r="AA25" s="43">
        <v>1</v>
      </c>
      <c r="AB25" s="279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</row>
    <row r="26" spans="1:66" s="2" customFormat="1" ht="15">
      <c r="A26" s="303" t="s">
        <v>134</v>
      </c>
      <c r="B26" s="30">
        <f t="shared" si="2"/>
        <v>259</v>
      </c>
      <c r="C26" s="31">
        <v>21</v>
      </c>
      <c r="D26" s="31">
        <v>37</v>
      </c>
      <c r="E26" s="31">
        <v>11</v>
      </c>
      <c r="F26" s="31">
        <v>18</v>
      </c>
      <c r="G26" s="31">
        <v>13</v>
      </c>
      <c r="H26" s="31">
        <v>5</v>
      </c>
      <c r="I26" s="31">
        <v>15</v>
      </c>
      <c r="J26" s="31">
        <v>7</v>
      </c>
      <c r="K26" s="31">
        <v>11</v>
      </c>
      <c r="L26" s="35">
        <v>16</v>
      </c>
      <c r="M26" s="31">
        <v>28</v>
      </c>
      <c r="N26" s="31">
        <v>6</v>
      </c>
      <c r="O26" s="31">
        <v>9</v>
      </c>
      <c r="P26" s="31">
        <v>9</v>
      </c>
      <c r="Q26" s="31">
        <v>24</v>
      </c>
      <c r="R26" s="31">
        <v>11</v>
      </c>
      <c r="S26" s="31">
        <v>2</v>
      </c>
      <c r="T26" s="127">
        <v>3</v>
      </c>
      <c r="U26" s="31">
        <v>2</v>
      </c>
      <c r="V26" s="31">
        <v>1</v>
      </c>
      <c r="W26" s="31">
        <v>2</v>
      </c>
      <c r="X26" s="31">
        <v>3</v>
      </c>
      <c r="Y26" s="43">
        <v>4</v>
      </c>
      <c r="Z26" s="147">
        <v>0</v>
      </c>
      <c r="AA26" s="43">
        <v>1</v>
      </c>
      <c r="AB26" s="279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</row>
    <row r="27" spans="1:66" s="2" customFormat="1" ht="15">
      <c r="A27" s="303" t="s">
        <v>142</v>
      </c>
      <c r="B27" s="30">
        <f t="shared" si="2"/>
        <v>1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5">
        <v>0</v>
      </c>
      <c r="M27" s="31">
        <v>0</v>
      </c>
      <c r="N27" s="31">
        <v>0</v>
      </c>
      <c r="O27" s="31">
        <v>0</v>
      </c>
      <c r="P27" s="31">
        <v>1</v>
      </c>
      <c r="Q27" s="31">
        <v>0</v>
      </c>
      <c r="R27" s="31">
        <v>0</v>
      </c>
      <c r="S27" s="31">
        <v>0</v>
      </c>
      <c r="T27" s="127">
        <v>0</v>
      </c>
      <c r="U27" s="31">
        <v>0</v>
      </c>
      <c r="V27" s="31">
        <v>0</v>
      </c>
      <c r="W27" s="31">
        <v>0</v>
      </c>
      <c r="X27" s="31">
        <v>0</v>
      </c>
      <c r="Y27" s="43">
        <v>0</v>
      </c>
      <c r="Z27" s="147">
        <v>0</v>
      </c>
      <c r="AA27" s="43">
        <v>0</v>
      </c>
      <c r="AB27" s="279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</row>
    <row r="28" spans="1:66" s="2" customFormat="1" ht="15">
      <c r="A28" s="303" t="s">
        <v>167</v>
      </c>
      <c r="B28" s="30">
        <f t="shared" si="2"/>
        <v>81</v>
      </c>
      <c r="C28" s="31">
        <v>7</v>
      </c>
      <c r="D28" s="31">
        <v>5</v>
      </c>
      <c r="E28" s="31">
        <v>1</v>
      </c>
      <c r="F28" s="31">
        <v>2</v>
      </c>
      <c r="G28" s="31">
        <v>14</v>
      </c>
      <c r="H28" s="31">
        <v>10</v>
      </c>
      <c r="I28" s="31">
        <v>1</v>
      </c>
      <c r="J28" s="31">
        <v>5</v>
      </c>
      <c r="K28" s="31">
        <v>2</v>
      </c>
      <c r="L28" s="35">
        <v>5</v>
      </c>
      <c r="M28" s="31">
        <v>0</v>
      </c>
      <c r="N28" s="31">
        <v>3</v>
      </c>
      <c r="O28" s="31">
        <v>5</v>
      </c>
      <c r="P28" s="31">
        <v>5</v>
      </c>
      <c r="Q28" s="31">
        <v>5</v>
      </c>
      <c r="R28" s="31">
        <v>0</v>
      </c>
      <c r="S28" s="31">
        <v>4</v>
      </c>
      <c r="T28" s="127">
        <v>0</v>
      </c>
      <c r="U28" s="31">
        <v>0</v>
      </c>
      <c r="V28" s="31">
        <v>0</v>
      </c>
      <c r="W28" s="31">
        <v>3</v>
      </c>
      <c r="X28" s="31">
        <v>0</v>
      </c>
      <c r="Y28" s="43">
        <v>2</v>
      </c>
      <c r="Z28" s="147">
        <v>1</v>
      </c>
      <c r="AA28" s="43">
        <v>1</v>
      </c>
      <c r="AB28" s="279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</row>
    <row r="29" spans="1:66" s="2" customFormat="1" ht="15">
      <c r="A29" s="303" t="s">
        <v>172</v>
      </c>
      <c r="B29" s="30">
        <f t="shared" si="2"/>
        <v>238</v>
      </c>
      <c r="C29" s="31">
        <v>10</v>
      </c>
      <c r="D29" s="31">
        <v>5</v>
      </c>
      <c r="E29" s="31">
        <v>1</v>
      </c>
      <c r="F29" s="31">
        <v>10</v>
      </c>
      <c r="G29" s="31">
        <v>1</v>
      </c>
      <c r="H29" s="31">
        <v>5</v>
      </c>
      <c r="I29" s="31">
        <v>36</v>
      </c>
      <c r="J29" s="31">
        <v>0</v>
      </c>
      <c r="K29" s="31">
        <v>2</v>
      </c>
      <c r="L29" s="35">
        <v>4</v>
      </c>
      <c r="M29" s="31">
        <v>77</v>
      </c>
      <c r="N29" s="31">
        <v>36</v>
      </c>
      <c r="O29" s="31">
        <v>6</v>
      </c>
      <c r="P29" s="31">
        <v>31</v>
      </c>
      <c r="Q29" s="31">
        <v>1</v>
      </c>
      <c r="R29" s="31">
        <v>9</v>
      </c>
      <c r="S29" s="31">
        <v>0</v>
      </c>
      <c r="T29" s="127">
        <v>1</v>
      </c>
      <c r="U29" s="31">
        <v>2</v>
      </c>
      <c r="V29" s="31">
        <v>0</v>
      </c>
      <c r="W29" s="31">
        <v>0</v>
      </c>
      <c r="X29" s="31">
        <v>1</v>
      </c>
      <c r="Y29" s="43">
        <v>0</v>
      </c>
      <c r="Z29" s="147">
        <v>0</v>
      </c>
      <c r="AA29" s="43">
        <v>0</v>
      </c>
      <c r="AB29" s="279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</row>
    <row r="30" spans="1:66" s="2" customFormat="1" ht="15">
      <c r="A30" s="303"/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5"/>
      <c r="M30" s="31"/>
      <c r="N30" s="31"/>
      <c r="O30" s="31"/>
      <c r="P30" s="31"/>
      <c r="Q30" s="31"/>
      <c r="R30" s="31"/>
      <c r="S30" s="31"/>
      <c r="T30" s="127"/>
      <c r="U30" s="31"/>
      <c r="V30" s="31"/>
      <c r="W30" s="31"/>
      <c r="X30" s="31"/>
      <c r="Y30" s="43"/>
      <c r="Z30" s="147"/>
      <c r="AA30" s="43"/>
      <c r="AB30" s="279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</row>
    <row r="31" spans="1:66" s="2" customFormat="1" ht="15">
      <c r="A31" s="300" t="s">
        <v>234</v>
      </c>
      <c r="B31" s="23">
        <f>SUM(C31:AA31)</f>
        <v>619</v>
      </c>
      <c r="C31" s="47">
        <f>SUM(C33:C44)</f>
        <v>30</v>
      </c>
      <c r="D31" s="47">
        <f aca="true" t="shared" si="3" ref="D31:AA31">SUM(D33:D44)</f>
        <v>26</v>
      </c>
      <c r="E31" s="47">
        <f t="shared" si="3"/>
        <v>23</v>
      </c>
      <c r="F31" s="47">
        <f t="shared" si="3"/>
        <v>43</v>
      </c>
      <c r="G31" s="47">
        <f t="shared" si="3"/>
        <v>56</v>
      </c>
      <c r="H31" s="47">
        <f t="shared" si="3"/>
        <v>38</v>
      </c>
      <c r="I31" s="47">
        <f t="shared" si="3"/>
        <v>53</v>
      </c>
      <c r="J31" s="47">
        <f t="shared" si="3"/>
        <v>22</v>
      </c>
      <c r="K31" s="47">
        <f t="shared" si="3"/>
        <v>28</v>
      </c>
      <c r="L31" s="48">
        <f t="shared" si="3"/>
        <v>38</v>
      </c>
      <c r="M31" s="47">
        <f t="shared" si="3"/>
        <v>25</v>
      </c>
      <c r="N31" s="47">
        <f t="shared" si="3"/>
        <v>17</v>
      </c>
      <c r="O31" s="47">
        <f t="shared" si="3"/>
        <v>20</v>
      </c>
      <c r="P31" s="47">
        <f t="shared" si="3"/>
        <v>12</v>
      </c>
      <c r="Q31" s="47">
        <f t="shared" si="3"/>
        <v>68</v>
      </c>
      <c r="R31" s="47">
        <f t="shared" si="3"/>
        <v>26</v>
      </c>
      <c r="S31" s="48">
        <f t="shared" si="3"/>
        <v>24</v>
      </c>
      <c r="T31" s="47">
        <f t="shared" si="3"/>
        <v>15</v>
      </c>
      <c r="U31" s="47">
        <f t="shared" si="3"/>
        <v>7</v>
      </c>
      <c r="V31" s="47">
        <f t="shared" si="3"/>
        <v>9</v>
      </c>
      <c r="W31" s="47">
        <f t="shared" si="3"/>
        <v>13</v>
      </c>
      <c r="X31" s="47">
        <f>SUM(X33:X44)</f>
        <v>14</v>
      </c>
      <c r="Y31" s="187">
        <f t="shared" si="3"/>
        <v>7</v>
      </c>
      <c r="Z31" s="342">
        <f t="shared" si="3"/>
        <v>3</v>
      </c>
      <c r="AA31" s="47">
        <f t="shared" si="3"/>
        <v>2</v>
      </c>
      <c r="AB31" s="279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</row>
    <row r="32" spans="1:66" s="2" customFormat="1" ht="15">
      <c r="A32" s="303"/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5"/>
      <c r="M32" s="31"/>
      <c r="N32" s="31"/>
      <c r="O32" s="31"/>
      <c r="P32" s="31"/>
      <c r="Q32" s="31"/>
      <c r="R32" s="31"/>
      <c r="S32" s="31"/>
      <c r="T32" s="127"/>
      <c r="U32" s="31"/>
      <c r="V32" s="31"/>
      <c r="W32" s="31"/>
      <c r="X32" s="31"/>
      <c r="Y32" s="43"/>
      <c r="Z32" s="147"/>
      <c r="AA32" s="43"/>
      <c r="AB32" s="279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</row>
    <row r="33" spans="1:66" s="2" customFormat="1" ht="15">
      <c r="A33" s="303" t="s">
        <v>61</v>
      </c>
      <c r="B33" s="30">
        <f aca="true" t="shared" si="4" ref="B33:B44">SUM(C33:AA33)</f>
        <v>42</v>
      </c>
      <c r="C33" s="31">
        <v>1</v>
      </c>
      <c r="D33" s="31">
        <v>3</v>
      </c>
      <c r="E33" s="31">
        <v>4</v>
      </c>
      <c r="F33" s="31">
        <v>2</v>
      </c>
      <c r="G33" s="31">
        <v>3</v>
      </c>
      <c r="H33" s="31">
        <v>0</v>
      </c>
      <c r="I33" s="31">
        <v>4</v>
      </c>
      <c r="J33" s="31">
        <v>3</v>
      </c>
      <c r="K33" s="31">
        <v>9</v>
      </c>
      <c r="L33" s="35">
        <v>1</v>
      </c>
      <c r="M33" s="31">
        <v>2</v>
      </c>
      <c r="N33" s="31">
        <v>3</v>
      </c>
      <c r="O33" s="31">
        <v>0</v>
      </c>
      <c r="P33" s="31">
        <v>1</v>
      </c>
      <c r="Q33" s="31">
        <v>4</v>
      </c>
      <c r="R33" s="31">
        <v>1</v>
      </c>
      <c r="S33" s="31">
        <v>0</v>
      </c>
      <c r="T33" s="127">
        <v>0</v>
      </c>
      <c r="U33" s="31">
        <v>0</v>
      </c>
      <c r="V33" s="31">
        <v>0</v>
      </c>
      <c r="W33" s="31">
        <v>1</v>
      </c>
      <c r="X33" s="31">
        <v>0</v>
      </c>
      <c r="Y33" s="43">
        <v>0</v>
      </c>
      <c r="Z33" s="147">
        <v>0</v>
      </c>
      <c r="AA33" s="43">
        <v>0</v>
      </c>
      <c r="AB33" s="279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</row>
    <row r="34" spans="1:66" s="2" customFormat="1" ht="15">
      <c r="A34" s="303" t="s">
        <v>62</v>
      </c>
      <c r="B34" s="30">
        <f t="shared" si="4"/>
        <v>234</v>
      </c>
      <c r="C34" s="31">
        <v>12</v>
      </c>
      <c r="D34" s="31">
        <v>5</v>
      </c>
      <c r="E34" s="31">
        <v>0</v>
      </c>
      <c r="F34" s="31">
        <v>14</v>
      </c>
      <c r="G34" s="31">
        <v>26</v>
      </c>
      <c r="H34" s="31">
        <v>9</v>
      </c>
      <c r="I34" s="31">
        <v>27</v>
      </c>
      <c r="J34" s="31">
        <v>8</v>
      </c>
      <c r="K34" s="31">
        <v>4</v>
      </c>
      <c r="L34" s="35">
        <v>10</v>
      </c>
      <c r="M34" s="31">
        <v>7</v>
      </c>
      <c r="N34" s="31">
        <v>7</v>
      </c>
      <c r="O34" s="31">
        <v>8</v>
      </c>
      <c r="P34" s="31">
        <v>6</v>
      </c>
      <c r="Q34" s="31">
        <v>35</v>
      </c>
      <c r="R34" s="31">
        <v>15</v>
      </c>
      <c r="S34" s="31">
        <v>11</v>
      </c>
      <c r="T34" s="127">
        <v>10</v>
      </c>
      <c r="U34" s="31">
        <v>0</v>
      </c>
      <c r="V34" s="31">
        <v>5</v>
      </c>
      <c r="W34" s="31">
        <v>7</v>
      </c>
      <c r="X34" s="31">
        <v>4</v>
      </c>
      <c r="Y34" s="43">
        <v>0</v>
      </c>
      <c r="Z34" s="147">
        <v>3</v>
      </c>
      <c r="AA34" s="43">
        <v>1</v>
      </c>
      <c r="AB34" s="279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</row>
    <row r="35" spans="1:66" s="2" customFormat="1" ht="15">
      <c r="A35" s="303" t="s">
        <v>76</v>
      </c>
      <c r="B35" s="30">
        <f t="shared" si="4"/>
        <v>23</v>
      </c>
      <c r="C35" s="31">
        <v>1</v>
      </c>
      <c r="D35" s="31">
        <v>1</v>
      </c>
      <c r="E35" s="31">
        <v>3</v>
      </c>
      <c r="F35" s="31">
        <v>1</v>
      </c>
      <c r="G35" s="31">
        <v>1</v>
      </c>
      <c r="H35" s="31">
        <v>2</v>
      </c>
      <c r="I35" s="31">
        <v>0</v>
      </c>
      <c r="J35" s="31">
        <v>1</v>
      </c>
      <c r="K35" s="31">
        <v>2</v>
      </c>
      <c r="L35" s="35">
        <v>3</v>
      </c>
      <c r="M35" s="31">
        <v>2</v>
      </c>
      <c r="N35" s="31">
        <v>1</v>
      </c>
      <c r="O35" s="31">
        <v>0</v>
      </c>
      <c r="P35" s="31">
        <v>1</v>
      </c>
      <c r="Q35" s="31">
        <v>1</v>
      </c>
      <c r="R35" s="31">
        <v>0</v>
      </c>
      <c r="S35" s="31">
        <v>0</v>
      </c>
      <c r="T35" s="127">
        <v>1</v>
      </c>
      <c r="U35" s="31">
        <v>1</v>
      </c>
      <c r="V35" s="31">
        <v>1</v>
      </c>
      <c r="W35" s="31">
        <v>0</v>
      </c>
      <c r="X35" s="31">
        <v>0</v>
      </c>
      <c r="Y35" s="43">
        <v>0</v>
      </c>
      <c r="Z35" s="147">
        <v>0</v>
      </c>
      <c r="AA35" s="43">
        <v>0</v>
      </c>
      <c r="AB35" s="279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</row>
    <row r="36" spans="1:66" s="2" customFormat="1" ht="15">
      <c r="A36" s="303" t="s">
        <v>83</v>
      </c>
      <c r="B36" s="30">
        <f t="shared" si="4"/>
        <v>4</v>
      </c>
      <c r="C36" s="31">
        <v>0</v>
      </c>
      <c r="D36" s="31">
        <v>0</v>
      </c>
      <c r="E36" s="31">
        <v>0</v>
      </c>
      <c r="F36" s="31">
        <v>0</v>
      </c>
      <c r="G36" s="31">
        <v>1</v>
      </c>
      <c r="H36" s="31">
        <v>0</v>
      </c>
      <c r="I36" s="31">
        <v>0</v>
      </c>
      <c r="J36" s="31">
        <v>0</v>
      </c>
      <c r="K36" s="31">
        <v>0</v>
      </c>
      <c r="L36" s="35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3</v>
      </c>
      <c r="S36" s="31">
        <v>0</v>
      </c>
      <c r="T36" s="127">
        <v>0</v>
      </c>
      <c r="U36" s="31">
        <v>0</v>
      </c>
      <c r="V36" s="31">
        <v>0</v>
      </c>
      <c r="W36" s="31">
        <v>0</v>
      </c>
      <c r="X36" s="31">
        <v>0</v>
      </c>
      <c r="Y36" s="43">
        <v>0</v>
      </c>
      <c r="Z36" s="147">
        <v>0</v>
      </c>
      <c r="AA36" s="43">
        <v>0</v>
      </c>
      <c r="AB36" s="279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</row>
    <row r="37" spans="1:66" s="2" customFormat="1" ht="15">
      <c r="A37" s="303" t="s">
        <v>92</v>
      </c>
      <c r="B37" s="30">
        <f t="shared" si="4"/>
        <v>3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1</v>
      </c>
      <c r="I37" s="31">
        <v>0</v>
      </c>
      <c r="J37" s="31">
        <v>0</v>
      </c>
      <c r="K37" s="31">
        <v>0</v>
      </c>
      <c r="L37" s="35">
        <v>0</v>
      </c>
      <c r="M37" s="31">
        <v>0</v>
      </c>
      <c r="N37" s="31">
        <v>0</v>
      </c>
      <c r="O37" s="31">
        <v>0</v>
      </c>
      <c r="P37" s="31">
        <v>0</v>
      </c>
      <c r="Q37" s="31">
        <v>2</v>
      </c>
      <c r="R37" s="31">
        <v>0</v>
      </c>
      <c r="S37" s="31">
        <v>0</v>
      </c>
      <c r="T37" s="127">
        <v>0</v>
      </c>
      <c r="U37" s="31">
        <v>0</v>
      </c>
      <c r="V37" s="31">
        <v>0</v>
      </c>
      <c r="W37" s="31">
        <v>0</v>
      </c>
      <c r="X37" s="31">
        <v>0</v>
      </c>
      <c r="Y37" s="43">
        <v>0</v>
      </c>
      <c r="Z37" s="147">
        <v>0</v>
      </c>
      <c r="AA37" s="43">
        <v>0</v>
      </c>
      <c r="AB37" s="279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</row>
    <row r="38" spans="1:66" s="2" customFormat="1" ht="15">
      <c r="A38" s="303" t="s">
        <v>147</v>
      </c>
      <c r="B38" s="30">
        <f t="shared" si="4"/>
        <v>8</v>
      </c>
      <c r="C38" s="31">
        <v>0</v>
      </c>
      <c r="D38" s="31">
        <v>3</v>
      </c>
      <c r="E38" s="31">
        <v>0</v>
      </c>
      <c r="F38" s="31">
        <v>0</v>
      </c>
      <c r="G38" s="31">
        <v>1</v>
      </c>
      <c r="H38" s="31">
        <v>0</v>
      </c>
      <c r="I38" s="31">
        <v>0</v>
      </c>
      <c r="J38" s="31">
        <v>1</v>
      </c>
      <c r="K38" s="31">
        <v>1</v>
      </c>
      <c r="L38" s="35">
        <v>0</v>
      </c>
      <c r="M38" s="31">
        <v>1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127">
        <v>0</v>
      </c>
      <c r="U38" s="31">
        <v>0</v>
      </c>
      <c r="V38" s="31">
        <v>0</v>
      </c>
      <c r="W38" s="31">
        <v>1</v>
      </c>
      <c r="X38" s="31">
        <v>0</v>
      </c>
      <c r="Y38" s="43">
        <v>0</v>
      </c>
      <c r="Z38" s="147">
        <v>0</v>
      </c>
      <c r="AA38" s="43">
        <v>0</v>
      </c>
      <c r="AB38" s="279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</row>
    <row r="39" spans="1:66" s="2" customFormat="1" ht="15">
      <c r="A39" s="303" t="s">
        <v>149</v>
      </c>
      <c r="B39" s="30">
        <f t="shared" si="4"/>
        <v>2</v>
      </c>
      <c r="C39" s="31">
        <v>0</v>
      </c>
      <c r="D39" s="31">
        <v>0</v>
      </c>
      <c r="E39" s="31">
        <v>1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5">
        <v>0</v>
      </c>
      <c r="M39" s="31">
        <v>0</v>
      </c>
      <c r="N39" s="31">
        <v>0</v>
      </c>
      <c r="O39" s="31">
        <v>0</v>
      </c>
      <c r="P39" s="31">
        <v>0</v>
      </c>
      <c r="Q39" s="31">
        <v>1</v>
      </c>
      <c r="R39" s="31">
        <v>0</v>
      </c>
      <c r="S39" s="31">
        <v>0</v>
      </c>
      <c r="T39" s="127">
        <v>0</v>
      </c>
      <c r="U39" s="31">
        <v>0</v>
      </c>
      <c r="V39" s="31">
        <v>0</v>
      </c>
      <c r="W39" s="31">
        <v>0</v>
      </c>
      <c r="X39" s="31">
        <v>0</v>
      </c>
      <c r="Y39" s="43">
        <v>0</v>
      </c>
      <c r="Z39" s="147">
        <v>0</v>
      </c>
      <c r="AA39" s="43">
        <v>0</v>
      </c>
      <c r="AB39" s="279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</row>
    <row r="40" spans="1:66" s="2" customFormat="1" ht="15">
      <c r="A40" s="303" t="s">
        <v>405</v>
      </c>
      <c r="B40" s="30">
        <f t="shared" si="4"/>
        <v>31</v>
      </c>
      <c r="C40" s="31">
        <v>1</v>
      </c>
      <c r="D40" s="31">
        <v>2</v>
      </c>
      <c r="E40" s="31">
        <v>1</v>
      </c>
      <c r="F40" s="31">
        <v>4</v>
      </c>
      <c r="G40" s="31">
        <v>4</v>
      </c>
      <c r="H40" s="31">
        <v>1</v>
      </c>
      <c r="I40" s="31">
        <v>0</v>
      </c>
      <c r="J40" s="31">
        <v>0</v>
      </c>
      <c r="K40" s="31">
        <v>2</v>
      </c>
      <c r="L40" s="35">
        <v>4</v>
      </c>
      <c r="M40" s="31">
        <v>4</v>
      </c>
      <c r="N40" s="31">
        <v>0</v>
      </c>
      <c r="O40" s="31">
        <v>2</v>
      </c>
      <c r="P40" s="31">
        <v>0</v>
      </c>
      <c r="Q40" s="31">
        <v>0</v>
      </c>
      <c r="R40" s="31">
        <v>0</v>
      </c>
      <c r="S40" s="31">
        <v>1</v>
      </c>
      <c r="T40" s="127">
        <v>0</v>
      </c>
      <c r="U40" s="31">
        <v>1</v>
      </c>
      <c r="V40" s="31">
        <v>1</v>
      </c>
      <c r="W40" s="31">
        <v>0</v>
      </c>
      <c r="X40" s="31">
        <v>3</v>
      </c>
      <c r="Y40" s="43">
        <v>0</v>
      </c>
      <c r="Z40" s="147">
        <v>0</v>
      </c>
      <c r="AA40" s="43">
        <v>0</v>
      </c>
      <c r="AB40" s="279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</row>
    <row r="41" spans="1:66" s="2" customFormat="1" ht="15">
      <c r="A41" s="303" t="s">
        <v>151</v>
      </c>
      <c r="B41" s="30">
        <f t="shared" si="4"/>
        <v>1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5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127">
        <v>0</v>
      </c>
      <c r="U41" s="31">
        <v>0</v>
      </c>
      <c r="V41" s="31">
        <v>0</v>
      </c>
      <c r="W41" s="31">
        <v>0</v>
      </c>
      <c r="X41" s="31">
        <v>0</v>
      </c>
      <c r="Y41" s="43">
        <v>1</v>
      </c>
      <c r="Z41" s="147">
        <v>0</v>
      </c>
      <c r="AA41" s="43">
        <v>0</v>
      </c>
      <c r="AB41" s="279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</row>
    <row r="42" spans="1:66" s="2" customFormat="1" ht="15">
      <c r="A42" s="303" t="s">
        <v>174</v>
      </c>
      <c r="B42" s="30">
        <f t="shared" si="4"/>
        <v>23</v>
      </c>
      <c r="C42" s="31">
        <v>1</v>
      </c>
      <c r="D42" s="31">
        <v>0</v>
      </c>
      <c r="E42" s="31">
        <v>0</v>
      </c>
      <c r="F42" s="31">
        <v>2</v>
      </c>
      <c r="G42" s="31">
        <v>1</v>
      </c>
      <c r="H42" s="31">
        <v>2</v>
      </c>
      <c r="I42" s="31">
        <v>0</v>
      </c>
      <c r="J42" s="31">
        <v>1</v>
      </c>
      <c r="K42" s="31">
        <v>1</v>
      </c>
      <c r="L42" s="35">
        <v>4</v>
      </c>
      <c r="M42" s="31">
        <v>1</v>
      </c>
      <c r="N42" s="31">
        <v>1</v>
      </c>
      <c r="O42" s="31">
        <v>0</v>
      </c>
      <c r="P42" s="31">
        <v>1</v>
      </c>
      <c r="Q42" s="31">
        <v>4</v>
      </c>
      <c r="R42" s="31">
        <v>1</v>
      </c>
      <c r="S42" s="31">
        <v>1</v>
      </c>
      <c r="T42" s="127">
        <v>0</v>
      </c>
      <c r="U42" s="31">
        <v>0</v>
      </c>
      <c r="V42" s="31">
        <v>0</v>
      </c>
      <c r="W42" s="31">
        <v>0</v>
      </c>
      <c r="X42" s="31">
        <v>1</v>
      </c>
      <c r="Y42" s="43">
        <v>1</v>
      </c>
      <c r="Z42" s="147">
        <v>0</v>
      </c>
      <c r="AA42" s="43">
        <v>0</v>
      </c>
      <c r="AB42" s="279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</row>
    <row r="43" spans="1:66" s="2" customFormat="1" ht="15">
      <c r="A43" s="303" t="s">
        <v>185</v>
      </c>
      <c r="B43" s="30">
        <f t="shared" si="4"/>
        <v>130</v>
      </c>
      <c r="C43" s="31">
        <v>8</v>
      </c>
      <c r="D43" s="31">
        <v>10</v>
      </c>
      <c r="E43" s="31">
        <v>4</v>
      </c>
      <c r="F43" s="31">
        <v>11</v>
      </c>
      <c r="G43" s="31">
        <v>11</v>
      </c>
      <c r="H43" s="31">
        <v>7</v>
      </c>
      <c r="I43" s="31">
        <v>13</v>
      </c>
      <c r="J43" s="31">
        <v>4</v>
      </c>
      <c r="K43" s="31">
        <v>9</v>
      </c>
      <c r="L43" s="35">
        <v>11</v>
      </c>
      <c r="M43" s="31">
        <v>4</v>
      </c>
      <c r="N43" s="31">
        <v>4</v>
      </c>
      <c r="O43" s="31">
        <v>5</v>
      </c>
      <c r="P43" s="31">
        <v>0</v>
      </c>
      <c r="Q43" s="31">
        <v>6</v>
      </c>
      <c r="R43" s="31">
        <v>3</v>
      </c>
      <c r="S43" s="31">
        <v>5</v>
      </c>
      <c r="T43" s="127">
        <v>1</v>
      </c>
      <c r="U43" s="31">
        <v>2</v>
      </c>
      <c r="V43" s="31">
        <v>2</v>
      </c>
      <c r="W43" s="31">
        <v>3</v>
      </c>
      <c r="X43" s="31">
        <v>4</v>
      </c>
      <c r="Y43" s="43">
        <v>2</v>
      </c>
      <c r="Z43" s="147">
        <v>0</v>
      </c>
      <c r="AA43" s="43">
        <v>1</v>
      </c>
      <c r="AB43" s="279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</row>
    <row r="44" spans="1:66" s="2" customFormat="1" ht="15">
      <c r="A44" s="303" t="s">
        <v>186</v>
      </c>
      <c r="B44" s="30">
        <f t="shared" si="4"/>
        <v>118</v>
      </c>
      <c r="C44" s="31">
        <v>6</v>
      </c>
      <c r="D44" s="31">
        <v>2</v>
      </c>
      <c r="E44" s="31">
        <v>10</v>
      </c>
      <c r="F44" s="31">
        <v>9</v>
      </c>
      <c r="G44" s="31">
        <v>8</v>
      </c>
      <c r="H44" s="31">
        <v>16</v>
      </c>
      <c r="I44" s="31">
        <v>9</v>
      </c>
      <c r="J44" s="31">
        <v>4</v>
      </c>
      <c r="K44" s="31">
        <v>0</v>
      </c>
      <c r="L44" s="35">
        <v>5</v>
      </c>
      <c r="M44" s="31">
        <v>4</v>
      </c>
      <c r="N44" s="31">
        <v>1</v>
      </c>
      <c r="O44" s="31">
        <v>5</v>
      </c>
      <c r="P44" s="31">
        <v>3</v>
      </c>
      <c r="Q44" s="31">
        <v>15</v>
      </c>
      <c r="R44" s="31">
        <v>3</v>
      </c>
      <c r="S44" s="31">
        <v>6</v>
      </c>
      <c r="T44" s="127">
        <v>3</v>
      </c>
      <c r="U44" s="31">
        <v>3</v>
      </c>
      <c r="V44" s="31">
        <v>0</v>
      </c>
      <c r="W44" s="31">
        <v>1</v>
      </c>
      <c r="X44" s="31">
        <v>2</v>
      </c>
      <c r="Y44" s="43">
        <v>3</v>
      </c>
      <c r="Z44" s="147">
        <v>0</v>
      </c>
      <c r="AA44" s="43">
        <v>0</v>
      </c>
      <c r="AB44" s="279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</row>
    <row r="45" spans="1:66" s="2" customFormat="1" ht="15">
      <c r="A45" s="303"/>
      <c r="B45" s="30"/>
      <c r="C45" s="31"/>
      <c r="D45" s="31"/>
      <c r="E45" s="31"/>
      <c r="F45" s="31"/>
      <c r="G45" s="31"/>
      <c r="H45" s="31"/>
      <c r="I45" s="31"/>
      <c r="J45" s="31"/>
      <c r="K45" s="31"/>
      <c r="L45" s="35"/>
      <c r="M45" s="31"/>
      <c r="N45" s="31"/>
      <c r="O45" s="31"/>
      <c r="P45" s="31"/>
      <c r="Q45" s="31"/>
      <c r="R45" s="31"/>
      <c r="S45" s="31"/>
      <c r="T45" s="127"/>
      <c r="U45" s="31"/>
      <c r="V45" s="31"/>
      <c r="W45" s="31"/>
      <c r="X45" s="31"/>
      <c r="Y45" s="43"/>
      <c r="Z45" s="147"/>
      <c r="AA45" s="43"/>
      <c r="AB45" s="279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</row>
    <row r="46" spans="1:66" s="2" customFormat="1" ht="15">
      <c r="A46" s="300" t="s">
        <v>235</v>
      </c>
      <c r="B46" s="23">
        <f>SUM(C46:AA46)</f>
        <v>39</v>
      </c>
      <c r="C46" s="47">
        <f>SUM(C48:C50)</f>
        <v>1</v>
      </c>
      <c r="D46" s="47">
        <f aca="true" t="shared" si="5" ref="D46:AA46">SUM(D48:D50)</f>
        <v>3</v>
      </c>
      <c r="E46" s="47">
        <f t="shared" si="5"/>
        <v>2</v>
      </c>
      <c r="F46" s="47">
        <f t="shared" si="5"/>
        <v>3</v>
      </c>
      <c r="G46" s="47">
        <f t="shared" si="5"/>
        <v>1</v>
      </c>
      <c r="H46" s="47">
        <f t="shared" si="5"/>
        <v>1</v>
      </c>
      <c r="I46" s="47">
        <f t="shared" si="5"/>
        <v>3</v>
      </c>
      <c r="J46" s="47">
        <f t="shared" si="5"/>
        <v>4</v>
      </c>
      <c r="K46" s="47">
        <f t="shared" si="5"/>
        <v>0</v>
      </c>
      <c r="L46" s="48">
        <f t="shared" si="5"/>
        <v>0</v>
      </c>
      <c r="M46" s="47">
        <f t="shared" si="5"/>
        <v>1</v>
      </c>
      <c r="N46" s="47">
        <f t="shared" si="5"/>
        <v>0</v>
      </c>
      <c r="O46" s="47">
        <f t="shared" si="5"/>
        <v>0</v>
      </c>
      <c r="P46" s="47">
        <f t="shared" si="5"/>
        <v>2</v>
      </c>
      <c r="Q46" s="47">
        <f t="shared" si="5"/>
        <v>4</v>
      </c>
      <c r="R46" s="47">
        <f t="shared" si="5"/>
        <v>0</v>
      </c>
      <c r="S46" s="48">
        <f t="shared" si="5"/>
        <v>5</v>
      </c>
      <c r="T46" s="47">
        <f t="shared" si="5"/>
        <v>1</v>
      </c>
      <c r="U46" s="47">
        <f t="shared" si="5"/>
        <v>1</v>
      </c>
      <c r="V46" s="47">
        <f>SUM(V48:V50)</f>
        <v>1</v>
      </c>
      <c r="W46" s="47">
        <f t="shared" si="5"/>
        <v>2</v>
      </c>
      <c r="X46" s="187">
        <f>SUM(X48:X50)</f>
        <v>1</v>
      </c>
      <c r="Y46" s="187">
        <f t="shared" si="5"/>
        <v>2</v>
      </c>
      <c r="Z46" s="342">
        <f t="shared" si="5"/>
        <v>1</v>
      </c>
      <c r="AA46" s="47">
        <f t="shared" si="5"/>
        <v>0</v>
      </c>
      <c r="AB46" s="279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</row>
    <row r="47" spans="1:66" s="2" customFormat="1" ht="15">
      <c r="A47" s="303"/>
      <c r="B47" s="30"/>
      <c r="C47" s="31"/>
      <c r="D47" s="31"/>
      <c r="E47" s="31"/>
      <c r="F47" s="31"/>
      <c r="G47" s="31"/>
      <c r="H47" s="31"/>
      <c r="I47" s="31"/>
      <c r="J47" s="31"/>
      <c r="K47" s="31"/>
      <c r="L47" s="35"/>
      <c r="M47" s="31"/>
      <c r="N47" s="31"/>
      <c r="O47" s="31"/>
      <c r="P47" s="31"/>
      <c r="Q47" s="31"/>
      <c r="R47" s="31"/>
      <c r="S47" s="35"/>
      <c r="T47" s="43"/>
      <c r="U47" s="31"/>
      <c r="V47" s="31"/>
      <c r="W47" s="31"/>
      <c r="X47" s="43"/>
      <c r="Y47" s="43"/>
      <c r="Z47" s="147"/>
      <c r="AA47" s="43"/>
      <c r="AB47" s="279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</row>
    <row r="48" spans="1:66" s="2" customFormat="1" ht="15">
      <c r="A48" s="303" t="s">
        <v>60</v>
      </c>
      <c r="B48" s="30">
        <f>SUM(C48:AA48)</f>
        <v>1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5">
        <v>0</v>
      </c>
      <c r="M48" s="31">
        <v>0</v>
      </c>
      <c r="N48" s="31">
        <v>0</v>
      </c>
      <c r="O48" s="31">
        <v>0</v>
      </c>
      <c r="P48" s="31">
        <v>1</v>
      </c>
      <c r="Q48" s="31">
        <v>0</v>
      </c>
      <c r="R48" s="31">
        <v>0</v>
      </c>
      <c r="S48" s="35">
        <v>0</v>
      </c>
      <c r="T48" s="43">
        <v>0</v>
      </c>
      <c r="U48" s="31">
        <v>0</v>
      </c>
      <c r="V48" s="31">
        <v>0</v>
      </c>
      <c r="W48" s="31">
        <v>0</v>
      </c>
      <c r="X48" s="43">
        <v>0</v>
      </c>
      <c r="Y48" s="43">
        <v>0</v>
      </c>
      <c r="Z48" s="147">
        <v>0</v>
      </c>
      <c r="AA48" s="43">
        <v>0</v>
      </c>
      <c r="AB48" s="279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</row>
    <row r="49" spans="1:66" s="2" customFormat="1" ht="15">
      <c r="A49" s="303" t="s">
        <v>138</v>
      </c>
      <c r="B49" s="30">
        <f>SUM(C49:AA49)</f>
        <v>2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5">
        <v>0</v>
      </c>
      <c r="M49" s="31">
        <v>0</v>
      </c>
      <c r="N49" s="31">
        <v>0</v>
      </c>
      <c r="O49" s="31">
        <v>0</v>
      </c>
      <c r="P49" s="31">
        <v>0</v>
      </c>
      <c r="Q49" s="31">
        <v>2</v>
      </c>
      <c r="R49" s="31">
        <v>0</v>
      </c>
      <c r="S49" s="35">
        <v>0</v>
      </c>
      <c r="T49" s="43">
        <v>0</v>
      </c>
      <c r="U49" s="31">
        <v>0</v>
      </c>
      <c r="V49" s="31">
        <v>0</v>
      </c>
      <c r="W49" s="31">
        <v>0</v>
      </c>
      <c r="X49" s="43">
        <v>0</v>
      </c>
      <c r="Y49" s="43">
        <v>0</v>
      </c>
      <c r="Z49" s="147">
        <v>0</v>
      </c>
      <c r="AA49" s="43">
        <v>0</v>
      </c>
      <c r="AB49" s="279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</row>
    <row r="50" spans="1:66" s="2" customFormat="1" ht="15">
      <c r="A50" s="303" t="s">
        <v>162</v>
      </c>
      <c r="B50" s="30">
        <f>SUM(C50:AA50)</f>
        <v>36</v>
      </c>
      <c r="C50" s="31">
        <v>1</v>
      </c>
      <c r="D50" s="31">
        <v>3</v>
      </c>
      <c r="E50" s="31">
        <v>2</v>
      </c>
      <c r="F50" s="31">
        <v>3</v>
      </c>
      <c r="G50" s="31">
        <v>1</v>
      </c>
      <c r="H50" s="31">
        <v>1</v>
      </c>
      <c r="I50" s="31">
        <v>3</v>
      </c>
      <c r="J50" s="31">
        <v>4</v>
      </c>
      <c r="K50" s="31">
        <v>0</v>
      </c>
      <c r="L50" s="35">
        <v>0</v>
      </c>
      <c r="M50" s="31">
        <v>1</v>
      </c>
      <c r="N50" s="31">
        <v>0</v>
      </c>
      <c r="O50" s="31">
        <v>0</v>
      </c>
      <c r="P50" s="31">
        <v>1</v>
      </c>
      <c r="Q50" s="31">
        <v>2</v>
      </c>
      <c r="R50" s="31">
        <v>0</v>
      </c>
      <c r="S50" s="35">
        <v>5</v>
      </c>
      <c r="T50" s="43">
        <v>1</v>
      </c>
      <c r="U50" s="31">
        <v>1</v>
      </c>
      <c r="V50" s="31">
        <v>1</v>
      </c>
      <c r="W50" s="31">
        <v>2</v>
      </c>
      <c r="X50" s="43">
        <v>1</v>
      </c>
      <c r="Y50" s="43">
        <v>2</v>
      </c>
      <c r="Z50" s="147">
        <v>1</v>
      </c>
      <c r="AA50" s="43">
        <v>0</v>
      </c>
      <c r="AB50" s="279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</row>
    <row r="51" spans="1:66" s="2" customFormat="1" ht="15">
      <c r="A51" s="303"/>
      <c r="B51" s="30"/>
      <c r="C51" s="31"/>
      <c r="D51" s="31"/>
      <c r="E51" s="31"/>
      <c r="F51" s="31"/>
      <c r="G51" s="31"/>
      <c r="H51" s="31"/>
      <c r="I51" s="31"/>
      <c r="J51" s="31"/>
      <c r="K51" s="31"/>
      <c r="L51" s="35"/>
      <c r="M51" s="31"/>
      <c r="N51" s="31"/>
      <c r="O51" s="31"/>
      <c r="P51" s="31"/>
      <c r="Q51" s="31"/>
      <c r="R51" s="31"/>
      <c r="S51" s="35"/>
      <c r="T51" s="43"/>
      <c r="U51" s="31"/>
      <c r="V51" s="31"/>
      <c r="W51" s="31"/>
      <c r="X51" s="31"/>
      <c r="Y51" s="43"/>
      <c r="Z51" s="147"/>
      <c r="AA51" s="43"/>
      <c r="AB51" s="279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</row>
    <row r="52" spans="1:66" s="2" customFormat="1" ht="15">
      <c r="A52" s="300" t="s">
        <v>236</v>
      </c>
      <c r="B52" s="23">
        <f>SUM(C52:AA52)</f>
        <v>177</v>
      </c>
      <c r="C52" s="47">
        <f>SUM(C54:C56)</f>
        <v>28</v>
      </c>
      <c r="D52" s="47">
        <f aca="true" t="shared" si="6" ref="D52:AA52">SUM(D54:D56)</f>
        <v>9</v>
      </c>
      <c r="E52" s="47">
        <f t="shared" si="6"/>
        <v>6</v>
      </c>
      <c r="F52" s="47">
        <f t="shared" si="6"/>
        <v>2</v>
      </c>
      <c r="G52" s="47">
        <f t="shared" si="6"/>
        <v>10</v>
      </c>
      <c r="H52" s="47">
        <f t="shared" si="6"/>
        <v>18</v>
      </c>
      <c r="I52" s="47">
        <f t="shared" si="6"/>
        <v>18</v>
      </c>
      <c r="J52" s="47">
        <f t="shared" si="6"/>
        <v>5</v>
      </c>
      <c r="K52" s="47">
        <f t="shared" si="6"/>
        <v>9</v>
      </c>
      <c r="L52" s="48">
        <f t="shared" si="6"/>
        <v>9</v>
      </c>
      <c r="M52" s="47">
        <f t="shared" si="6"/>
        <v>5</v>
      </c>
      <c r="N52" s="47">
        <f t="shared" si="6"/>
        <v>10</v>
      </c>
      <c r="O52" s="47">
        <f t="shared" si="6"/>
        <v>6</v>
      </c>
      <c r="P52" s="47">
        <f t="shared" si="6"/>
        <v>4</v>
      </c>
      <c r="Q52" s="47">
        <f t="shared" si="6"/>
        <v>7</v>
      </c>
      <c r="R52" s="47">
        <f t="shared" si="6"/>
        <v>2</v>
      </c>
      <c r="S52" s="48">
        <f t="shared" si="6"/>
        <v>16</v>
      </c>
      <c r="T52" s="47">
        <f t="shared" si="6"/>
        <v>1</v>
      </c>
      <c r="U52" s="47">
        <f t="shared" si="6"/>
        <v>1</v>
      </c>
      <c r="V52" s="47">
        <f t="shared" si="6"/>
        <v>2</v>
      </c>
      <c r="W52" s="47">
        <f t="shared" si="6"/>
        <v>5</v>
      </c>
      <c r="X52" s="187">
        <f>SUM(X54:X56)</f>
        <v>2</v>
      </c>
      <c r="Y52" s="187">
        <f t="shared" si="6"/>
        <v>1</v>
      </c>
      <c r="Z52" s="342">
        <f t="shared" si="6"/>
        <v>0</v>
      </c>
      <c r="AA52" s="47">
        <f t="shared" si="6"/>
        <v>1</v>
      </c>
      <c r="AB52" s="279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</row>
    <row r="53" spans="1:66" s="2" customFormat="1" ht="15">
      <c r="A53" s="303"/>
      <c r="B53" s="30"/>
      <c r="C53" s="31"/>
      <c r="D53" s="31"/>
      <c r="E53" s="31"/>
      <c r="F53" s="31"/>
      <c r="G53" s="31"/>
      <c r="H53" s="31"/>
      <c r="I53" s="31"/>
      <c r="J53" s="31"/>
      <c r="K53" s="31"/>
      <c r="L53" s="35"/>
      <c r="M53" s="31"/>
      <c r="N53" s="31"/>
      <c r="O53" s="31"/>
      <c r="P53" s="31"/>
      <c r="Q53" s="31"/>
      <c r="R53" s="31"/>
      <c r="S53" s="31"/>
      <c r="T53" s="127"/>
      <c r="U53" s="31"/>
      <c r="V53" s="31"/>
      <c r="W53" s="31"/>
      <c r="X53" s="31"/>
      <c r="Y53" s="43"/>
      <c r="Z53" s="147"/>
      <c r="AA53" s="43"/>
      <c r="AB53" s="279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</row>
    <row r="54" spans="1:66" s="2" customFormat="1" ht="15">
      <c r="A54" s="303" t="s">
        <v>66</v>
      </c>
      <c r="B54" s="30">
        <f>SUM(C54:AA54)</f>
        <v>147</v>
      </c>
      <c r="C54" s="31">
        <v>27</v>
      </c>
      <c r="D54" s="31">
        <v>8</v>
      </c>
      <c r="E54" s="31">
        <v>4</v>
      </c>
      <c r="F54" s="31">
        <v>1</v>
      </c>
      <c r="G54" s="31">
        <v>7</v>
      </c>
      <c r="H54" s="31">
        <v>16</v>
      </c>
      <c r="I54" s="31">
        <v>18</v>
      </c>
      <c r="J54" s="31">
        <v>4</v>
      </c>
      <c r="K54" s="31">
        <v>5</v>
      </c>
      <c r="L54" s="35">
        <v>7</v>
      </c>
      <c r="M54" s="31">
        <v>5</v>
      </c>
      <c r="N54" s="31">
        <v>6</v>
      </c>
      <c r="O54" s="31">
        <v>5</v>
      </c>
      <c r="P54" s="31">
        <v>4</v>
      </c>
      <c r="Q54" s="31">
        <v>7</v>
      </c>
      <c r="R54" s="31">
        <v>2</v>
      </c>
      <c r="S54" s="31">
        <v>13</v>
      </c>
      <c r="T54" s="127">
        <v>1</v>
      </c>
      <c r="U54" s="31">
        <v>1</v>
      </c>
      <c r="V54" s="31">
        <v>1</v>
      </c>
      <c r="W54" s="31">
        <v>2</v>
      </c>
      <c r="X54" s="31">
        <v>2</v>
      </c>
      <c r="Y54" s="43">
        <v>0</v>
      </c>
      <c r="Z54" s="147">
        <v>0</v>
      </c>
      <c r="AA54" s="43">
        <v>1</v>
      </c>
      <c r="AB54" s="279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</row>
    <row r="55" spans="1:66" s="2" customFormat="1" ht="15">
      <c r="A55" s="303" t="s">
        <v>70</v>
      </c>
      <c r="B55" s="30">
        <f>SUM(C55:AA55)</f>
        <v>1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1</v>
      </c>
      <c r="K55" s="31">
        <v>0</v>
      </c>
      <c r="L55" s="35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127">
        <v>0</v>
      </c>
      <c r="U55" s="31">
        <v>0</v>
      </c>
      <c r="V55" s="31">
        <v>0</v>
      </c>
      <c r="W55" s="31">
        <v>0</v>
      </c>
      <c r="X55" s="31">
        <v>0</v>
      </c>
      <c r="Y55" s="43">
        <v>0</v>
      </c>
      <c r="Z55" s="147">
        <v>0</v>
      </c>
      <c r="AA55" s="43">
        <v>0</v>
      </c>
      <c r="AB55" s="279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</row>
    <row r="56" spans="1:66" s="2" customFormat="1" ht="15">
      <c r="A56" s="303" t="s">
        <v>146</v>
      </c>
      <c r="B56" s="30">
        <f>SUM(C56:AA56)</f>
        <v>29</v>
      </c>
      <c r="C56" s="31">
        <v>1</v>
      </c>
      <c r="D56" s="31">
        <v>1</v>
      </c>
      <c r="E56" s="31">
        <v>2</v>
      </c>
      <c r="F56" s="31">
        <v>1</v>
      </c>
      <c r="G56" s="31">
        <v>3</v>
      </c>
      <c r="H56" s="31">
        <v>2</v>
      </c>
      <c r="I56" s="31">
        <v>0</v>
      </c>
      <c r="J56" s="31">
        <v>0</v>
      </c>
      <c r="K56" s="31">
        <v>4</v>
      </c>
      <c r="L56" s="35">
        <v>2</v>
      </c>
      <c r="M56" s="31">
        <v>0</v>
      </c>
      <c r="N56" s="31">
        <v>4</v>
      </c>
      <c r="O56" s="31">
        <v>1</v>
      </c>
      <c r="P56" s="31">
        <v>0</v>
      </c>
      <c r="Q56" s="31">
        <v>0</v>
      </c>
      <c r="R56" s="31">
        <v>0</v>
      </c>
      <c r="S56" s="31">
        <v>3</v>
      </c>
      <c r="T56" s="127">
        <v>0</v>
      </c>
      <c r="U56" s="31">
        <v>0</v>
      </c>
      <c r="V56" s="31">
        <v>1</v>
      </c>
      <c r="W56" s="31">
        <v>3</v>
      </c>
      <c r="X56" s="31">
        <v>0</v>
      </c>
      <c r="Y56" s="43">
        <v>1</v>
      </c>
      <c r="Z56" s="147">
        <v>0</v>
      </c>
      <c r="AA56" s="43">
        <v>0</v>
      </c>
      <c r="AB56" s="279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</row>
    <row r="57" spans="1:66" s="2" customFormat="1" ht="15.75" thickBot="1">
      <c r="A57" s="304" t="s">
        <v>605</v>
      </c>
      <c r="B57" s="45"/>
      <c r="C57" s="31"/>
      <c r="D57" s="31"/>
      <c r="E57" s="31"/>
      <c r="F57" s="31"/>
      <c r="G57" s="31"/>
      <c r="H57" s="31"/>
      <c r="I57" s="31"/>
      <c r="J57" s="31"/>
      <c r="K57" s="31"/>
      <c r="L57" s="43"/>
      <c r="M57" s="31"/>
      <c r="N57" s="31"/>
      <c r="O57" s="31"/>
      <c r="P57" s="31"/>
      <c r="Q57" s="31"/>
      <c r="R57" s="31"/>
      <c r="S57" s="31"/>
      <c r="T57" s="43"/>
      <c r="U57" s="31"/>
      <c r="V57" s="31"/>
      <c r="W57" s="31"/>
      <c r="X57" s="31"/>
      <c r="Y57" s="43"/>
      <c r="Z57" s="43"/>
      <c r="AA57" s="43"/>
      <c r="AB57" s="279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</row>
    <row r="58" spans="1:27" s="2" customFormat="1" ht="13.5" customHeight="1">
      <c r="A58" s="341"/>
      <c r="B58" s="120" t="s">
        <v>4</v>
      </c>
      <c r="C58" s="436" t="s">
        <v>351</v>
      </c>
      <c r="D58" s="436"/>
      <c r="E58" s="436"/>
      <c r="F58" s="436"/>
      <c r="G58" s="436"/>
      <c r="H58" s="436"/>
      <c r="I58" s="436"/>
      <c r="J58" s="436"/>
      <c r="K58" s="436"/>
      <c r="L58" s="437"/>
      <c r="M58" s="438" t="s">
        <v>352</v>
      </c>
      <c r="N58" s="436"/>
      <c r="O58" s="436"/>
      <c r="P58" s="436"/>
      <c r="Q58" s="436"/>
      <c r="R58" s="436"/>
      <c r="S58" s="436"/>
      <c r="T58" s="438" t="s">
        <v>569</v>
      </c>
      <c r="U58" s="436"/>
      <c r="V58" s="436"/>
      <c r="W58" s="436"/>
      <c r="X58" s="436"/>
      <c r="Y58" s="440"/>
      <c r="Z58" s="439" t="s">
        <v>568</v>
      </c>
      <c r="AA58" s="436"/>
    </row>
    <row r="59" spans="1:27" s="2" customFormat="1" ht="15.75" thickBot="1">
      <c r="A59" s="5" t="s">
        <v>3</v>
      </c>
      <c r="B59" s="8" t="s">
        <v>10</v>
      </c>
      <c r="C59" s="310"/>
      <c r="D59" s="15"/>
      <c r="E59" s="15"/>
      <c r="F59" s="15"/>
      <c r="G59" s="15"/>
      <c r="H59" s="15"/>
      <c r="I59" s="15"/>
      <c r="J59" s="15"/>
      <c r="K59" s="15"/>
      <c r="L59" s="15"/>
      <c r="M59" s="310"/>
      <c r="N59" s="15"/>
      <c r="O59" s="15"/>
      <c r="P59" s="15"/>
      <c r="Q59" s="15"/>
      <c r="R59" s="15"/>
      <c r="S59" s="340"/>
      <c r="T59" s="444" t="s">
        <v>497</v>
      </c>
      <c r="U59" s="443"/>
      <c r="V59" s="443"/>
      <c r="W59" s="443"/>
      <c r="X59" s="443"/>
      <c r="Y59" s="443"/>
      <c r="Z59" s="442" t="s">
        <v>497</v>
      </c>
      <c r="AA59" s="443"/>
    </row>
    <row r="60" spans="1:27" s="2" customFormat="1" ht="15">
      <c r="A60" s="5" t="s">
        <v>9</v>
      </c>
      <c r="B60" s="8" t="s">
        <v>4</v>
      </c>
      <c r="C60" s="5" t="s">
        <v>498</v>
      </c>
      <c r="D60" s="5" t="s">
        <v>499</v>
      </c>
      <c r="E60" s="5" t="s">
        <v>500</v>
      </c>
      <c r="F60" s="5" t="s">
        <v>501</v>
      </c>
      <c r="G60" s="5" t="s">
        <v>502</v>
      </c>
      <c r="H60" s="5" t="s">
        <v>503</v>
      </c>
      <c r="I60" s="5" t="s">
        <v>18</v>
      </c>
      <c r="J60" s="5" t="s">
        <v>11</v>
      </c>
      <c r="K60" s="5" t="s">
        <v>359</v>
      </c>
      <c r="L60" s="5" t="s">
        <v>504</v>
      </c>
      <c r="M60" s="14" t="s">
        <v>11</v>
      </c>
      <c r="N60" s="5" t="s">
        <v>505</v>
      </c>
      <c r="O60" s="5" t="s">
        <v>21</v>
      </c>
      <c r="P60" s="5" t="s">
        <v>506</v>
      </c>
      <c r="Q60" s="5" t="s">
        <v>507</v>
      </c>
      <c r="R60" s="5" t="s">
        <v>508</v>
      </c>
      <c r="S60" s="5" t="s">
        <v>509</v>
      </c>
      <c r="T60" s="14" t="s">
        <v>510</v>
      </c>
      <c r="U60" s="5" t="s">
        <v>511</v>
      </c>
      <c r="V60" s="4" t="s">
        <v>512</v>
      </c>
      <c r="W60" s="4" t="s">
        <v>513</v>
      </c>
      <c r="X60" s="4" t="s">
        <v>30</v>
      </c>
      <c r="Y60" s="37" t="s">
        <v>31</v>
      </c>
      <c r="Z60" s="143" t="s">
        <v>32</v>
      </c>
      <c r="AA60" s="37" t="s">
        <v>514</v>
      </c>
    </row>
    <row r="61" spans="1:27" s="2" customFormat="1" ht="15.75" thickBot="1">
      <c r="A61" s="15"/>
      <c r="B61" s="16"/>
      <c r="C61" s="17" t="s">
        <v>34</v>
      </c>
      <c r="D61" s="17" t="s">
        <v>35</v>
      </c>
      <c r="E61" s="17" t="s">
        <v>36</v>
      </c>
      <c r="F61" s="17" t="s">
        <v>37</v>
      </c>
      <c r="G61" s="17" t="s">
        <v>38</v>
      </c>
      <c r="H61" s="10" t="s">
        <v>363</v>
      </c>
      <c r="I61" s="17" t="s">
        <v>39</v>
      </c>
      <c r="J61" s="17" t="s">
        <v>40</v>
      </c>
      <c r="K61" s="17" t="s">
        <v>41</v>
      </c>
      <c r="L61" s="10" t="s">
        <v>42</v>
      </c>
      <c r="M61" s="18" t="s">
        <v>43</v>
      </c>
      <c r="N61" s="17" t="s">
        <v>44</v>
      </c>
      <c r="O61" s="17" t="s">
        <v>45</v>
      </c>
      <c r="P61" s="10" t="s">
        <v>46</v>
      </c>
      <c r="Q61" s="10" t="s">
        <v>364</v>
      </c>
      <c r="R61" s="10" t="s">
        <v>47</v>
      </c>
      <c r="S61" s="17" t="s">
        <v>48</v>
      </c>
      <c r="T61" s="9" t="s">
        <v>49</v>
      </c>
      <c r="U61" s="10" t="s">
        <v>50</v>
      </c>
      <c r="V61" s="10" t="s">
        <v>51</v>
      </c>
      <c r="W61" s="10" t="s">
        <v>52</v>
      </c>
      <c r="X61" s="10"/>
      <c r="Y61" s="10" t="s">
        <v>53</v>
      </c>
      <c r="Z61" s="142" t="s">
        <v>54</v>
      </c>
      <c r="AA61" s="10" t="s">
        <v>55</v>
      </c>
    </row>
    <row r="62" spans="1:66" s="2" customFormat="1" ht="15">
      <c r="A62" s="303"/>
      <c r="B62" s="30"/>
      <c r="C62" s="31"/>
      <c r="D62" s="31"/>
      <c r="E62" s="31"/>
      <c r="F62" s="31"/>
      <c r="G62" s="31"/>
      <c r="H62" s="31"/>
      <c r="I62" s="31"/>
      <c r="J62" s="31"/>
      <c r="K62" s="31"/>
      <c r="L62" s="188"/>
      <c r="M62" s="31"/>
      <c r="N62" s="31"/>
      <c r="O62" s="31"/>
      <c r="P62" s="31"/>
      <c r="Q62" s="31"/>
      <c r="R62" s="31"/>
      <c r="S62" s="188"/>
      <c r="T62" s="43"/>
      <c r="U62" s="31"/>
      <c r="V62" s="31"/>
      <c r="W62" s="31"/>
      <c r="X62" s="31"/>
      <c r="Y62" s="43"/>
      <c r="Z62" s="343"/>
      <c r="AA62" s="43"/>
      <c r="AB62" s="279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</row>
    <row r="63" spans="1:66" s="2" customFormat="1" ht="15">
      <c r="A63" s="300" t="s">
        <v>237</v>
      </c>
      <c r="B63" s="23">
        <f>SUM(C63:AA63)</f>
        <v>49</v>
      </c>
      <c r="C63" s="47">
        <f>SUM(C65:C67)</f>
        <v>0</v>
      </c>
      <c r="D63" s="47">
        <f aca="true" t="shared" si="7" ref="D63:AA63">SUM(D65:D67)</f>
        <v>1</v>
      </c>
      <c r="E63" s="47">
        <f t="shared" si="7"/>
        <v>0</v>
      </c>
      <c r="F63" s="47">
        <f t="shared" si="7"/>
        <v>1</v>
      </c>
      <c r="G63" s="47">
        <f t="shared" si="7"/>
        <v>2</v>
      </c>
      <c r="H63" s="47">
        <f t="shared" si="7"/>
        <v>3</v>
      </c>
      <c r="I63" s="47">
        <f t="shared" si="7"/>
        <v>1</v>
      </c>
      <c r="J63" s="47">
        <f t="shared" si="7"/>
        <v>2</v>
      </c>
      <c r="K63" s="47">
        <f t="shared" si="7"/>
        <v>3</v>
      </c>
      <c r="L63" s="48">
        <f t="shared" si="7"/>
        <v>0</v>
      </c>
      <c r="M63" s="47">
        <f t="shared" si="7"/>
        <v>4</v>
      </c>
      <c r="N63" s="47">
        <f t="shared" si="7"/>
        <v>1</v>
      </c>
      <c r="O63" s="47">
        <f t="shared" si="7"/>
        <v>2</v>
      </c>
      <c r="P63" s="47">
        <f t="shared" si="7"/>
        <v>1</v>
      </c>
      <c r="Q63" s="47">
        <f t="shared" si="7"/>
        <v>8</v>
      </c>
      <c r="R63" s="47">
        <f t="shared" si="7"/>
        <v>5</v>
      </c>
      <c r="S63" s="48">
        <f t="shared" si="7"/>
        <v>8</v>
      </c>
      <c r="T63" s="47">
        <f t="shared" si="7"/>
        <v>0</v>
      </c>
      <c r="U63" s="47">
        <f t="shared" si="7"/>
        <v>2</v>
      </c>
      <c r="V63" s="47">
        <f t="shared" si="7"/>
        <v>0</v>
      </c>
      <c r="W63" s="47">
        <f t="shared" si="7"/>
        <v>3</v>
      </c>
      <c r="X63" s="187">
        <f>SUM(X65:X67)</f>
        <v>1</v>
      </c>
      <c r="Y63" s="187">
        <f t="shared" si="7"/>
        <v>0</v>
      </c>
      <c r="Z63" s="342">
        <f t="shared" si="7"/>
        <v>0</v>
      </c>
      <c r="AA63" s="47">
        <f t="shared" si="7"/>
        <v>1</v>
      </c>
      <c r="AB63" s="279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</row>
    <row r="64" spans="1:66" s="2" customFormat="1" ht="15">
      <c r="A64" s="303"/>
      <c r="B64" s="30"/>
      <c r="C64" s="31"/>
      <c r="D64" s="31"/>
      <c r="E64" s="31"/>
      <c r="F64" s="31"/>
      <c r="G64" s="31"/>
      <c r="H64" s="31"/>
      <c r="I64" s="31"/>
      <c r="J64" s="31"/>
      <c r="K64" s="31"/>
      <c r="L64" s="35"/>
      <c r="M64" s="31"/>
      <c r="N64" s="31"/>
      <c r="O64" s="31"/>
      <c r="P64" s="31"/>
      <c r="Q64" s="31"/>
      <c r="R64" s="31"/>
      <c r="S64" s="35"/>
      <c r="T64" s="43"/>
      <c r="U64" s="31"/>
      <c r="V64" s="31"/>
      <c r="W64" s="31"/>
      <c r="X64" s="43"/>
      <c r="Y64" s="43"/>
      <c r="Z64" s="147"/>
      <c r="AA64" s="43"/>
      <c r="AB64" s="279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</row>
    <row r="65" spans="1:66" s="2" customFormat="1" ht="15">
      <c r="A65" s="303" t="s">
        <v>65</v>
      </c>
      <c r="B65" s="30">
        <f>SUM(C65:AA65)</f>
        <v>3</v>
      </c>
      <c r="C65" s="31">
        <v>0</v>
      </c>
      <c r="D65" s="31">
        <v>0</v>
      </c>
      <c r="E65" s="31">
        <v>0</v>
      </c>
      <c r="F65" s="31">
        <v>0</v>
      </c>
      <c r="G65" s="31">
        <v>1</v>
      </c>
      <c r="H65" s="31">
        <v>0</v>
      </c>
      <c r="I65" s="31">
        <v>0</v>
      </c>
      <c r="J65" s="31">
        <v>0</v>
      </c>
      <c r="K65" s="31">
        <v>0</v>
      </c>
      <c r="L65" s="35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1</v>
      </c>
      <c r="S65" s="35">
        <v>0</v>
      </c>
      <c r="T65" s="43">
        <v>0</v>
      </c>
      <c r="U65" s="31">
        <v>0</v>
      </c>
      <c r="V65" s="31">
        <v>0</v>
      </c>
      <c r="W65" s="31">
        <v>1</v>
      </c>
      <c r="X65" s="43">
        <v>0</v>
      </c>
      <c r="Y65" s="43">
        <v>0</v>
      </c>
      <c r="Z65" s="147">
        <v>0</v>
      </c>
      <c r="AA65" s="43">
        <v>0</v>
      </c>
      <c r="AB65" s="279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</row>
    <row r="66" spans="1:66" s="2" customFormat="1" ht="15">
      <c r="A66" s="303" t="s">
        <v>187</v>
      </c>
      <c r="B66" s="30">
        <f aca="true" t="shared" si="8" ref="B66:B93">SUM(C66:AA66)</f>
        <v>1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5">
        <v>0</v>
      </c>
      <c r="M66" s="31">
        <v>0</v>
      </c>
      <c r="N66" s="31">
        <v>0</v>
      </c>
      <c r="O66" s="31">
        <v>0</v>
      </c>
      <c r="P66" s="31">
        <v>0</v>
      </c>
      <c r="Q66" s="31">
        <v>1</v>
      </c>
      <c r="R66" s="31">
        <v>0</v>
      </c>
      <c r="S66" s="35">
        <v>0</v>
      </c>
      <c r="T66" s="43">
        <v>0</v>
      </c>
      <c r="U66" s="31">
        <v>0</v>
      </c>
      <c r="V66" s="31">
        <v>0</v>
      </c>
      <c r="W66" s="31">
        <v>0</v>
      </c>
      <c r="X66" s="43">
        <v>0</v>
      </c>
      <c r="Y66" s="43">
        <v>0</v>
      </c>
      <c r="Z66" s="147">
        <v>0</v>
      </c>
      <c r="AA66" s="43">
        <v>0</v>
      </c>
      <c r="AB66" s="279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</row>
    <row r="67" spans="1:66" s="2" customFormat="1" ht="15">
      <c r="A67" s="303" t="s">
        <v>188</v>
      </c>
      <c r="B67" s="30">
        <f t="shared" si="8"/>
        <v>45</v>
      </c>
      <c r="C67" s="31">
        <v>0</v>
      </c>
      <c r="D67" s="31">
        <v>1</v>
      </c>
      <c r="E67" s="31">
        <v>0</v>
      </c>
      <c r="F67" s="31">
        <v>1</v>
      </c>
      <c r="G67" s="31">
        <v>1</v>
      </c>
      <c r="H67" s="31">
        <v>3</v>
      </c>
      <c r="I67" s="31">
        <v>1</v>
      </c>
      <c r="J67" s="31">
        <v>2</v>
      </c>
      <c r="K67" s="31">
        <v>3</v>
      </c>
      <c r="L67" s="35">
        <v>0</v>
      </c>
      <c r="M67" s="31">
        <v>4</v>
      </c>
      <c r="N67" s="31">
        <v>1</v>
      </c>
      <c r="O67" s="31">
        <v>2</v>
      </c>
      <c r="P67" s="31">
        <v>1</v>
      </c>
      <c r="Q67" s="31">
        <v>7</v>
      </c>
      <c r="R67" s="31">
        <v>4</v>
      </c>
      <c r="S67" s="35">
        <v>8</v>
      </c>
      <c r="T67" s="43">
        <v>0</v>
      </c>
      <c r="U67" s="31">
        <v>2</v>
      </c>
      <c r="V67" s="31">
        <v>0</v>
      </c>
      <c r="W67" s="31">
        <v>2</v>
      </c>
      <c r="X67" s="31">
        <v>1</v>
      </c>
      <c r="Y67" s="43">
        <v>0</v>
      </c>
      <c r="Z67" s="147">
        <v>0</v>
      </c>
      <c r="AA67" s="43">
        <v>1</v>
      </c>
      <c r="AB67" s="279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</row>
    <row r="68" spans="1:66" s="2" customFormat="1" ht="15">
      <c r="A68" s="303"/>
      <c r="B68" s="30"/>
      <c r="C68" s="31"/>
      <c r="D68" s="31"/>
      <c r="E68" s="31"/>
      <c r="F68" s="31"/>
      <c r="G68" s="31"/>
      <c r="H68" s="31"/>
      <c r="I68" s="31"/>
      <c r="J68" s="31"/>
      <c r="K68" s="31"/>
      <c r="L68" s="35"/>
      <c r="M68" s="31"/>
      <c r="N68" s="31"/>
      <c r="O68" s="31"/>
      <c r="P68" s="31"/>
      <c r="Q68" s="31"/>
      <c r="R68" s="31"/>
      <c r="S68" s="35"/>
      <c r="T68" s="43"/>
      <c r="U68" s="31"/>
      <c r="V68" s="31"/>
      <c r="W68" s="31"/>
      <c r="X68" s="31"/>
      <c r="Y68" s="43"/>
      <c r="Z68" s="147"/>
      <c r="AA68" s="43"/>
      <c r="AB68" s="279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</row>
    <row r="69" spans="1:66" s="2" customFormat="1" ht="15">
      <c r="A69" s="300" t="s">
        <v>238</v>
      </c>
      <c r="B69" s="23">
        <f>SUM(C69:AA69)</f>
        <v>4737</v>
      </c>
      <c r="C69" s="47">
        <f>SUM(C71:C95)</f>
        <v>333</v>
      </c>
      <c r="D69" s="47">
        <f aca="true" t="shared" si="9" ref="D69:AA69">SUM(D71:D95)</f>
        <v>320</v>
      </c>
      <c r="E69" s="47">
        <f t="shared" si="9"/>
        <v>215</v>
      </c>
      <c r="F69" s="47">
        <f t="shared" si="9"/>
        <v>307</v>
      </c>
      <c r="G69" s="47">
        <f t="shared" si="9"/>
        <v>267</v>
      </c>
      <c r="H69" s="47">
        <f t="shared" si="9"/>
        <v>240</v>
      </c>
      <c r="I69" s="47">
        <f t="shared" si="9"/>
        <v>208</v>
      </c>
      <c r="J69" s="47">
        <f t="shared" si="9"/>
        <v>269</v>
      </c>
      <c r="K69" s="47">
        <f t="shared" si="9"/>
        <v>126</v>
      </c>
      <c r="L69" s="48">
        <f t="shared" si="9"/>
        <v>213</v>
      </c>
      <c r="M69" s="47">
        <f t="shared" si="9"/>
        <v>281</v>
      </c>
      <c r="N69" s="47">
        <f t="shared" si="9"/>
        <v>216</v>
      </c>
      <c r="O69" s="47">
        <f t="shared" si="9"/>
        <v>197</v>
      </c>
      <c r="P69" s="47">
        <f t="shared" si="9"/>
        <v>116</v>
      </c>
      <c r="Q69" s="47">
        <f t="shared" si="9"/>
        <v>274</v>
      </c>
      <c r="R69" s="47">
        <f t="shared" si="9"/>
        <v>250</v>
      </c>
      <c r="S69" s="48">
        <f t="shared" si="9"/>
        <v>272</v>
      </c>
      <c r="T69" s="47">
        <f t="shared" si="9"/>
        <v>65</v>
      </c>
      <c r="U69" s="47">
        <f t="shared" si="9"/>
        <v>83</v>
      </c>
      <c r="V69" s="47">
        <f t="shared" si="9"/>
        <v>90</v>
      </c>
      <c r="W69" s="47">
        <f t="shared" si="9"/>
        <v>125</v>
      </c>
      <c r="X69" s="187">
        <f>SUM(X71:X95)</f>
        <v>84</v>
      </c>
      <c r="Y69" s="187">
        <f t="shared" si="9"/>
        <v>137</v>
      </c>
      <c r="Z69" s="342">
        <f t="shared" si="9"/>
        <v>26</v>
      </c>
      <c r="AA69" s="47">
        <f t="shared" si="9"/>
        <v>23</v>
      </c>
      <c r="AB69" s="279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</row>
    <row r="70" spans="1:66" s="2" customFormat="1" ht="15">
      <c r="A70" s="303"/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5"/>
      <c r="M70" s="31"/>
      <c r="N70" s="31"/>
      <c r="O70" s="31"/>
      <c r="P70" s="31"/>
      <c r="Q70" s="31"/>
      <c r="R70" s="31"/>
      <c r="S70" s="31"/>
      <c r="T70" s="127"/>
      <c r="U70" s="31"/>
      <c r="V70" s="31"/>
      <c r="W70" s="31"/>
      <c r="X70" s="31"/>
      <c r="Y70" s="43"/>
      <c r="Z70" s="147"/>
      <c r="AA70" s="43"/>
      <c r="AB70" s="279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</row>
    <row r="71" spans="1:66" s="2" customFormat="1" ht="15">
      <c r="A71" s="303" t="s">
        <v>56</v>
      </c>
      <c r="B71" s="30">
        <f t="shared" si="8"/>
        <v>4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1</v>
      </c>
      <c r="K71" s="31">
        <v>0</v>
      </c>
      <c r="L71" s="35">
        <v>0</v>
      </c>
      <c r="M71" s="31">
        <v>0</v>
      </c>
      <c r="N71" s="31">
        <v>0</v>
      </c>
      <c r="O71" s="31">
        <v>1</v>
      </c>
      <c r="P71" s="31">
        <v>0</v>
      </c>
      <c r="Q71" s="31">
        <v>0</v>
      </c>
      <c r="R71" s="31">
        <v>0</v>
      </c>
      <c r="S71" s="31">
        <v>0</v>
      </c>
      <c r="T71" s="127">
        <v>0</v>
      </c>
      <c r="U71" s="31">
        <v>2</v>
      </c>
      <c r="V71" s="31">
        <v>0</v>
      </c>
      <c r="W71" s="31">
        <v>0</v>
      </c>
      <c r="X71" s="31">
        <v>0</v>
      </c>
      <c r="Y71" s="43">
        <v>0</v>
      </c>
      <c r="Z71" s="147">
        <v>0</v>
      </c>
      <c r="AA71" s="43">
        <v>0</v>
      </c>
      <c r="AB71" s="279"/>
      <c r="AC71" s="50"/>
      <c r="AD71" s="119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</row>
    <row r="72" spans="1:66" s="2" customFormat="1" ht="15">
      <c r="A72" s="303" t="s">
        <v>63</v>
      </c>
      <c r="B72" s="30">
        <f t="shared" si="8"/>
        <v>10</v>
      </c>
      <c r="C72" s="31">
        <v>1</v>
      </c>
      <c r="D72" s="31">
        <v>0</v>
      </c>
      <c r="E72" s="31">
        <v>0</v>
      </c>
      <c r="F72" s="31">
        <v>0</v>
      </c>
      <c r="G72" s="31">
        <v>1</v>
      </c>
      <c r="H72" s="31">
        <v>0</v>
      </c>
      <c r="I72" s="31">
        <v>0</v>
      </c>
      <c r="J72" s="31">
        <v>1</v>
      </c>
      <c r="K72" s="31">
        <v>0</v>
      </c>
      <c r="L72" s="35">
        <v>0</v>
      </c>
      <c r="M72" s="31">
        <v>1</v>
      </c>
      <c r="N72" s="31">
        <v>1</v>
      </c>
      <c r="O72" s="31">
        <v>0</v>
      </c>
      <c r="P72" s="31">
        <v>0</v>
      </c>
      <c r="Q72" s="31">
        <v>2</v>
      </c>
      <c r="R72" s="31">
        <v>0</v>
      </c>
      <c r="S72" s="31">
        <v>1</v>
      </c>
      <c r="T72" s="127">
        <v>0</v>
      </c>
      <c r="U72" s="31">
        <v>0</v>
      </c>
      <c r="V72" s="31">
        <v>0</v>
      </c>
      <c r="W72" s="31">
        <v>1</v>
      </c>
      <c r="X72" s="31">
        <v>1</v>
      </c>
      <c r="Y72" s="43">
        <v>0</v>
      </c>
      <c r="Z72" s="147">
        <v>0</v>
      </c>
      <c r="AA72" s="43">
        <v>0</v>
      </c>
      <c r="AB72" s="279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</row>
    <row r="73" spans="1:66" s="2" customFormat="1" ht="15">
      <c r="A73" s="303" t="s">
        <v>196</v>
      </c>
      <c r="B73" s="30">
        <f t="shared" si="8"/>
        <v>72</v>
      </c>
      <c r="C73" s="31">
        <v>2</v>
      </c>
      <c r="D73" s="31">
        <v>6</v>
      </c>
      <c r="E73" s="31">
        <v>0</v>
      </c>
      <c r="F73" s="31">
        <v>3</v>
      </c>
      <c r="G73" s="31">
        <v>7</v>
      </c>
      <c r="H73" s="31">
        <v>1</v>
      </c>
      <c r="I73" s="31">
        <v>0</v>
      </c>
      <c r="J73" s="31">
        <v>9</v>
      </c>
      <c r="K73" s="31">
        <v>1</v>
      </c>
      <c r="L73" s="35">
        <v>2</v>
      </c>
      <c r="M73" s="31">
        <v>2</v>
      </c>
      <c r="N73" s="31">
        <v>2</v>
      </c>
      <c r="O73" s="31">
        <v>4</v>
      </c>
      <c r="P73" s="31">
        <v>3</v>
      </c>
      <c r="Q73" s="31">
        <v>6</v>
      </c>
      <c r="R73" s="31">
        <v>0</v>
      </c>
      <c r="S73" s="31">
        <v>7</v>
      </c>
      <c r="T73" s="127">
        <v>2</v>
      </c>
      <c r="U73" s="31">
        <v>2</v>
      </c>
      <c r="V73" s="31">
        <v>1</v>
      </c>
      <c r="W73" s="31">
        <v>0</v>
      </c>
      <c r="X73" s="31">
        <v>10</v>
      </c>
      <c r="Y73" s="43">
        <v>1</v>
      </c>
      <c r="Z73" s="147">
        <v>0</v>
      </c>
      <c r="AA73" s="43">
        <v>1</v>
      </c>
      <c r="AB73" s="279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</row>
    <row r="74" spans="1:66" s="2" customFormat="1" ht="15">
      <c r="A74" s="303" t="s">
        <v>78</v>
      </c>
      <c r="B74" s="30">
        <f t="shared" si="8"/>
        <v>218</v>
      </c>
      <c r="C74" s="31">
        <v>15</v>
      </c>
      <c r="D74" s="31">
        <v>9</v>
      </c>
      <c r="E74" s="31">
        <v>4</v>
      </c>
      <c r="F74" s="31">
        <v>11</v>
      </c>
      <c r="G74" s="31">
        <v>21</v>
      </c>
      <c r="H74" s="31">
        <v>7</v>
      </c>
      <c r="I74" s="31">
        <v>20</v>
      </c>
      <c r="J74" s="31">
        <v>12</v>
      </c>
      <c r="K74" s="31">
        <v>1</v>
      </c>
      <c r="L74" s="35">
        <v>9</v>
      </c>
      <c r="M74" s="31">
        <v>15</v>
      </c>
      <c r="N74" s="31">
        <v>7</v>
      </c>
      <c r="O74" s="31">
        <v>14</v>
      </c>
      <c r="P74" s="31">
        <v>8</v>
      </c>
      <c r="Q74" s="31">
        <v>7</v>
      </c>
      <c r="R74" s="31">
        <v>17</v>
      </c>
      <c r="S74" s="31">
        <v>19</v>
      </c>
      <c r="T74" s="127">
        <v>2</v>
      </c>
      <c r="U74" s="31">
        <v>3</v>
      </c>
      <c r="V74" s="31">
        <v>3</v>
      </c>
      <c r="W74" s="31">
        <v>8</v>
      </c>
      <c r="X74" s="31">
        <v>0</v>
      </c>
      <c r="Y74" s="43">
        <v>5</v>
      </c>
      <c r="Z74" s="147">
        <v>0</v>
      </c>
      <c r="AA74" s="43">
        <v>1</v>
      </c>
      <c r="AB74" s="279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</row>
    <row r="75" spans="1:66" s="2" customFormat="1" ht="15">
      <c r="A75" s="303" t="s">
        <v>86</v>
      </c>
      <c r="B75" s="30">
        <f t="shared" si="8"/>
        <v>252</v>
      </c>
      <c r="C75" s="31">
        <v>30</v>
      </c>
      <c r="D75" s="31">
        <v>21</v>
      </c>
      <c r="E75" s="31">
        <v>15</v>
      </c>
      <c r="F75" s="31">
        <v>11</v>
      </c>
      <c r="G75" s="31">
        <v>14</v>
      </c>
      <c r="H75" s="31">
        <v>6</v>
      </c>
      <c r="I75" s="31">
        <v>26</v>
      </c>
      <c r="J75" s="31">
        <v>15</v>
      </c>
      <c r="K75" s="31">
        <v>7</v>
      </c>
      <c r="L75" s="35">
        <v>16</v>
      </c>
      <c r="M75" s="31">
        <v>29</v>
      </c>
      <c r="N75" s="31">
        <v>0</v>
      </c>
      <c r="O75" s="31">
        <v>11</v>
      </c>
      <c r="P75" s="31">
        <v>5</v>
      </c>
      <c r="Q75" s="31">
        <v>11</v>
      </c>
      <c r="R75" s="31">
        <v>2</v>
      </c>
      <c r="S75" s="31">
        <v>11</v>
      </c>
      <c r="T75" s="127">
        <v>1</v>
      </c>
      <c r="U75" s="31">
        <v>3</v>
      </c>
      <c r="V75" s="31">
        <v>10</v>
      </c>
      <c r="W75" s="31">
        <v>1</v>
      </c>
      <c r="X75" s="31">
        <v>5</v>
      </c>
      <c r="Y75" s="43">
        <v>0</v>
      </c>
      <c r="Z75" s="147">
        <v>0</v>
      </c>
      <c r="AA75" s="43">
        <v>2</v>
      </c>
      <c r="AB75" s="279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</row>
    <row r="76" spans="1:66" s="2" customFormat="1" ht="15">
      <c r="A76" s="303" t="s">
        <v>87</v>
      </c>
      <c r="B76" s="30">
        <f t="shared" si="8"/>
        <v>32</v>
      </c>
      <c r="C76" s="31">
        <v>0</v>
      </c>
      <c r="D76" s="31">
        <v>1</v>
      </c>
      <c r="E76" s="31">
        <v>0</v>
      </c>
      <c r="F76" s="31">
        <v>2</v>
      </c>
      <c r="G76" s="31">
        <v>3</v>
      </c>
      <c r="H76" s="31">
        <v>1</v>
      </c>
      <c r="I76" s="31">
        <v>0</v>
      </c>
      <c r="J76" s="31">
        <v>4</v>
      </c>
      <c r="K76" s="31">
        <v>1</v>
      </c>
      <c r="L76" s="35">
        <v>2</v>
      </c>
      <c r="M76" s="31">
        <v>2</v>
      </c>
      <c r="N76" s="31">
        <v>1</v>
      </c>
      <c r="O76" s="31">
        <v>3</v>
      </c>
      <c r="P76" s="31">
        <v>1</v>
      </c>
      <c r="Q76" s="31">
        <v>4</v>
      </c>
      <c r="R76" s="31">
        <v>6</v>
      </c>
      <c r="S76" s="31">
        <v>0</v>
      </c>
      <c r="T76" s="127">
        <v>0</v>
      </c>
      <c r="U76" s="31">
        <v>0</v>
      </c>
      <c r="V76" s="31">
        <v>0</v>
      </c>
      <c r="W76" s="31">
        <v>1</v>
      </c>
      <c r="X76" s="31">
        <v>0</v>
      </c>
      <c r="Y76" s="43">
        <v>0</v>
      </c>
      <c r="Z76" s="147">
        <v>0</v>
      </c>
      <c r="AA76" s="43">
        <v>0</v>
      </c>
      <c r="AB76" s="279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</row>
    <row r="77" spans="1:66" s="2" customFormat="1" ht="15">
      <c r="A77" s="303" t="s">
        <v>88</v>
      </c>
      <c r="B77" s="30">
        <f t="shared" si="8"/>
        <v>4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5">
        <v>0</v>
      </c>
      <c r="M77" s="31">
        <v>2</v>
      </c>
      <c r="N77" s="31">
        <v>0</v>
      </c>
      <c r="O77" s="31">
        <v>1</v>
      </c>
      <c r="P77" s="31">
        <v>0</v>
      </c>
      <c r="Q77" s="31">
        <v>0</v>
      </c>
      <c r="R77" s="31">
        <v>0</v>
      </c>
      <c r="S77" s="31">
        <v>0</v>
      </c>
      <c r="T77" s="127">
        <v>0</v>
      </c>
      <c r="U77" s="31">
        <v>1</v>
      </c>
      <c r="V77" s="31">
        <v>0</v>
      </c>
      <c r="W77" s="31">
        <v>0</v>
      </c>
      <c r="X77" s="31">
        <v>0</v>
      </c>
      <c r="Y77" s="43">
        <v>0</v>
      </c>
      <c r="Z77" s="147">
        <v>0</v>
      </c>
      <c r="AA77" s="43">
        <v>0</v>
      </c>
      <c r="AB77" s="279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</row>
    <row r="78" spans="1:66" s="2" customFormat="1" ht="15">
      <c r="A78" s="303" t="s">
        <v>91</v>
      </c>
      <c r="B78" s="30">
        <f t="shared" si="8"/>
        <v>16</v>
      </c>
      <c r="C78" s="31">
        <v>4</v>
      </c>
      <c r="D78" s="31">
        <v>2</v>
      </c>
      <c r="E78" s="31">
        <v>2</v>
      </c>
      <c r="F78" s="31">
        <v>0</v>
      </c>
      <c r="G78" s="31">
        <v>0</v>
      </c>
      <c r="H78" s="31">
        <v>0</v>
      </c>
      <c r="I78" s="31">
        <v>0</v>
      </c>
      <c r="J78" s="31">
        <v>4</v>
      </c>
      <c r="K78" s="31">
        <v>1</v>
      </c>
      <c r="L78" s="35">
        <v>1</v>
      </c>
      <c r="M78" s="31">
        <v>1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127">
        <v>1</v>
      </c>
      <c r="U78" s="31">
        <v>0</v>
      </c>
      <c r="V78" s="31">
        <v>0</v>
      </c>
      <c r="W78" s="31">
        <v>0</v>
      </c>
      <c r="X78" s="31">
        <v>0</v>
      </c>
      <c r="Y78" s="43">
        <v>0</v>
      </c>
      <c r="Z78" s="147">
        <v>0</v>
      </c>
      <c r="AA78" s="43">
        <v>0</v>
      </c>
      <c r="AB78" s="279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</row>
    <row r="79" spans="1:66" s="2" customFormat="1" ht="15">
      <c r="A79" s="303" t="s">
        <v>101</v>
      </c>
      <c r="B79" s="30">
        <f t="shared" si="8"/>
        <v>11</v>
      </c>
      <c r="C79" s="31">
        <v>0</v>
      </c>
      <c r="D79" s="31">
        <v>1</v>
      </c>
      <c r="E79" s="31">
        <v>0</v>
      </c>
      <c r="F79" s="31">
        <v>4</v>
      </c>
      <c r="G79" s="31">
        <v>1</v>
      </c>
      <c r="H79" s="31">
        <v>1</v>
      </c>
      <c r="I79" s="31">
        <v>0</v>
      </c>
      <c r="J79" s="31">
        <v>0</v>
      </c>
      <c r="K79" s="31">
        <v>0</v>
      </c>
      <c r="L79" s="35">
        <v>0</v>
      </c>
      <c r="M79" s="31">
        <v>2</v>
      </c>
      <c r="N79" s="31">
        <v>0</v>
      </c>
      <c r="O79" s="31">
        <v>0</v>
      </c>
      <c r="P79" s="31">
        <v>0</v>
      </c>
      <c r="Q79" s="31">
        <v>1</v>
      </c>
      <c r="R79" s="31">
        <v>1</v>
      </c>
      <c r="S79" s="31">
        <v>0</v>
      </c>
      <c r="T79" s="127">
        <v>0</v>
      </c>
      <c r="U79" s="31">
        <v>0</v>
      </c>
      <c r="V79" s="31">
        <v>0</v>
      </c>
      <c r="W79" s="31">
        <v>0</v>
      </c>
      <c r="X79" s="31">
        <v>0</v>
      </c>
      <c r="Y79" s="43">
        <v>0</v>
      </c>
      <c r="Z79" s="147">
        <v>0</v>
      </c>
      <c r="AA79" s="43">
        <v>0</v>
      </c>
      <c r="AB79" s="279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</row>
    <row r="80" spans="1:66" s="2" customFormat="1" ht="15">
      <c r="A80" s="303" t="s">
        <v>102</v>
      </c>
      <c r="B80" s="30">
        <f t="shared" si="8"/>
        <v>4</v>
      </c>
      <c r="C80" s="31">
        <v>0</v>
      </c>
      <c r="D80" s="31">
        <v>0</v>
      </c>
      <c r="E80" s="31">
        <v>0</v>
      </c>
      <c r="F80" s="31">
        <v>4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5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127">
        <v>0</v>
      </c>
      <c r="U80" s="31">
        <v>0</v>
      </c>
      <c r="V80" s="31">
        <v>0</v>
      </c>
      <c r="W80" s="31">
        <v>0</v>
      </c>
      <c r="X80" s="31">
        <v>0</v>
      </c>
      <c r="Y80" s="43">
        <v>0</v>
      </c>
      <c r="Z80" s="147">
        <v>0</v>
      </c>
      <c r="AA80" s="43">
        <v>0</v>
      </c>
      <c r="AB80" s="279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</row>
    <row r="81" spans="1:66" s="2" customFormat="1" ht="15">
      <c r="A81" s="303" t="s">
        <v>108</v>
      </c>
      <c r="B81" s="30">
        <f t="shared" si="8"/>
        <v>1025</v>
      </c>
      <c r="C81" s="31">
        <v>74</v>
      </c>
      <c r="D81" s="31">
        <v>65</v>
      </c>
      <c r="E81" s="31">
        <v>45</v>
      </c>
      <c r="F81" s="31">
        <v>76</v>
      </c>
      <c r="G81" s="31">
        <v>59</v>
      </c>
      <c r="H81" s="31">
        <v>26</v>
      </c>
      <c r="I81" s="31">
        <v>43</v>
      </c>
      <c r="J81" s="31">
        <v>67</v>
      </c>
      <c r="K81" s="31">
        <v>31</v>
      </c>
      <c r="L81" s="35">
        <v>42</v>
      </c>
      <c r="M81" s="31">
        <v>50</v>
      </c>
      <c r="N81" s="31">
        <v>54</v>
      </c>
      <c r="O81" s="31">
        <v>29</v>
      </c>
      <c r="P81" s="31">
        <v>25</v>
      </c>
      <c r="Q81" s="31">
        <v>51</v>
      </c>
      <c r="R81" s="31">
        <v>78</v>
      </c>
      <c r="S81" s="31">
        <v>45</v>
      </c>
      <c r="T81" s="127">
        <v>19</v>
      </c>
      <c r="U81" s="31">
        <v>22</v>
      </c>
      <c r="V81" s="31">
        <v>23</v>
      </c>
      <c r="W81" s="31">
        <v>39</v>
      </c>
      <c r="X81" s="31">
        <v>24</v>
      </c>
      <c r="Y81" s="43">
        <v>30</v>
      </c>
      <c r="Z81" s="147">
        <v>5</v>
      </c>
      <c r="AA81" s="43">
        <v>3</v>
      </c>
      <c r="AB81" s="279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</row>
    <row r="82" spans="1:66" s="2" customFormat="1" ht="15">
      <c r="A82" s="303" t="s">
        <v>109</v>
      </c>
      <c r="B82" s="30">
        <f t="shared" si="8"/>
        <v>148</v>
      </c>
      <c r="C82" s="31">
        <v>2</v>
      </c>
      <c r="D82" s="31">
        <v>4</v>
      </c>
      <c r="E82" s="31">
        <v>1</v>
      </c>
      <c r="F82" s="31">
        <v>17</v>
      </c>
      <c r="G82" s="31">
        <v>6</v>
      </c>
      <c r="H82" s="31">
        <v>7</v>
      </c>
      <c r="I82" s="31">
        <v>3</v>
      </c>
      <c r="J82" s="31">
        <v>9</v>
      </c>
      <c r="K82" s="31">
        <v>4</v>
      </c>
      <c r="L82" s="35">
        <v>7</v>
      </c>
      <c r="M82" s="31">
        <v>17</v>
      </c>
      <c r="N82" s="31">
        <v>18</v>
      </c>
      <c r="O82" s="31">
        <v>1</v>
      </c>
      <c r="P82" s="31">
        <v>3</v>
      </c>
      <c r="Q82" s="31">
        <v>14</v>
      </c>
      <c r="R82" s="31">
        <v>6</v>
      </c>
      <c r="S82" s="31">
        <v>5</v>
      </c>
      <c r="T82" s="127">
        <v>2</v>
      </c>
      <c r="U82" s="31">
        <v>6</v>
      </c>
      <c r="V82" s="31">
        <v>0</v>
      </c>
      <c r="W82" s="31">
        <v>1</v>
      </c>
      <c r="X82" s="31">
        <v>6</v>
      </c>
      <c r="Y82" s="43">
        <v>2</v>
      </c>
      <c r="Z82" s="147">
        <v>7</v>
      </c>
      <c r="AA82" s="43">
        <v>0</v>
      </c>
      <c r="AB82" s="279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</row>
    <row r="83" spans="1:66" s="2" customFormat="1" ht="15">
      <c r="A83" s="303" t="s">
        <v>215</v>
      </c>
      <c r="B83" s="30">
        <f t="shared" si="8"/>
        <v>6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5">
        <v>1</v>
      </c>
      <c r="M83" s="31">
        <v>0</v>
      </c>
      <c r="N83" s="31">
        <v>0</v>
      </c>
      <c r="O83" s="31">
        <v>3</v>
      </c>
      <c r="P83" s="31">
        <v>0</v>
      </c>
      <c r="Q83" s="31">
        <v>2</v>
      </c>
      <c r="R83" s="31">
        <v>0</v>
      </c>
      <c r="S83" s="31">
        <v>0</v>
      </c>
      <c r="T83" s="127">
        <v>0</v>
      </c>
      <c r="U83" s="31">
        <v>0</v>
      </c>
      <c r="V83" s="31">
        <v>0</v>
      </c>
      <c r="W83" s="31">
        <v>0</v>
      </c>
      <c r="X83" s="31">
        <v>0</v>
      </c>
      <c r="Y83" s="43">
        <v>0</v>
      </c>
      <c r="Z83" s="147">
        <v>0</v>
      </c>
      <c r="AA83" s="43">
        <v>0</v>
      </c>
      <c r="AB83" s="279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</row>
    <row r="84" spans="1:66" s="2" customFormat="1" ht="15">
      <c r="A84" s="303" t="s">
        <v>153</v>
      </c>
      <c r="B84" s="30">
        <f t="shared" si="8"/>
        <v>1608</v>
      </c>
      <c r="C84" s="31">
        <v>54</v>
      </c>
      <c r="D84" s="31">
        <v>95</v>
      </c>
      <c r="E84" s="31">
        <v>78</v>
      </c>
      <c r="F84" s="31">
        <v>122</v>
      </c>
      <c r="G84" s="31">
        <v>80</v>
      </c>
      <c r="H84" s="31">
        <v>55</v>
      </c>
      <c r="I84" s="31">
        <v>84</v>
      </c>
      <c r="J84" s="31">
        <v>103</v>
      </c>
      <c r="K84" s="31">
        <v>53</v>
      </c>
      <c r="L84" s="35">
        <v>62</v>
      </c>
      <c r="M84" s="31">
        <v>79</v>
      </c>
      <c r="N84" s="31">
        <v>94</v>
      </c>
      <c r="O84" s="31">
        <v>69</v>
      </c>
      <c r="P84" s="31">
        <v>38</v>
      </c>
      <c r="Q84" s="31">
        <v>97</v>
      </c>
      <c r="R84" s="31">
        <v>88</v>
      </c>
      <c r="S84" s="31">
        <v>110</v>
      </c>
      <c r="T84" s="127">
        <v>28</v>
      </c>
      <c r="U84" s="31">
        <v>22</v>
      </c>
      <c r="V84" s="31">
        <v>42</v>
      </c>
      <c r="W84" s="31">
        <v>52</v>
      </c>
      <c r="X84" s="31">
        <v>29</v>
      </c>
      <c r="Y84" s="43">
        <v>59</v>
      </c>
      <c r="Z84" s="147">
        <v>10</v>
      </c>
      <c r="AA84" s="43">
        <v>5</v>
      </c>
      <c r="AB84" s="279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</row>
    <row r="85" spans="1:66" s="2" customFormat="1" ht="15">
      <c r="A85" s="303" t="s">
        <v>226</v>
      </c>
      <c r="B85" s="30">
        <f t="shared" si="8"/>
        <v>793</v>
      </c>
      <c r="C85" s="31">
        <v>114</v>
      </c>
      <c r="D85" s="31">
        <v>84</v>
      </c>
      <c r="E85" s="31">
        <v>35</v>
      </c>
      <c r="F85" s="31">
        <v>31</v>
      </c>
      <c r="G85" s="31">
        <v>46</v>
      </c>
      <c r="H85" s="31">
        <v>124</v>
      </c>
      <c r="I85" s="31">
        <v>2</v>
      </c>
      <c r="J85" s="31">
        <v>23</v>
      </c>
      <c r="K85" s="31">
        <v>10</v>
      </c>
      <c r="L85" s="35">
        <v>48</v>
      </c>
      <c r="M85" s="31">
        <v>42</v>
      </c>
      <c r="N85" s="31">
        <v>23</v>
      </c>
      <c r="O85" s="31">
        <v>47</v>
      </c>
      <c r="P85" s="31">
        <v>13</v>
      </c>
      <c r="Q85" s="31">
        <v>45</v>
      </c>
      <c r="R85" s="31">
        <v>21</v>
      </c>
      <c r="S85" s="31">
        <v>46</v>
      </c>
      <c r="T85" s="127">
        <v>1</v>
      </c>
      <c r="U85" s="31">
        <v>13</v>
      </c>
      <c r="V85" s="31">
        <v>1</v>
      </c>
      <c r="W85" s="31">
        <v>10</v>
      </c>
      <c r="X85" s="31">
        <v>3</v>
      </c>
      <c r="Y85" s="43">
        <v>5</v>
      </c>
      <c r="Z85" s="147">
        <v>2</v>
      </c>
      <c r="AA85" s="43">
        <v>4</v>
      </c>
      <c r="AB85" s="279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</row>
    <row r="86" spans="1:66" s="2" customFormat="1" ht="15">
      <c r="A86" s="303" t="s">
        <v>154</v>
      </c>
      <c r="B86" s="30">
        <f t="shared" si="8"/>
        <v>276</v>
      </c>
      <c r="C86" s="31">
        <v>23</v>
      </c>
      <c r="D86" s="31">
        <v>22</v>
      </c>
      <c r="E86" s="31">
        <v>27</v>
      </c>
      <c r="F86" s="31">
        <v>6</v>
      </c>
      <c r="G86" s="31">
        <v>6</v>
      </c>
      <c r="H86" s="31">
        <v>4</v>
      </c>
      <c r="I86" s="31">
        <v>5</v>
      </c>
      <c r="J86" s="31">
        <v>18</v>
      </c>
      <c r="K86" s="31">
        <v>9</v>
      </c>
      <c r="L86" s="35">
        <v>18</v>
      </c>
      <c r="M86" s="31">
        <v>30</v>
      </c>
      <c r="N86" s="31">
        <v>6</v>
      </c>
      <c r="O86" s="31">
        <v>6</v>
      </c>
      <c r="P86" s="31">
        <v>19</v>
      </c>
      <c r="Q86" s="31">
        <v>20</v>
      </c>
      <c r="R86" s="31">
        <v>12</v>
      </c>
      <c r="S86" s="31">
        <v>8</v>
      </c>
      <c r="T86" s="127">
        <v>5</v>
      </c>
      <c r="U86" s="31">
        <v>7</v>
      </c>
      <c r="V86" s="31">
        <v>7</v>
      </c>
      <c r="W86" s="31">
        <v>8</v>
      </c>
      <c r="X86" s="31">
        <v>3</v>
      </c>
      <c r="Y86" s="43">
        <v>4</v>
      </c>
      <c r="Z86" s="147">
        <v>1</v>
      </c>
      <c r="AA86" s="43">
        <v>2</v>
      </c>
      <c r="AB86" s="279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</row>
    <row r="87" spans="1:66" s="2" customFormat="1" ht="15">
      <c r="A87" s="303" t="s">
        <v>156</v>
      </c>
      <c r="B87" s="30">
        <f t="shared" si="8"/>
        <v>3</v>
      </c>
      <c r="C87" s="31">
        <v>0</v>
      </c>
      <c r="D87" s="31">
        <v>0</v>
      </c>
      <c r="E87" s="31">
        <v>1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5">
        <v>0</v>
      </c>
      <c r="M87" s="31">
        <v>0</v>
      </c>
      <c r="N87" s="31">
        <v>1</v>
      </c>
      <c r="O87" s="31">
        <v>0</v>
      </c>
      <c r="P87" s="31">
        <v>0</v>
      </c>
      <c r="Q87" s="31">
        <v>1</v>
      </c>
      <c r="R87" s="31">
        <v>0</v>
      </c>
      <c r="S87" s="31">
        <v>0</v>
      </c>
      <c r="T87" s="127">
        <v>0</v>
      </c>
      <c r="U87" s="31">
        <v>0</v>
      </c>
      <c r="V87" s="31">
        <v>0</v>
      </c>
      <c r="W87" s="31">
        <v>0</v>
      </c>
      <c r="X87" s="31">
        <v>0</v>
      </c>
      <c r="Y87" s="43">
        <v>0</v>
      </c>
      <c r="Z87" s="147">
        <v>0</v>
      </c>
      <c r="AA87" s="43">
        <v>0</v>
      </c>
      <c r="AB87" s="279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</row>
    <row r="88" spans="1:66" s="2" customFormat="1" ht="15">
      <c r="A88" s="303" t="s">
        <v>166</v>
      </c>
      <c r="B88" s="30">
        <f t="shared" si="8"/>
        <v>10</v>
      </c>
      <c r="C88" s="31">
        <v>2</v>
      </c>
      <c r="D88" s="31">
        <v>2</v>
      </c>
      <c r="E88" s="31">
        <v>1</v>
      </c>
      <c r="F88" s="31">
        <v>1</v>
      </c>
      <c r="G88" s="31">
        <v>0</v>
      </c>
      <c r="H88" s="31">
        <v>0</v>
      </c>
      <c r="I88" s="31">
        <v>1</v>
      </c>
      <c r="J88" s="31">
        <v>0</v>
      </c>
      <c r="K88" s="31">
        <v>0</v>
      </c>
      <c r="L88" s="35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2</v>
      </c>
      <c r="T88" s="127">
        <v>1</v>
      </c>
      <c r="U88" s="31">
        <v>0</v>
      </c>
      <c r="V88" s="31">
        <v>0</v>
      </c>
      <c r="W88" s="31">
        <v>0</v>
      </c>
      <c r="X88" s="31">
        <v>0</v>
      </c>
      <c r="Y88" s="43">
        <v>0</v>
      </c>
      <c r="Z88" s="147">
        <v>0</v>
      </c>
      <c r="AA88" s="43">
        <v>0</v>
      </c>
      <c r="AB88" s="279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</row>
    <row r="89" spans="1:66" s="2" customFormat="1" ht="15">
      <c r="A89" s="303" t="s">
        <v>168</v>
      </c>
      <c r="B89" s="30">
        <f t="shared" si="8"/>
        <v>6</v>
      </c>
      <c r="C89" s="31">
        <v>0</v>
      </c>
      <c r="D89" s="31">
        <v>2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1</v>
      </c>
      <c r="L89" s="35">
        <v>0</v>
      </c>
      <c r="M89" s="31">
        <v>0</v>
      </c>
      <c r="N89" s="31">
        <v>0</v>
      </c>
      <c r="O89" s="31">
        <v>1</v>
      </c>
      <c r="P89" s="31">
        <v>0</v>
      </c>
      <c r="Q89" s="31">
        <v>0</v>
      </c>
      <c r="R89" s="31">
        <v>0</v>
      </c>
      <c r="S89" s="31">
        <v>0</v>
      </c>
      <c r="T89" s="127">
        <v>0</v>
      </c>
      <c r="U89" s="31">
        <v>0</v>
      </c>
      <c r="V89" s="31">
        <v>0</v>
      </c>
      <c r="W89" s="31">
        <v>0</v>
      </c>
      <c r="X89" s="31">
        <v>0</v>
      </c>
      <c r="Y89" s="43">
        <v>2</v>
      </c>
      <c r="Z89" s="147">
        <v>0</v>
      </c>
      <c r="AA89" s="43">
        <v>0</v>
      </c>
      <c r="AB89" s="279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</row>
    <row r="90" spans="1:66" s="2" customFormat="1" ht="15">
      <c r="A90" s="303" t="s">
        <v>516</v>
      </c>
      <c r="B90" s="30">
        <f t="shared" si="8"/>
        <v>61</v>
      </c>
      <c r="C90" s="31">
        <v>4</v>
      </c>
      <c r="D90" s="31">
        <v>4</v>
      </c>
      <c r="E90" s="31">
        <v>6</v>
      </c>
      <c r="F90" s="31">
        <v>5</v>
      </c>
      <c r="G90" s="31">
        <v>11</v>
      </c>
      <c r="H90" s="31">
        <v>0</v>
      </c>
      <c r="I90" s="31">
        <v>0</v>
      </c>
      <c r="J90" s="31">
        <v>2</v>
      </c>
      <c r="K90" s="31">
        <v>0</v>
      </c>
      <c r="L90" s="35">
        <v>1</v>
      </c>
      <c r="M90" s="31">
        <v>3</v>
      </c>
      <c r="N90" s="31">
        <v>3</v>
      </c>
      <c r="O90" s="31">
        <v>6</v>
      </c>
      <c r="P90" s="31">
        <v>0</v>
      </c>
      <c r="Q90" s="31">
        <v>2</v>
      </c>
      <c r="R90" s="31">
        <v>1</v>
      </c>
      <c r="S90" s="31">
        <v>8</v>
      </c>
      <c r="T90" s="127">
        <v>0</v>
      </c>
      <c r="U90" s="31">
        <v>0</v>
      </c>
      <c r="V90" s="31">
        <v>1</v>
      </c>
      <c r="W90" s="31">
        <v>0</v>
      </c>
      <c r="X90" s="31">
        <v>0</v>
      </c>
      <c r="Y90" s="43">
        <v>4</v>
      </c>
      <c r="Z90" s="147">
        <v>0</v>
      </c>
      <c r="AA90" s="43">
        <v>0</v>
      </c>
      <c r="AB90" s="279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</row>
    <row r="91" spans="1:66" s="2" customFormat="1" ht="15">
      <c r="A91" s="303" t="s">
        <v>564</v>
      </c>
      <c r="B91" s="30">
        <f t="shared" si="8"/>
        <v>11</v>
      </c>
      <c r="C91" s="31">
        <v>3</v>
      </c>
      <c r="D91" s="31">
        <v>0</v>
      </c>
      <c r="E91" s="31">
        <v>0</v>
      </c>
      <c r="F91" s="31">
        <v>0</v>
      </c>
      <c r="G91" s="31">
        <v>2</v>
      </c>
      <c r="H91" s="31">
        <v>0</v>
      </c>
      <c r="I91" s="31">
        <v>0</v>
      </c>
      <c r="J91" s="31">
        <v>0</v>
      </c>
      <c r="K91" s="31">
        <v>0</v>
      </c>
      <c r="L91" s="35">
        <v>2</v>
      </c>
      <c r="M91" s="31">
        <v>0</v>
      </c>
      <c r="N91" s="31">
        <v>2</v>
      </c>
      <c r="O91" s="31">
        <v>1</v>
      </c>
      <c r="P91" s="31">
        <v>0</v>
      </c>
      <c r="Q91" s="31">
        <v>0</v>
      </c>
      <c r="R91" s="31">
        <v>0</v>
      </c>
      <c r="S91" s="31">
        <v>0</v>
      </c>
      <c r="T91" s="127">
        <v>0</v>
      </c>
      <c r="U91" s="31">
        <v>1</v>
      </c>
      <c r="V91" s="31">
        <v>0</v>
      </c>
      <c r="W91" s="31">
        <v>0</v>
      </c>
      <c r="X91" s="31">
        <v>0</v>
      </c>
      <c r="Y91" s="43">
        <v>0</v>
      </c>
      <c r="Z91" s="147">
        <v>0</v>
      </c>
      <c r="AA91" s="43">
        <v>0</v>
      </c>
      <c r="AB91" s="279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</row>
    <row r="92" spans="1:66" s="2" customFormat="1" ht="15">
      <c r="A92" s="303" t="s">
        <v>489</v>
      </c>
      <c r="B92" s="30">
        <f t="shared" si="8"/>
        <v>2</v>
      </c>
      <c r="C92" s="31">
        <v>1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5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127">
        <v>0</v>
      </c>
      <c r="U92" s="31">
        <v>0</v>
      </c>
      <c r="V92" s="31">
        <v>1</v>
      </c>
      <c r="W92" s="31">
        <v>0</v>
      </c>
      <c r="X92" s="31">
        <v>0</v>
      </c>
      <c r="Y92" s="43">
        <v>0</v>
      </c>
      <c r="Z92" s="147">
        <v>0</v>
      </c>
      <c r="AA92" s="43">
        <v>0</v>
      </c>
      <c r="AB92" s="279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</row>
    <row r="93" spans="1:66" s="2" customFormat="1" ht="15">
      <c r="A93" s="303" t="s">
        <v>397</v>
      </c>
      <c r="B93" s="30">
        <f t="shared" si="8"/>
        <v>1</v>
      </c>
      <c r="C93" s="31">
        <v>0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5">
        <v>1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127">
        <v>0</v>
      </c>
      <c r="U93" s="31">
        <v>0</v>
      </c>
      <c r="V93" s="31">
        <v>0</v>
      </c>
      <c r="W93" s="31">
        <v>0</v>
      </c>
      <c r="X93" s="31">
        <v>0</v>
      </c>
      <c r="Y93" s="43">
        <v>0</v>
      </c>
      <c r="Z93" s="147">
        <v>0</v>
      </c>
      <c r="AA93" s="43">
        <v>0</v>
      </c>
      <c r="AB93" s="279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</row>
    <row r="94" spans="1:66" s="2" customFormat="1" ht="15">
      <c r="A94" s="303" t="s">
        <v>180</v>
      </c>
      <c r="B94" s="30">
        <f>SUM(C94:AA94)</f>
        <v>161</v>
      </c>
      <c r="C94" s="31">
        <v>4</v>
      </c>
      <c r="D94" s="31">
        <v>2</v>
      </c>
      <c r="E94" s="31">
        <v>0</v>
      </c>
      <c r="F94" s="31">
        <v>14</v>
      </c>
      <c r="G94" s="31">
        <v>10</v>
      </c>
      <c r="H94" s="31">
        <v>8</v>
      </c>
      <c r="I94" s="31">
        <v>24</v>
      </c>
      <c r="J94" s="31">
        <v>1</v>
      </c>
      <c r="K94" s="31">
        <v>7</v>
      </c>
      <c r="L94" s="35">
        <v>1</v>
      </c>
      <c r="M94" s="31">
        <v>6</v>
      </c>
      <c r="N94" s="31">
        <v>4</v>
      </c>
      <c r="O94" s="31">
        <v>0</v>
      </c>
      <c r="P94" s="31">
        <v>1</v>
      </c>
      <c r="Q94" s="31">
        <v>11</v>
      </c>
      <c r="R94" s="31">
        <v>15</v>
      </c>
      <c r="S94" s="31">
        <v>10</v>
      </c>
      <c r="T94" s="127">
        <v>3</v>
      </c>
      <c r="U94" s="31">
        <v>1</v>
      </c>
      <c r="V94" s="31">
        <v>1</v>
      </c>
      <c r="W94" s="31">
        <v>4</v>
      </c>
      <c r="X94" s="31">
        <v>3</v>
      </c>
      <c r="Y94" s="43">
        <v>25</v>
      </c>
      <c r="Z94" s="147">
        <v>1</v>
      </c>
      <c r="AA94" s="43">
        <v>5</v>
      </c>
      <c r="AB94" s="279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</row>
    <row r="95" spans="1:66" s="2" customFormat="1" ht="15">
      <c r="A95" s="303" t="s">
        <v>494</v>
      </c>
      <c r="B95" s="30">
        <f>SUM(C95:AA95)</f>
        <v>3</v>
      </c>
      <c r="C95" s="31">
        <v>0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5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3</v>
      </c>
      <c r="S95" s="31">
        <v>0</v>
      </c>
      <c r="T95" s="127">
        <v>0</v>
      </c>
      <c r="U95" s="31">
        <v>0</v>
      </c>
      <c r="V95" s="31">
        <v>0</v>
      </c>
      <c r="W95" s="31">
        <v>0</v>
      </c>
      <c r="X95" s="31">
        <v>0</v>
      </c>
      <c r="Y95" s="43">
        <v>0</v>
      </c>
      <c r="Z95" s="147">
        <v>0</v>
      </c>
      <c r="AA95" s="43">
        <v>0</v>
      </c>
      <c r="AB95" s="279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</row>
    <row r="96" spans="1:66" s="2" customFormat="1" ht="15">
      <c r="A96" s="303"/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5"/>
      <c r="M96" s="31"/>
      <c r="N96" s="31"/>
      <c r="O96" s="31"/>
      <c r="P96" s="31"/>
      <c r="Q96" s="31"/>
      <c r="R96" s="31"/>
      <c r="S96" s="31"/>
      <c r="T96" s="127"/>
      <c r="U96" s="31"/>
      <c r="V96" s="31"/>
      <c r="W96" s="31"/>
      <c r="X96" s="31"/>
      <c r="Y96" s="43"/>
      <c r="Z96" s="147"/>
      <c r="AA96" s="43"/>
      <c r="AB96" s="279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</row>
    <row r="97" spans="1:66" s="2" customFormat="1" ht="15">
      <c r="A97" s="300" t="s">
        <v>239</v>
      </c>
      <c r="B97" s="23">
        <f>SUM(C97:AA97)</f>
        <v>2</v>
      </c>
      <c r="C97" s="47">
        <f>SUM(C99)</f>
        <v>0</v>
      </c>
      <c r="D97" s="47">
        <f aca="true" t="shared" si="10" ref="D97:Z97">SUM(D99)</f>
        <v>0</v>
      </c>
      <c r="E97" s="47">
        <f t="shared" si="10"/>
        <v>0</v>
      </c>
      <c r="F97" s="47">
        <f t="shared" si="10"/>
        <v>0</v>
      </c>
      <c r="G97" s="47">
        <f t="shared" si="10"/>
        <v>0</v>
      </c>
      <c r="H97" s="47">
        <f t="shared" si="10"/>
        <v>0</v>
      </c>
      <c r="I97" s="47">
        <f t="shared" si="10"/>
        <v>0</v>
      </c>
      <c r="J97" s="47">
        <f t="shared" si="10"/>
        <v>0</v>
      </c>
      <c r="K97" s="47">
        <f t="shared" si="10"/>
        <v>1</v>
      </c>
      <c r="L97" s="48">
        <f t="shared" si="10"/>
        <v>0</v>
      </c>
      <c r="M97" s="47">
        <f t="shared" si="10"/>
        <v>0</v>
      </c>
      <c r="N97" s="47">
        <f t="shared" si="10"/>
        <v>0</v>
      </c>
      <c r="O97" s="47">
        <f t="shared" si="10"/>
        <v>1</v>
      </c>
      <c r="P97" s="47">
        <f t="shared" si="10"/>
        <v>0</v>
      </c>
      <c r="Q97" s="47">
        <f t="shared" si="10"/>
        <v>0</v>
      </c>
      <c r="R97" s="47">
        <f t="shared" si="10"/>
        <v>0</v>
      </c>
      <c r="S97" s="48">
        <f t="shared" si="10"/>
        <v>0</v>
      </c>
      <c r="T97" s="47">
        <f>SUM(T99)</f>
        <v>0</v>
      </c>
      <c r="U97" s="47">
        <f t="shared" si="10"/>
        <v>0</v>
      </c>
      <c r="V97" s="47">
        <f t="shared" si="10"/>
        <v>0</v>
      </c>
      <c r="W97" s="47">
        <f t="shared" si="10"/>
        <v>0</v>
      </c>
      <c r="X97" s="187">
        <f>SUM(X99)</f>
        <v>0</v>
      </c>
      <c r="Y97" s="187">
        <f t="shared" si="10"/>
        <v>0</v>
      </c>
      <c r="Z97" s="342">
        <f t="shared" si="10"/>
        <v>0</v>
      </c>
      <c r="AA97" s="47">
        <f>SUM(AA99)</f>
        <v>0</v>
      </c>
      <c r="AB97" s="279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</row>
    <row r="98" spans="1:66" s="2" customFormat="1" ht="15">
      <c r="A98" s="303"/>
      <c r="B98" s="30"/>
      <c r="C98" s="31"/>
      <c r="D98" s="31"/>
      <c r="E98" s="31"/>
      <c r="F98" s="31"/>
      <c r="G98" s="31"/>
      <c r="H98" s="31"/>
      <c r="I98" s="31"/>
      <c r="J98" s="31"/>
      <c r="K98" s="31"/>
      <c r="L98" s="35"/>
      <c r="M98" s="31"/>
      <c r="N98" s="31"/>
      <c r="O98" s="31"/>
      <c r="P98" s="31"/>
      <c r="Q98" s="31"/>
      <c r="R98" s="31"/>
      <c r="S98" s="35"/>
      <c r="T98" s="43"/>
      <c r="U98" s="31"/>
      <c r="V98" s="31"/>
      <c r="W98" s="31"/>
      <c r="X98" s="43"/>
      <c r="Y98" s="43"/>
      <c r="Z98" s="147"/>
      <c r="AA98" s="43"/>
      <c r="AB98" s="279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</row>
    <row r="99" spans="1:66" s="2" customFormat="1" ht="15">
      <c r="A99" s="303" t="s">
        <v>135</v>
      </c>
      <c r="B99" s="30">
        <f>SUM(C99:AA99)</f>
        <v>2</v>
      </c>
      <c r="C99" s="31">
        <v>0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1</v>
      </c>
      <c r="L99" s="35">
        <v>0</v>
      </c>
      <c r="M99" s="31">
        <v>0</v>
      </c>
      <c r="N99" s="31">
        <v>0</v>
      </c>
      <c r="O99" s="31">
        <v>1</v>
      </c>
      <c r="P99" s="31">
        <v>0</v>
      </c>
      <c r="Q99" s="31">
        <v>0</v>
      </c>
      <c r="R99" s="31">
        <v>0</v>
      </c>
      <c r="S99" s="35">
        <v>0</v>
      </c>
      <c r="T99" s="43">
        <v>0</v>
      </c>
      <c r="U99" s="31">
        <v>0</v>
      </c>
      <c r="V99" s="31">
        <v>0</v>
      </c>
      <c r="W99" s="31">
        <v>0</v>
      </c>
      <c r="X99" s="43">
        <v>0</v>
      </c>
      <c r="Y99" s="43">
        <v>0</v>
      </c>
      <c r="Z99" s="147">
        <v>0</v>
      </c>
      <c r="AA99" s="43">
        <v>0</v>
      </c>
      <c r="AB99" s="279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</row>
    <row r="100" spans="1:66" s="2" customFormat="1" ht="15">
      <c r="A100" s="303"/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5"/>
      <c r="M100" s="31"/>
      <c r="N100" s="31"/>
      <c r="O100" s="31"/>
      <c r="P100" s="31"/>
      <c r="Q100" s="31"/>
      <c r="R100" s="31"/>
      <c r="S100" s="35"/>
      <c r="T100" s="43"/>
      <c r="U100" s="31"/>
      <c r="V100" s="31"/>
      <c r="W100" s="31"/>
      <c r="X100" s="43"/>
      <c r="Y100" s="43"/>
      <c r="Z100" s="147"/>
      <c r="AA100" s="43"/>
      <c r="AB100" s="279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</row>
    <row r="101" spans="1:66" s="2" customFormat="1" ht="15">
      <c r="A101" s="300" t="s">
        <v>240</v>
      </c>
      <c r="B101" s="23">
        <f>SUM(C101:AA101)</f>
        <v>20</v>
      </c>
      <c r="C101" s="47">
        <f>SUM(C103:C104)</f>
        <v>0</v>
      </c>
      <c r="D101" s="47">
        <f aca="true" t="shared" si="11" ref="D101:AA101">SUM(D103:D104)</f>
        <v>2</v>
      </c>
      <c r="E101" s="47">
        <f t="shared" si="11"/>
        <v>0</v>
      </c>
      <c r="F101" s="47">
        <f t="shared" si="11"/>
        <v>2</v>
      </c>
      <c r="G101" s="47">
        <f t="shared" si="11"/>
        <v>1</v>
      </c>
      <c r="H101" s="47">
        <f t="shared" si="11"/>
        <v>2</v>
      </c>
      <c r="I101" s="47">
        <f t="shared" si="11"/>
        <v>1</v>
      </c>
      <c r="J101" s="47">
        <f t="shared" si="11"/>
        <v>1</v>
      </c>
      <c r="K101" s="47">
        <f t="shared" si="11"/>
        <v>3</v>
      </c>
      <c r="L101" s="48">
        <f t="shared" si="11"/>
        <v>1</v>
      </c>
      <c r="M101" s="47">
        <f t="shared" si="11"/>
        <v>1</v>
      </c>
      <c r="N101" s="47">
        <f t="shared" si="11"/>
        <v>1</v>
      </c>
      <c r="O101" s="47">
        <f t="shared" si="11"/>
        <v>0</v>
      </c>
      <c r="P101" s="47">
        <f t="shared" si="11"/>
        <v>0</v>
      </c>
      <c r="Q101" s="47">
        <f t="shared" si="11"/>
        <v>0</v>
      </c>
      <c r="R101" s="47">
        <f t="shared" si="11"/>
        <v>0</v>
      </c>
      <c r="S101" s="48">
        <f t="shared" si="11"/>
        <v>1</v>
      </c>
      <c r="T101" s="47">
        <f t="shared" si="11"/>
        <v>1</v>
      </c>
      <c r="U101" s="47">
        <f t="shared" si="11"/>
        <v>0</v>
      </c>
      <c r="V101" s="47">
        <f t="shared" si="11"/>
        <v>1</v>
      </c>
      <c r="W101" s="47">
        <f t="shared" si="11"/>
        <v>0</v>
      </c>
      <c r="X101" s="187">
        <f>SUM(X103:X104)</f>
        <v>0</v>
      </c>
      <c r="Y101" s="187">
        <f>SUM(Y103:Y104)</f>
        <v>1</v>
      </c>
      <c r="Z101" s="342">
        <f t="shared" si="11"/>
        <v>1</v>
      </c>
      <c r="AA101" s="47">
        <f t="shared" si="11"/>
        <v>0</v>
      </c>
      <c r="AB101" s="279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</row>
    <row r="102" spans="1:66" s="2" customFormat="1" ht="15">
      <c r="A102" s="303"/>
      <c r="B102" s="30"/>
      <c r="C102" s="31"/>
      <c r="D102" s="31"/>
      <c r="E102" s="31"/>
      <c r="F102" s="31"/>
      <c r="G102" s="31"/>
      <c r="H102" s="31"/>
      <c r="I102" s="31"/>
      <c r="J102" s="31"/>
      <c r="K102" s="31"/>
      <c r="L102" s="35"/>
      <c r="M102" s="31"/>
      <c r="N102" s="31"/>
      <c r="O102" s="31"/>
      <c r="P102" s="31"/>
      <c r="Q102" s="31"/>
      <c r="R102" s="31"/>
      <c r="S102" s="35"/>
      <c r="T102" s="43"/>
      <c r="U102" s="31"/>
      <c r="V102" s="31"/>
      <c r="W102" s="31"/>
      <c r="X102" s="43"/>
      <c r="Y102" s="43"/>
      <c r="Z102" s="147"/>
      <c r="AA102" s="43"/>
      <c r="AB102" s="279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</row>
    <row r="103" spans="1:66" s="2" customFormat="1" ht="15">
      <c r="A103" s="303" t="s">
        <v>110</v>
      </c>
      <c r="B103" s="30">
        <f>SUM(C103:AA103)</f>
        <v>19</v>
      </c>
      <c r="C103" s="31">
        <v>0</v>
      </c>
      <c r="D103" s="31">
        <v>2</v>
      </c>
      <c r="E103" s="31">
        <v>0</v>
      </c>
      <c r="F103" s="31">
        <v>1</v>
      </c>
      <c r="G103" s="31">
        <v>1</v>
      </c>
      <c r="H103" s="31">
        <v>2</v>
      </c>
      <c r="I103" s="31">
        <v>1</v>
      </c>
      <c r="J103" s="31">
        <v>1</v>
      </c>
      <c r="K103" s="31">
        <v>3</v>
      </c>
      <c r="L103" s="35">
        <v>1</v>
      </c>
      <c r="M103" s="31">
        <v>1</v>
      </c>
      <c r="N103" s="31">
        <v>1</v>
      </c>
      <c r="O103" s="31">
        <v>0</v>
      </c>
      <c r="P103" s="31">
        <v>0</v>
      </c>
      <c r="Q103" s="31">
        <v>0</v>
      </c>
      <c r="R103" s="31">
        <v>0</v>
      </c>
      <c r="S103" s="35">
        <v>1</v>
      </c>
      <c r="T103" s="43">
        <v>1</v>
      </c>
      <c r="U103" s="31">
        <v>0</v>
      </c>
      <c r="V103" s="31">
        <v>1</v>
      </c>
      <c r="W103" s="31">
        <v>0</v>
      </c>
      <c r="X103" s="43">
        <v>0</v>
      </c>
      <c r="Y103" s="43">
        <v>1</v>
      </c>
      <c r="Z103" s="147">
        <v>1</v>
      </c>
      <c r="AA103" s="43">
        <v>0</v>
      </c>
      <c r="AB103" s="279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</row>
    <row r="104" spans="1:66" s="2" customFormat="1" ht="15">
      <c r="A104" s="303" t="s">
        <v>169</v>
      </c>
      <c r="B104" s="30">
        <f>SUM(C104:AA104)</f>
        <v>1</v>
      </c>
      <c r="C104" s="31">
        <v>0</v>
      </c>
      <c r="D104" s="31">
        <v>0</v>
      </c>
      <c r="E104" s="31">
        <v>0</v>
      </c>
      <c r="F104" s="31">
        <v>1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5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5">
        <v>0</v>
      </c>
      <c r="T104" s="43">
        <v>0</v>
      </c>
      <c r="U104" s="31">
        <v>0</v>
      </c>
      <c r="V104" s="31">
        <v>0</v>
      </c>
      <c r="W104" s="31">
        <v>0</v>
      </c>
      <c r="X104" s="43">
        <v>0</v>
      </c>
      <c r="Y104" s="43">
        <v>0</v>
      </c>
      <c r="Z104" s="147">
        <v>0</v>
      </c>
      <c r="AA104" s="43">
        <v>0</v>
      </c>
      <c r="AB104" s="279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</row>
    <row r="105" spans="1:66" s="2" customFormat="1" ht="15">
      <c r="A105" s="303"/>
      <c r="B105" s="30"/>
      <c r="C105" s="31"/>
      <c r="D105" s="31"/>
      <c r="E105" s="31"/>
      <c r="F105" s="31"/>
      <c r="G105" s="31"/>
      <c r="H105" s="31"/>
      <c r="I105" s="31"/>
      <c r="J105" s="31"/>
      <c r="K105" s="31"/>
      <c r="L105" s="35"/>
      <c r="M105" s="31"/>
      <c r="N105" s="31"/>
      <c r="O105" s="31"/>
      <c r="P105" s="31"/>
      <c r="Q105" s="31"/>
      <c r="R105" s="31"/>
      <c r="S105" s="35"/>
      <c r="T105" s="43"/>
      <c r="U105" s="31"/>
      <c r="V105" s="31"/>
      <c r="W105" s="31"/>
      <c r="X105" s="43"/>
      <c r="Y105" s="43"/>
      <c r="Z105" s="147"/>
      <c r="AA105" s="43"/>
      <c r="AB105" s="279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</row>
    <row r="106" spans="1:66" s="2" customFormat="1" ht="15">
      <c r="A106" s="300" t="s">
        <v>546</v>
      </c>
      <c r="B106" s="23">
        <f>SUM(C106:AA106)</f>
        <v>1</v>
      </c>
      <c r="C106" s="47">
        <f>SUM(C108)</f>
        <v>1</v>
      </c>
      <c r="D106" s="47">
        <f aca="true" t="shared" si="12" ref="D106:AA106">SUM(D108)</f>
        <v>0</v>
      </c>
      <c r="E106" s="47">
        <f t="shared" si="12"/>
        <v>0</v>
      </c>
      <c r="F106" s="47">
        <f t="shared" si="12"/>
        <v>0</v>
      </c>
      <c r="G106" s="47">
        <f t="shared" si="12"/>
        <v>0</v>
      </c>
      <c r="H106" s="47">
        <f t="shared" si="12"/>
        <v>0</v>
      </c>
      <c r="I106" s="47">
        <f t="shared" si="12"/>
        <v>0</v>
      </c>
      <c r="J106" s="47">
        <f t="shared" si="12"/>
        <v>0</v>
      </c>
      <c r="K106" s="47">
        <f t="shared" si="12"/>
        <v>0</v>
      </c>
      <c r="L106" s="48">
        <f t="shared" si="12"/>
        <v>0</v>
      </c>
      <c r="M106" s="47">
        <f t="shared" si="12"/>
        <v>0</v>
      </c>
      <c r="N106" s="47">
        <f t="shared" si="12"/>
        <v>0</v>
      </c>
      <c r="O106" s="47">
        <f t="shared" si="12"/>
        <v>0</v>
      </c>
      <c r="P106" s="47">
        <f t="shared" si="12"/>
        <v>0</v>
      </c>
      <c r="Q106" s="47">
        <f t="shared" si="12"/>
        <v>0</v>
      </c>
      <c r="R106" s="47">
        <f t="shared" si="12"/>
        <v>0</v>
      </c>
      <c r="S106" s="48">
        <f t="shared" si="12"/>
        <v>0</v>
      </c>
      <c r="T106" s="47">
        <f t="shared" si="12"/>
        <v>0</v>
      </c>
      <c r="U106" s="47">
        <f t="shared" si="12"/>
        <v>0</v>
      </c>
      <c r="V106" s="47">
        <f t="shared" si="12"/>
        <v>0</v>
      </c>
      <c r="W106" s="47">
        <f t="shared" si="12"/>
        <v>0</v>
      </c>
      <c r="X106" s="187">
        <f>SUM(X108)</f>
        <v>0</v>
      </c>
      <c r="Y106" s="187">
        <f t="shared" si="12"/>
        <v>0</v>
      </c>
      <c r="Z106" s="342">
        <f t="shared" si="12"/>
        <v>0</v>
      </c>
      <c r="AA106" s="47">
        <f t="shared" si="12"/>
        <v>0</v>
      </c>
      <c r="AB106" s="279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</row>
    <row r="107" spans="1:66" s="2" customFormat="1" ht="15">
      <c r="A107" s="303"/>
      <c r="B107" s="30"/>
      <c r="C107" s="31"/>
      <c r="D107" s="31"/>
      <c r="E107" s="31"/>
      <c r="F107" s="31"/>
      <c r="G107" s="31"/>
      <c r="H107" s="31"/>
      <c r="I107" s="31"/>
      <c r="J107" s="31"/>
      <c r="K107" s="31"/>
      <c r="L107" s="35"/>
      <c r="M107" s="31"/>
      <c r="N107" s="31"/>
      <c r="O107" s="31"/>
      <c r="P107" s="31"/>
      <c r="Q107" s="31"/>
      <c r="R107" s="31"/>
      <c r="S107" s="31"/>
      <c r="T107" s="127"/>
      <c r="U107" s="31"/>
      <c r="V107" s="31"/>
      <c r="W107" s="31"/>
      <c r="X107" s="31"/>
      <c r="Y107" s="43"/>
      <c r="Z107" s="147"/>
      <c r="AA107" s="43"/>
      <c r="AB107" s="279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</row>
    <row r="108" spans="1:66" s="2" customFormat="1" ht="15">
      <c r="A108" s="303" t="s">
        <v>373</v>
      </c>
      <c r="B108" s="30">
        <f>SUM(C108:AA108)</f>
        <v>1</v>
      </c>
      <c r="C108" s="31">
        <v>1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5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127">
        <v>0</v>
      </c>
      <c r="U108" s="31">
        <v>0</v>
      </c>
      <c r="V108" s="31">
        <v>0</v>
      </c>
      <c r="W108" s="31">
        <v>0</v>
      </c>
      <c r="X108" s="31">
        <v>0</v>
      </c>
      <c r="Y108" s="43">
        <v>0</v>
      </c>
      <c r="Z108" s="147">
        <v>0</v>
      </c>
      <c r="AA108" s="43">
        <v>0</v>
      </c>
      <c r="AB108" s="279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</row>
    <row r="109" spans="1:66" s="2" customFormat="1" ht="15.75" thickBot="1">
      <c r="A109" s="304" t="s">
        <v>605</v>
      </c>
      <c r="B109" s="45"/>
      <c r="C109" s="31"/>
      <c r="D109" s="31"/>
      <c r="E109" s="31"/>
      <c r="F109" s="31"/>
      <c r="G109" s="31"/>
      <c r="H109" s="31"/>
      <c r="I109" s="31"/>
      <c r="J109" s="31"/>
      <c r="K109" s="31"/>
      <c r="L109" s="43"/>
      <c r="M109" s="31"/>
      <c r="N109" s="31"/>
      <c r="O109" s="31"/>
      <c r="P109" s="31"/>
      <c r="Q109" s="31"/>
      <c r="R109" s="31"/>
      <c r="S109" s="31"/>
      <c r="T109" s="43"/>
      <c r="U109" s="31"/>
      <c r="V109" s="31"/>
      <c r="W109" s="31"/>
      <c r="X109" s="31"/>
      <c r="Y109" s="43"/>
      <c r="Z109" s="43"/>
      <c r="AA109" s="43"/>
      <c r="AB109" s="279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</row>
    <row r="110" spans="1:27" s="2" customFormat="1" ht="13.5" customHeight="1">
      <c r="A110" s="341"/>
      <c r="B110" s="120" t="s">
        <v>4</v>
      </c>
      <c r="C110" s="436" t="s">
        <v>351</v>
      </c>
      <c r="D110" s="436"/>
      <c r="E110" s="436"/>
      <c r="F110" s="436"/>
      <c r="G110" s="436"/>
      <c r="H110" s="436"/>
      <c r="I110" s="436"/>
      <c r="J110" s="436"/>
      <c r="K110" s="436"/>
      <c r="L110" s="437"/>
      <c r="M110" s="438" t="s">
        <v>352</v>
      </c>
      <c r="N110" s="436"/>
      <c r="O110" s="436"/>
      <c r="P110" s="436"/>
      <c r="Q110" s="436"/>
      <c r="R110" s="436"/>
      <c r="S110" s="436"/>
      <c r="T110" s="438" t="s">
        <v>569</v>
      </c>
      <c r="U110" s="436"/>
      <c r="V110" s="436"/>
      <c r="W110" s="436"/>
      <c r="X110" s="436"/>
      <c r="Y110" s="440"/>
      <c r="Z110" s="439" t="s">
        <v>568</v>
      </c>
      <c r="AA110" s="436"/>
    </row>
    <row r="111" spans="1:27" s="2" customFormat="1" ht="15.75" thickBot="1">
      <c r="A111" s="5" t="s">
        <v>3</v>
      </c>
      <c r="B111" s="8" t="s">
        <v>10</v>
      </c>
      <c r="C111" s="310"/>
      <c r="D111" s="15"/>
      <c r="E111" s="15"/>
      <c r="F111" s="15"/>
      <c r="G111" s="15"/>
      <c r="H111" s="15"/>
      <c r="I111" s="15"/>
      <c r="J111" s="15"/>
      <c r="K111" s="15"/>
      <c r="L111" s="15"/>
      <c r="M111" s="310"/>
      <c r="N111" s="15"/>
      <c r="O111" s="15"/>
      <c r="P111" s="15"/>
      <c r="Q111" s="15"/>
      <c r="R111" s="15"/>
      <c r="S111" s="340"/>
      <c r="T111" s="444" t="s">
        <v>497</v>
      </c>
      <c r="U111" s="443"/>
      <c r="V111" s="443"/>
      <c r="W111" s="443"/>
      <c r="X111" s="443"/>
      <c r="Y111" s="443"/>
      <c r="Z111" s="442" t="s">
        <v>497</v>
      </c>
      <c r="AA111" s="443"/>
    </row>
    <row r="112" spans="1:27" s="2" customFormat="1" ht="15">
      <c r="A112" s="5" t="s">
        <v>9</v>
      </c>
      <c r="B112" s="8" t="s">
        <v>4</v>
      </c>
      <c r="C112" s="5" t="s">
        <v>498</v>
      </c>
      <c r="D112" s="5" t="s">
        <v>499</v>
      </c>
      <c r="E112" s="5" t="s">
        <v>500</v>
      </c>
      <c r="F112" s="5" t="s">
        <v>501</v>
      </c>
      <c r="G112" s="5" t="s">
        <v>502</v>
      </c>
      <c r="H112" s="5" t="s">
        <v>503</v>
      </c>
      <c r="I112" s="5" t="s">
        <v>18</v>
      </c>
      <c r="J112" s="5" t="s">
        <v>11</v>
      </c>
      <c r="K112" s="5" t="s">
        <v>359</v>
      </c>
      <c r="L112" s="5" t="s">
        <v>504</v>
      </c>
      <c r="M112" s="14" t="s">
        <v>11</v>
      </c>
      <c r="N112" s="5" t="s">
        <v>505</v>
      </c>
      <c r="O112" s="5" t="s">
        <v>21</v>
      </c>
      <c r="P112" s="5" t="s">
        <v>506</v>
      </c>
      <c r="Q112" s="5" t="s">
        <v>507</v>
      </c>
      <c r="R112" s="5" t="s">
        <v>508</v>
      </c>
      <c r="S112" s="5" t="s">
        <v>509</v>
      </c>
      <c r="T112" s="14" t="s">
        <v>510</v>
      </c>
      <c r="U112" s="5" t="s">
        <v>511</v>
      </c>
      <c r="V112" s="4" t="s">
        <v>512</v>
      </c>
      <c r="W112" s="4" t="s">
        <v>513</v>
      </c>
      <c r="X112" s="4" t="s">
        <v>30</v>
      </c>
      <c r="Y112" s="37" t="s">
        <v>31</v>
      </c>
      <c r="Z112" s="143" t="s">
        <v>32</v>
      </c>
      <c r="AA112" s="37" t="s">
        <v>514</v>
      </c>
    </row>
    <row r="113" spans="1:27" s="2" customFormat="1" ht="15.75" thickBot="1">
      <c r="A113" s="15"/>
      <c r="B113" s="16"/>
      <c r="C113" s="17" t="s">
        <v>34</v>
      </c>
      <c r="D113" s="17" t="s">
        <v>35</v>
      </c>
      <c r="E113" s="17" t="s">
        <v>36</v>
      </c>
      <c r="F113" s="17" t="s">
        <v>37</v>
      </c>
      <c r="G113" s="17" t="s">
        <v>38</v>
      </c>
      <c r="H113" s="10" t="s">
        <v>363</v>
      </c>
      <c r="I113" s="17" t="s">
        <v>39</v>
      </c>
      <c r="J113" s="17" t="s">
        <v>40</v>
      </c>
      <c r="K113" s="17" t="s">
        <v>41</v>
      </c>
      <c r="L113" s="10" t="s">
        <v>42</v>
      </c>
      <c r="M113" s="18" t="s">
        <v>43</v>
      </c>
      <c r="N113" s="17" t="s">
        <v>44</v>
      </c>
      <c r="O113" s="17" t="s">
        <v>45</v>
      </c>
      <c r="P113" s="10" t="s">
        <v>46</v>
      </c>
      <c r="Q113" s="10" t="s">
        <v>364</v>
      </c>
      <c r="R113" s="10" t="s">
        <v>47</v>
      </c>
      <c r="S113" s="17" t="s">
        <v>48</v>
      </c>
      <c r="T113" s="9" t="s">
        <v>49</v>
      </c>
      <c r="U113" s="10" t="s">
        <v>50</v>
      </c>
      <c r="V113" s="10" t="s">
        <v>51</v>
      </c>
      <c r="W113" s="10" t="s">
        <v>52</v>
      </c>
      <c r="X113" s="10"/>
      <c r="Y113" s="10" t="s">
        <v>53</v>
      </c>
      <c r="Z113" s="142" t="s">
        <v>54</v>
      </c>
      <c r="AA113" s="10" t="s">
        <v>55</v>
      </c>
    </row>
    <row r="114" spans="1:66" s="2" customFormat="1" ht="7.5" customHeight="1">
      <c r="A114" s="303"/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188"/>
      <c r="M114" s="31"/>
      <c r="N114" s="31"/>
      <c r="O114" s="31"/>
      <c r="P114" s="31"/>
      <c r="Q114" s="31"/>
      <c r="R114" s="31"/>
      <c r="S114" s="188"/>
      <c r="T114" s="43"/>
      <c r="U114" s="31"/>
      <c r="V114" s="31"/>
      <c r="W114" s="31"/>
      <c r="X114" s="31"/>
      <c r="Y114" s="43"/>
      <c r="Z114" s="343"/>
      <c r="AA114" s="43"/>
      <c r="AB114" s="279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</row>
    <row r="115" spans="1:66" s="2" customFormat="1" ht="15">
      <c r="A115" s="300" t="s">
        <v>242</v>
      </c>
      <c r="B115" s="23">
        <f>SUM(C115:AA115)</f>
        <v>149</v>
      </c>
      <c r="C115" s="47">
        <f aca="true" t="shared" si="13" ref="C115:AA115">SUM(C117:C122)</f>
        <v>0</v>
      </c>
      <c r="D115" s="47">
        <f t="shared" si="13"/>
        <v>42</v>
      </c>
      <c r="E115" s="47">
        <f t="shared" si="13"/>
        <v>1</v>
      </c>
      <c r="F115" s="47">
        <f t="shared" si="13"/>
        <v>5</v>
      </c>
      <c r="G115" s="47">
        <f t="shared" si="13"/>
        <v>7</v>
      </c>
      <c r="H115" s="47">
        <f t="shared" si="13"/>
        <v>5</v>
      </c>
      <c r="I115" s="47">
        <f t="shared" si="13"/>
        <v>3</v>
      </c>
      <c r="J115" s="47">
        <f t="shared" si="13"/>
        <v>5</v>
      </c>
      <c r="K115" s="47">
        <f t="shared" si="13"/>
        <v>1</v>
      </c>
      <c r="L115" s="48">
        <f t="shared" si="13"/>
        <v>1</v>
      </c>
      <c r="M115" s="47">
        <f t="shared" si="13"/>
        <v>27</v>
      </c>
      <c r="N115" s="47">
        <f t="shared" si="13"/>
        <v>7</v>
      </c>
      <c r="O115" s="47">
        <f t="shared" si="13"/>
        <v>3</v>
      </c>
      <c r="P115" s="47">
        <f t="shared" si="13"/>
        <v>1</v>
      </c>
      <c r="Q115" s="47">
        <f t="shared" si="13"/>
        <v>25</v>
      </c>
      <c r="R115" s="47">
        <f t="shared" si="13"/>
        <v>0</v>
      </c>
      <c r="S115" s="48">
        <f t="shared" si="13"/>
        <v>3</v>
      </c>
      <c r="T115" s="47">
        <f t="shared" si="13"/>
        <v>0</v>
      </c>
      <c r="U115" s="47">
        <f t="shared" si="13"/>
        <v>1</v>
      </c>
      <c r="V115" s="47">
        <f t="shared" si="13"/>
        <v>0</v>
      </c>
      <c r="W115" s="47">
        <f t="shared" si="13"/>
        <v>3</v>
      </c>
      <c r="X115" s="187">
        <f>SUM(X117:X122)</f>
        <v>2</v>
      </c>
      <c r="Y115" s="187">
        <f t="shared" si="13"/>
        <v>5</v>
      </c>
      <c r="Z115" s="342">
        <f t="shared" si="13"/>
        <v>0</v>
      </c>
      <c r="AA115" s="47">
        <f t="shared" si="13"/>
        <v>2</v>
      </c>
      <c r="AB115" s="279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</row>
    <row r="116" spans="1:66" s="2" customFormat="1" ht="6" customHeight="1">
      <c r="A116" s="303"/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5"/>
      <c r="M116" s="31"/>
      <c r="N116" s="31"/>
      <c r="O116" s="31"/>
      <c r="P116" s="31"/>
      <c r="Q116" s="31"/>
      <c r="R116" s="31"/>
      <c r="S116" s="31"/>
      <c r="T116" s="127"/>
      <c r="U116" s="31"/>
      <c r="V116" s="31"/>
      <c r="W116" s="31"/>
      <c r="X116" s="31"/>
      <c r="Y116" s="43"/>
      <c r="Z116" s="147"/>
      <c r="AA116" s="43"/>
      <c r="AB116" s="279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</row>
    <row r="117" spans="1:66" s="2" customFormat="1" ht="15">
      <c r="A117" s="303" t="s">
        <v>82</v>
      </c>
      <c r="B117" s="30">
        <f aca="true" t="shared" si="14" ref="B117:B122">SUM(C117:AA117)</f>
        <v>66</v>
      </c>
      <c r="C117" s="31">
        <v>0</v>
      </c>
      <c r="D117" s="31">
        <v>1</v>
      </c>
      <c r="E117" s="31">
        <v>1</v>
      </c>
      <c r="F117" s="31">
        <v>1</v>
      </c>
      <c r="G117" s="31">
        <v>1</v>
      </c>
      <c r="H117" s="31">
        <v>0</v>
      </c>
      <c r="I117" s="31">
        <v>3</v>
      </c>
      <c r="J117" s="31">
        <v>1</v>
      </c>
      <c r="K117" s="31">
        <v>0</v>
      </c>
      <c r="L117" s="35">
        <v>0</v>
      </c>
      <c r="M117" s="31">
        <v>26</v>
      </c>
      <c r="N117" s="31">
        <v>2</v>
      </c>
      <c r="O117" s="31">
        <v>3</v>
      </c>
      <c r="P117" s="31">
        <v>1</v>
      </c>
      <c r="Q117" s="31">
        <v>21</v>
      </c>
      <c r="R117" s="31">
        <v>0</v>
      </c>
      <c r="S117" s="31">
        <v>0</v>
      </c>
      <c r="T117" s="127">
        <v>0</v>
      </c>
      <c r="U117" s="31">
        <v>0</v>
      </c>
      <c r="V117" s="31">
        <v>0</v>
      </c>
      <c r="W117" s="31">
        <v>0</v>
      </c>
      <c r="X117" s="31">
        <v>2</v>
      </c>
      <c r="Y117" s="43">
        <v>1</v>
      </c>
      <c r="Z117" s="147">
        <v>0</v>
      </c>
      <c r="AA117" s="43">
        <v>2</v>
      </c>
      <c r="AB117" s="279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</row>
    <row r="118" spans="1:66" s="2" customFormat="1" ht="15">
      <c r="A118" s="303" t="s">
        <v>85</v>
      </c>
      <c r="B118" s="30">
        <f t="shared" si="14"/>
        <v>7</v>
      </c>
      <c r="C118" s="31">
        <v>0</v>
      </c>
      <c r="D118" s="31">
        <v>0</v>
      </c>
      <c r="E118" s="31">
        <v>0</v>
      </c>
      <c r="F118" s="31">
        <v>1</v>
      </c>
      <c r="G118" s="31">
        <v>0</v>
      </c>
      <c r="H118" s="31">
        <v>0</v>
      </c>
      <c r="I118" s="31">
        <v>0</v>
      </c>
      <c r="J118" s="31">
        <v>2</v>
      </c>
      <c r="K118" s="31">
        <v>0</v>
      </c>
      <c r="L118" s="35">
        <v>0</v>
      </c>
      <c r="M118" s="31">
        <v>0</v>
      </c>
      <c r="N118" s="31">
        <v>4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127">
        <v>0</v>
      </c>
      <c r="U118" s="31">
        <v>0</v>
      </c>
      <c r="V118" s="31">
        <v>0</v>
      </c>
      <c r="W118" s="31">
        <v>0</v>
      </c>
      <c r="X118" s="31">
        <v>0</v>
      </c>
      <c r="Y118" s="43">
        <v>0</v>
      </c>
      <c r="Z118" s="147">
        <v>0</v>
      </c>
      <c r="AA118" s="43">
        <v>0</v>
      </c>
      <c r="AB118" s="279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</row>
    <row r="119" spans="1:66" s="2" customFormat="1" ht="15">
      <c r="A119" s="303" t="s">
        <v>144</v>
      </c>
      <c r="B119" s="30">
        <f t="shared" si="14"/>
        <v>1</v>
      </c>
      <c r="C119" s="31">
        <v>0</v>
      </c>
      <c r="D119" s="31">
        <v>0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5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1</v>
      </c>
      <c r="R119" s="31">
        <v>0</v>
      </c>
      <c r="S119" s="31">
        <v>0</v>
      </c>
      <c r="T119" s="127">
        <v>0</v>
      </c>
      <c r="U119" s="31">
        <v>0</v>
      </c>
      <c r="V119" s="31">
        <v>0</v>
      </c>
      <c r="W119" s="31">
        <v>0</v>
      </c>
      <c r="X119" s="31">
        <v>0</v>
      </c>
      <c r="Y119" s="43">
        <v>0</v>
      </c>
      <c r="Z119" s="147">
        <v>0</v>
      </c>
      <c r="AA119" s="43">
        <v>0</v>
      </c>
      <c r="AB119" s="279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</row>
    <row r="120" spans="1:66" s="2" customFormat="1" ht="15">
      <c r="A120" s="303" t="s">
        <v>152</v>
      </c>
      <c r="B120" s="30">
        <f t="shared" si="14"/>
        <v>64</v>
      </c>
      <c r="C120" s="31">
        <v>0</v>
      </c>
      <c r="D120" s="31">
        <v>41</v>
      </c>
      <c r="E120" s="31">
        <v>0</v>
      </c>
      <c r="F120" s="31">
        <v>2</v>
      </c>
      <c r="G120" s="31">
        <v>3</v>
      </c>
      <c r="H120" s="31">
        <v>5</v>
      </c>
      <c r="I120" s="31">
        <v>0</v>
      </c>
      <c r="J120" s="31">
        <v>2</v>
      </c>
      <c r="K120" s="31">
        <v>0</v>
      </c>
      <c r="L120" s="35">
        <v>1</v>
      </c>
      <c r="M120" s="31">
        <v>1</v>
      </c>
      <c r="N120" s="31">
        <v>1</v>
      </c>
      <c r="O120" s="31">
        <v>0</v>
      </c>
      <c r="P120" s="31">
        <v>0</v>
      </c>
      <c r="Q120" s="31">
        <v>3</v>
      </c>
      <c r="R120" s="31">
        <v>0</v>
      </c>
      <c r="S120" s="31">
        <v>3</v>
      </c>
      <c r="T120" s="127">
        <v>0</v>
      </c>
      <c r="U120" s="31">
        <v>1</v>
      </c>
      <c r="V120" s="31">
        <v>0</v>
      </c>
      <c r="W120" s="31">
        <v>0</v>
      </c>
      <c r="X120" s="31">
        <v>0</v>
      </c>
      <c r="Y120" s="43">
        <v>1</v>
      </c>
      <c r="Z120" s="147">
        <v>0</v>
      </c>
      <c r="AA120" s="43">
        <v>0</v>
      </c>
      <c r="AB120" s="279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</row>
    <row r="121" spans="1:66" s="2" customFormat="1" ht="15">
      <c r="A121" s="303" t="s">
        <v>565</v>
      </c>
      <c r="B121" s="30">
        <f t="shared" si="14"/>
        <v>3</v>
      </c>
      <c r="C121" s="31">
        <v>0</v>
      </c>
      <c r="D121" s="31">
        <v>0</v>
      </c>
      <c r="E121" s="31">
        <v>0</v>
      </c>
      <c r="F121" s="31">
        <v>1</v>
      </c>
      <c r="G121" s="31">
        <v>1</v>
      </c>
      <c r="H121" s="31">
        <v>0</v>
      </c>
      <c r="I121" s="31">
        <v>0</v>
      </c>
      <c r="J121" s="31">
        <v>0</v>
      </c>
      <c r="K121" s="31">
        <v>1</v>
      </c>
      <c r="L121" s="35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127">
        <v>0</v>
      </c>
      <c r="U121" s="31">
        <v>0</v>
      </c>
      <c r="V121" s="31">
        <v>0</v>
      </c>
      <c r="W121" s="31">
        <v>0</v>
      </c>
      <c r="X121" s="31">
        <v>0</v>
      </c>
      <c r="Y121" s="43">
        <v>0</v>
      </c>
      <c r="Z121" s="147">
        <v>0</v>
      </c>
      <c r="AA121" s="43">
        <v>0</v>
      </c>
      <c r="AB121" s="279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</row>
    <row r="122" spans="1:66" s="2" customFormat="1" ht="15">
      <c r="A122" s="303" t="s">
        <v>190</v>
      </c>
      <c r="B122" s="30">
        <f t="shared" si="14"/>
        <v>8</v>
      </c>
      <c r="C122" s="31">
        <v>0</v>
      </c>
      <c r="D122" s="31">
        <v>0</v>
      </c>
      <c r="E122" s="31">
        <v>0</v>
      </c>
      <c r="F122" s="31">
        <v>0</v>
      </c>
      <c r="G122" s="31">
        <v>2</v>
      </c>
      <c r="H122" s="31">
        <v>0</v>
      </c>
      <c r="I122" s="31">
        <v>0</v>
      </c>
      <c r="J122" s="31">
        <v>0</v>
      </c>
      <c r="K122" s="31">
        <v>0</v>
      </c>
      <c r="L122" s="35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127">
        <v>0</v>
      </c>
      <c r="U122" s="31">
        <v>0</v>
      </c>
      <c r="V122" s="31">
        <v>0</v>
      </c>
      <c r="W122" s="31">
        <v>3</v>
      </c>
      <c r="X122" s="31">
        <v>0</v>
      </c>
      <c r="Y122" s="43">
        <v>3</v>
      </c>
      <c r="Z122" s="147">
        <v>0</v>
      </c>
      <c r="AA122" s="43">
        <v>0</v>
      </c>
      <c r="AB122" s="279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</row>
    <row r="123" spans="1:66" s="2" customFormat="1" ht="6.75" customHeight="1">
      <c r="A123" s="303"/>
      <c r="B123" s="30"/>
      <c r="C123" s="31"/>
      <c r="D123" s="31"/>
      <c r="E123" s="31"/>
      <c r="F123" s="31"/>
      <c r="G123" s="31"/>
      <c r="H123" s="31"/>
      <c r="I123" s="31"/>
      <c r="J123" s="31"/>
      <c r="K123" s="31"/>
      <c r="L123" s="35"/>
      <c r="M123" s="31"/>
      <c r="N123" s="31"/>
      <c r="O123" s="31"/>
      <c r="P123" s="31"/>
      <c r="Q123" s="31"/>
      <c r="R123" s="31"/>
      <c r="S123" s="31"/>
      <c r="T123" s="127"/>
      <c r="U123" s="31"/>
      <c r="V123" s="31"/>
      <c r="W123" s="31"/>
      <c r="X123" s="31"/>
      <c r="Y123" s="43"/>
      <c r="Z123" s="147"/>
      <c r="AA123" s="43"/>
      <c r="AB123" s="279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</row>
    <row r="124" spans="1:66" s="2" customFormat="1" ht="15">
      <c r="A124" s="300" t="s">
        <v>547</v>
      </c>
      <c r="B124" s="23">
        <f>SUM(C124:AA124)</f>
        <v>143</v>
      </c>
      <c r="C124" s="47">
        <f>SUM(C126:C132)</f>
        <v>53</v>
      </c>
      <c r="D124" s="47">
        <f aca="true" t="shared" si="15" ref="D124:AA124">SUM(D126:D132)</f>
        <v>1</v>
      </c>
      <c r="E124" s="47">
        <f t="shared" si="15"/>
        <v>21</v>
      </c>
      <c r="F124" s="47">
        <f t="shared" si="15"/>
        <v>1</v>
      </c>
      <c r="G124" s="47">
        <f t="shared" si="15"/>
        <v>1</v>
      </c>
      <c r="H124" s="47">
        <f t="shared" si="15"/>
        <v>5</v>
      </c>
      <c r="I124" s="47">
        <f t="shared" si="15"/>
        <v>0</v>
      </c>
      <c r="J124" s="47">
        <f t="shared" si="15"/>
        <v>3</v>
      </c>
      <c r="K124" s="47">
        <f t="shared" si="15"/>
        <v>0</v>
      </c>
      <c r="L124" s="48">
        <f t="shared" si="15"/>
        <v>1</v>
      </c>
      <c r="M124" s="47">
        <f t="shared" si="15"/>
        <v>4</v>
      </c>
      <c r="N124" s="47">
        <f t="shared" si="15"/>
        <v>1</v>
      </c>
      <c r="O124" s="47">
        <f t="shared" si="15"/>
        <v>8</v>
      </c>
      <c r="P124" s="47">
        <f t="shared" si="15"/>
        <v>2</v>
      </c>
      <c r="Q124" s="47">
        <f t="shared" si="15"/>
        <v>21</v>
      </c>
      <c r="R124" s="47">
        <f t="shared" si="15"/>
        <v>6</v>
      </c>
      <c r="S124" s="48">
        <f t="shared" si="15"/>
        <v>1</v>
      </c>
      <c r="T124" s="47">
        <f t="shared" si="15"/>
        <v>0</v>
      </c>
      <c r="U124" s="47">
        <f t="shared" si="15"/>
        <v>0</v>
      </c>
      <c r="V124" s="47">
        <f t="shared" si="15"/>
        <v>13</v>
      </c>
      <c r="W124" s="47">
        <f t="shared" si="15"/>
        <v>1</v>
      </c>
      <c r="X124" s="187">
        <f>SUM(X126:X132)</f>
        <v>0</v>
      </c>
      <c r="Y124" s="187">
        <f t="shared" si="15"/>
        <v>0</v>
      </c>
      <c r="Z124" s="342">
        <f t="shared" si="15"/>
        <v>0</v>
      </c>
      <c r="AA124" s="47">
        <f t="shared" si="15"/>
        <v>0</v>
      </c>
      <c r="AB124" s="279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</row>
    <row r="125" spans="1:66" s="2" customFormat="1" ht="6.75" customHeight="1">
      <c r="A125" s="303"/>
      <c r="B125" s="30"/>
      <c r="C125" s="31"/>
      <c r="D125" s="31"/>
      <c r="E125" s="31"/>
      <c r="F125" s="31"/>
      <c r="G125" s="31"/>
      <c r="H125" s="31"/>
      <c r="I125" s="31"/>
      <c r="J125" s="31"/>
      <c r="K125" s="31"/>
      <c r="L125" s="35"/>
      <c r="M125" s="31"/>
      <c r="N125" s="31"/>
      <c r="O125" s="31"/>
      <c r="P125" s="31"/>
      <c r="Q125" s="31"/>
      <c r="R125" s="31"/>
      <c r="S125" s="35"/>
      <c r="T125" s="43"/>
      <c r="U125" s="31"/>
      <c r="V125" s="31"/>
      <c r="W125" s="31"/>
      <c r="X125" s="43"/>
      <c r="Y125" s="43"/>
      <c r="Z125" s="147"/>
      <c r="AA125" s="43"/>
      <c r="AB125" s="279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</row>
    <row r="126" spans="1:66" s="2" customFormat="1" ht="15">
      <c r="A126" s="303" t="s">
        <v>79</v>
      </c>
      <c r="B126" s="30">
        <f aca="true" t="shared" si="16" ref="B126:B132">SUM(C126:AA126)</f>
        <v>7</v>
      </c>
      <c r="C126" s="31">
        <v>1</v>
      </c>
      <c r="D126" s="31">
        <v>0</v>
      </c>
      <c r="E126" s="31">
        <v>1</v>
      </c>
      <c r="F126" s="31">
        <v>0</v>
      </c>
      <c r="G126" s="31">
        <v>0</v>
      </c>
      <c r="H126" s="31">
        <v>0</v>
      </c>
      <c r="I126" s="31">
        <v>0</v>
      </c>
      <c r="J126" s="31">
        <v>1</v>
      </c>
      <c r="K126" s="31">
        <v>0</v>
      </c>
      <c r="L126" s="35">
        <v>0</v>
      </c>
      <c r="M126" s="31">
        <v>1</v>
      </c>
      <c r="N126" s="31">
        <v>0</v>
      </c>
      <c r="O126" s="31">
        <v>0</v>
      </c>
      <c r="P126" s="31">
        <v>0</v>
      </c>
      <c r="Q126" s="31">
        <v>3</v>
      </c>
      <c r="R126" s="31">
        <v>0</v>
      </c>
      <c r="S126" s="35">
        <v>0</v>
      </c>
      <c r="T126" s="43">
        <v>0</v>
      </c>
      <c r="U126" s="31">
        <v>0</v>
      </c>
      <c r="V126" s="31">
        <v>0</v>
      </c>
      <c r="W126" s="31">
        <v>0</v>
      </c>
      <c r="X126" s="43">
        <v>0</v>
      </c>
      <c r="Y126" s="43">
        <v>0</v>
      </c>
      <c r="Z126" s="147">
        <v>0</v>
      </c>
      <c r="AA126" s="43">
        <v>0</v>
      </c>
      <c r="AB126" s="279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</row>
    <row r="127" spans="1:66" s="2" customFormat="1" ht="15">
      <c r="A127" s="303" t="s">
        <v>89</v>
      </c>
      <c r="B127" s="30">
        <f t="shared" si="16"/>
        <v>2</v>
      </c>
      <c r="C127" s="31">
        <v>0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5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2</v>
      </c>
      <c r="R127" s="31">
        <v>0</v>
      </c>
      <c r="S127" s="35">
        <v>0</v>
      </c>
      <c r="T127" s="43">
        <v>0</v>
      </c>
      <c r="U127" s="31">
        <v>0</v>
      </c>
      <c r="V127" s="31">
        <v>0</v>
      </c>
      <c r="W127" s="31">
        <v>0</v>
      </c>
      <c r="X127" s="43">
        <v>0</v>
      </c>
      <c r="Y127" s="43">
        <v>0</v>
      </c>
      <c r="Z127" s="147">
        <v>0</v>
      </c>
      <c r="AA127" s="43">
        <v>0</v>
      </c>
      <c r="AB127" s="279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</row>
    <row r="128" spans="1:66" s="2" customFormat="1" ht="15">
      <c r="A128" s="303" t="s">
        <v>98</v>
      </c>
      <c r="B128" s="30">
        <f t="shared" si="16"/>
        <v>1</v>
      </c>
      <c r="C128" s="31"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5">
        <v>0</v>
      </c>
      <c r="M128" s="31">
        <v>1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5">
        <v>0</v>
      </c>
      <c r="T128" s="43">
        <v>0</v>
      </c>
      <c r="U128" s="31">
        <v>0</v>
      </c>
      <c r="V128" s="31">
        <v>0</v>
      </c>
      <c r="W128" s="31">
        <v>0</v>
      </c>
      <c r="X128" s="43">
        <v>0</v>
      </c>
      <c r="Y128" s="43">
        <v>0</v>
      </c>
      <c r="Z128" s="147">
        <v>0</v>
      </c>
      <c r="AA128" s="43">
        <v>0</v>
      </c>
      <c r="AB128" s="279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</row>
    <row r="129" spans="1:66" s="2" customFormat="1" ht="15">
      <c r="A129" s="303" t="s">
        <v>99</v>
      </c>
      <c r="B129" s="30">
        <f t="shared" si="16"/>
        <v>1</v>
      </c>
      <c r="C129" s="31">
        <v>0</v>
      </c>
      <c r="D129" s="31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5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1</v>
      </c>
      <c r="S129" s="35">
        <v>0</v>
      </c>
      <c r="T129" s="43">
        <v>0</v>
      </c>
      <c r="U129" s="31">
        <v>0</v>
      </c>
      <c r="V129" s="31">
        <v>0</v>
      </c>
      <c r="W129" s="31">
        <v>0</v>
      </c>
      <c r="X129" s="43">
        <v>0</v>
      </c>
      <c r="Y129" s="43">
        <v>0</v>
      </c>
      <c r="Z129" s="147">
        <v>0</v>
      </c>
      <c r="AA129" s="43">
        <v>0</v>
      </c>
      <c r="AB129" s="279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</row>
    <row r="130" spans="1:66" s="2" customFormat="1" ht="15">
      <c r="A130" s="303" t="s">
        <v>150</v>
      </c>
      <c r="B130" s="30">
        <f t="shared" si="16"/>
        <v>103</v>
      </c>
      <c r="C130" s="31">
        <v>47</v>
      </c>
      <c r="D130" s="31">
        <v>0</v>
      </c>
      <c r="E130" s="31">
        <v>17</v>
      </c>
      <c r="F130" s="31">
        <v>0</v>
      </c>
      <c r="G130" s="31">
        <v>0</v>
      </c>
      <c r="H130" s="31">
        <v>0</v>
      </c>
      <c r="I130" s="31">
        <v>0</v>
      </c>
      <c r="J130" s="31">
        <v>1</v>
      </c>
      <c r="K130" s="31">
        <v>0</v>
      </c>
      <c r="L130" s="35">
        <v>1</v>
      </c>
      <c r="M130" s="31">
        <v>2</v>
      </c>
      <c r="N130" s="31">
        <v>0</v>
      </c>
      <c r="O130" s="31">
        <v>6</v>
      </c>
      <c r="P130" s="31">
        <v>2</v>
      </c>
      <c r="Q130" s="31">
        <v>12</v>
      </c>
      <c r="R130" s="31">
        <v>4</v>
      </c>
      <c r="S130" s="35">
        <v>0</v>
      </c>
      <c r="T130" s="43">
        <v>0</v>
      </c>
      <c r="U130" s="31">
        <v>0</v>
      </c>
      <c r="V130" s="31">
        <v>11</v>
      </c>
      <c r="W130" s="31">
        <v>0</v>
      </c>
      <c r="X130" s="43">
        <v>0</v>
      </c>
      <c r="Y130" s="43">
        <v>0</v>
      </c>
      <c r="Z130" s="147">
        <v>0</v>
      </c>
      <c r="AA130" s="43">
        <v>0</v>
      </c>
      <c r="AB130" s="279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</row>
    <row r="131" spans="1:66" s="2" customFormat="1" ht="15">
      <c r="A131" s="303" t="s">
        <v>157</v>
      </c>
      <c r="B131" s="30">
        <f t="shared" si="16"/>
        <v>28</v>
      </c>
      <c r="C131" s="31">
        <v>5</v>
      </c>
      <c r="D131" s="31">
        <v>1</v>
      </c>
      <c r="E131" s="31">
        <v>3</v>
      </c>
      <c r="F131" s="31">
        <v>1</v>
      </c>
      <c r="G131" s="31">
        <v>1</v>
      </c>
      <c r="H131" s="31">
        <v>5</v>
      </c>
      <c r="I131" s="31">
        <v>0</v>
      </c>
      <c r="J131" s="31">
        <v>1</v>
      </c>
      <c r="K131" s="31">
        <v>0</v>
      </c>
      <c r="L131" s="35">
        <v>0</v>
      </c>
      <c r="M131" s="31">
        <v>0</v>
      </c>
      <c r="N131" s="31">
        <v>1</v>
      </c>
      <c r="O131" s="31">
        <v>2</v>
      </c>
      <c r="P131" s="31">
        <v>0</v>
      </c>
      <c r="Q131" s="31">
        <v>4</v>
      </c>
      <c r="R131" s="31">
        <v>0</v>
      </c>
      <c r="S131" s="35">
        <v>1</v>
      </c>
      <c r="T131" s="43">
        <v>0</v>
      </c>
      <c r="U131" s="31">
        <v>0</v>
      </c>
      <c r="V131" s="31">
        <v>2</v>
      </c>
      <c r="W131" s="31">
        <v>1</v>
      </c>
      <c r="X131" s="43">
        <v>0</v>
      </c>
      <c r="Y131" s="43">
        <v>0</v>
      </c>
      <c r="Z131" s="147">
        <v>0</v>
      </c>
      <c r="AA131" s="43">
        <v>0</v>
      </c>
      <c r="AB131" s="279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</row>
    <row r="132" spans="1:66" s="2" customFormat="1" ht="15">
      <c r="A132" s="303" t="s">
        <v>220</v>
      </c>
      <c r="B132" s="30">
        <f t="shared" si="16"/>
        <v>1</v>
      </c>
      <c r="C132" s="31">
        <v>0</v>
      </c>
      <c r="D132" s="31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5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1</v>
      </c>
      <c r="S132" s="35">
        <v>0</v>
      </c>
      <c r="T132" s="43">
        <v>0</v>
      </c>
      <c r="U132" s="31">
        <v>0</v>
      </c>
      <c r="V132" s="31">
        <v>0</v>
      </c>
      <c r="W132" s="31">
        <v>0</v>
      </c>
      <c r="X132" s="43">
        <v>0</v>
      </c>
      <c r="Y132" s="43">
        <v>0</v>
      </c>
      <c r="Z132" s="147">
        <v>0</v>
      </c>
      <c r="AA132" s="43">
        <v>0</v>
      </c>
      <c r="AB132" s="279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</row>
    <row r="133" spans="1:66" s="2" customFormat="1" ht="8.25" customHeight="1">
      <c r="A133" s="303"/>
      <c r="B133" s="30"/>
      <c r="C133" s="31"/>
      <c r="D133" s="31"/>
      <c r="E133" s="31"/>
      <c r="F133" s="31"/>
      <c r="G133" s="31"/>
      <c r="H133" s="31"/>
      <c r="I133" s="31"/>
      <c r="J133" s="31"/>
      <c r="K133" s="31"/>
      <c r="L133" s="35"/>
      <c r="M133" s="31"/>
      <c r="N133" s="31"/>
      <c r="O133" s="31"/>
      <c r="P133" s="31"/>
      <c r="Q133" s="31"/>
      <c r="R133" s="31"/>
      <c r="S133" s="35"/>
      <c r="T133" s="43"/>
      <c r="U133" s="31"/>
      <c r="V133" s="31"/>
      <c r="W133" s="31"/>
      <c r="X133" s="43"/>
      <c r="Y133" s="43"/>
      <c r="Z133" s="147"/>
      <c r="AA133" s="43"/>
      <c r="AB133" s="279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</row>
    <row r="134" spans="1:66" s="2" customFormat="1" ht="15">
      <c r="A134" s="300" t="s">
        <v>244</v>
      </c>
      <c r="B134" s="23">
        <f>SUM(C134:AA134)</f>
        <v>256</v>
      </c>
      <c r="C134" s="47">
        <f>SUM(C136:C142)</f>
        <v>15</v>
      </c>
      <c r="D134" s="47">
        <f aca="true" t="shared" si="17" ref="D134:AA134">SUM(D136:D142)</f>
        <v>8</v>
      </c>
      <c r="E134" s="47">
        <f t="shared" si="17"/>
        <v>3</v>
      </c>
      <c r="F134" s="47">
        <f t="shared" si="17"/>
        <v>21</v>
      </c>
      <c r="G134" s="47">
        <f t="shared" si="17"/>
        <v>54</v>
      </c>
      <c r="H134" s="47">
        <f t="shared" si="17"/>
        <v>7</v>
      </c>
      <c r="I134" s="47">
        <f t="shared" si="17"/>
        <v>13</v>
      </c>
      <c r="J134" s="47">
        <f t="shared" si="17"/>
        <v>5</v>
      </c>
      <c r="K134" s="47">
        <f t="shared" si="17"/>
        <v>10</v>
      </c>
      <c r="L134" s="48">
        <f t="shared" si="17"/>
        <v>8</v>
      </c>
      <c r="M134" s="47">
        <f t="shared" si="17"/>
        <v>13</v>
      </c>
      <c r="N134" s="47">
        <f t="shared" si="17"/>
        <v>8</v>
      </c>
      <c r="O134" s="47">
        <f t="shared" si="17"/>
        <v>3</v>
      </c>
      <c r="P134" s="47">
        <f t="shared" si="17"/>
        <v>10</v>
      </c>
      <c r="Q134" s="47">
        <f t="shared" si="17"/>
        <v>33</v>
      </c>
      <c r="R134" s="47">
        <f t="shared" si="17"/>
        <v>10</v>
      </c>
      <c r="S134" s="48">
        <f t="shared" si="17"/>
        <v>6</v>
      </c>
      <c r="T134" s="47">
        <f t="shared" si="17"/>
        <v>1</v>
      </c>
      <c r="U134" s="47">
        <f t="shared" si="17"/>
        <v>0</v>
      </c>
      <c r="V134" s="47">
        <f t="shared" si="17"/>
        <v>3</v>
      </c>
      <c r="W134" s="47">
        <f t="shared" si="17"/>
        <v>14</v>
      </c>
      <c r="X134" s="187">
        <f>SUM(X136:X142)</f>
        <v>4</v>
      </c>
      <c r="Y134" s="187">
        <f t="shared" si="17"/>
        <v>6</v>
      </c>
      <c r="Z134" s="342">
        <f t="shared" si="17"/>
        <v>0</v>
      </c>
      <c r="AA134" s="47">
        <f t="shared" si="17"/>
        <v>1</v>
      </c>
      <c r="AB134" s="279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</row>
    <row r="135" spans="1:66" s="2" customFormat="1" ht="6.75" customHeight="1">
      <c r="A135" s="303"/>
      <c r="B135" s="30"/>
      <c r="C135" s="31"/>
      <c r="D135" s="31"/>
      <c r="E135" s="31"/>
      <c r="F135" s="31"/>
      <c r="G135" s="31"/>
      <c r="H135" s="31"/>
      <c r="I135" s="31"/>
      <c r="J135" s="31"/>
      <c r="K135" s="31"/>
      <c r="L135" s="35"/>
      <c r="M135" s="31"/>
      <c r="N135" s="31"/>
      <c r="O135" s="31"/>
      <c r="P135" s="31"/>
      <c r="Q135" s="31"/>
      <c r="R135" s="31"/>
      <c r="S135" s="31"/>
      <c r="T135" s="127"/>
      <c r="U135" s="31"/>
      <c r="V135" s="31"/>
      <c r="W135" s="31"/>
      <c r="X135" s="31"/>
      <c r="Y135" s="43"/>
      <c r="Z135" s="147"/>
      <c r="AA135" s="43"/>
      <c r="AB135" s="279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</row>
    <row r="136" spans="1:66" s="2" customFormat="1" ht="15">
      <c r="A136" s="303" t="s">
        <v>59</v>
      </c>
      <c r="B136" s="30">
        <f aca="true" t="shared" si="18" ref="B136:B142">SUM(C136:AA136)</f>
        <v>208</v>
      </c>
      <c r="C136" s="31">
        <v>14</v>
      </c>
      <c r="D136" s="31">
        <v>7</v>
      </c>
      <c r="E136" s="31">
        <v>3</v>
      </c>
      <c r="F136" s="31">
        <v>18</v>
      </c>
      <c r="G136" s="31">
        <v>48</v>
      </c>
      <c r="H136" s="31">
        <v>7</v>
      </c>
      <c r="I136" s="31">
        <v>9</v>
      </c>
      <c r="J136" s="31">
        <v>2</v>
      </c>
      <c r="K136" s="31">
        <v>9</v>
      </c>
      <c r="L136" s="35">
        <v>8</v>
      </c>
      <c r="M136" s="31">
        <v>10</v>
      </c>
      <c r="N136" s="31">
        <v>8</v>
      </c>
      <c r="O136" s="31">
        <v>3</v>
      </c>
      <c r="P136" s="31">
        <v>2</v>
      </c>
      <c r="Q136" s="31">
        <v>25</v>
      </c>
      <c r="R136" s="31">
        <v>10</v>
      </c>
      <c r="S136" s="31">
        <v>4</v>
      </c>
      <c r="T136" s="127">
        <v>0</v>
      </c>
      <c r="U136" s="31">
        <v>0</v>
      </c>
      <c r="V136" s="31">
        <v>3</v>
      </c>
      <c r="W136" s="31">
        <v>11</v>
      </c>
      <c r="X136" s="31">
        <v>3</v>
      </c>
      <c r="Y136" s="43">
        <v>3</v>
      </c>
      <c r="Z136" s="147">
        <v>0</v>
      </c>
      <c r="AA136" s="43">
        <v>1</v>
      </c>
      <c r="AB136" s="279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</row>
    <row r="137" spans="1:66" s="2" customFormat="1" ht="15">
      <c r="A137" s="303" t="s">
        <v>71</v>
      </c>
      <c r="B137" s="30">
        <f t="shared" si="18"/>
        <v>6</v>
      </c>
      <c r="C137" s="31">
        <v>0</v>
      </c>
      <c r="D137" s="31">
        <v>0</v>
      </c>
      <c r="E137" s="31">
        <v>0</v>
      </c>
      <c r="F137" s="31">
        <v>0</v>
      </c>
      <c r="G137" s="31">
        <v>0</v>
      </c>
      <c r="H137" s="31">
        <v>0</v>
      </c>
      <c r="I137" s="31">
        <v>3</v>
      </c>
      <c r="J137" s="31">
        <v>1</v>
      </c>
      <c r="K137" s="31">
        <v>0</v>
      </c>
      <c r="L137" s="35">
        <v>0</v>
      </c>
      <c r="M137" s="31">
        <v>1</v>
      </c>
      <c r="N137" s="31">
        <v>0</v>
      </c>
      <c r="O137" s="31">
        <v>0</v>
      </c>
      <c r="P137" s="31">
        <v>1</v>
      </c>
      <c r="Q137" s="31">
        <v>0</v>
      </c>
      <c r="R137" s="31">
        <v>0</v>
      </c>
      <c r="S137" s="31">
        <v>0</v>
      </c>
      <c r="T137" s="127">
        <v>0</v>
      </c>
      <c r="U137" s="31">
        <v>0</v>
      </c>
      <c r="V137" s="31">
        <v>0</v>
      </c>
      <c r="W137" s="31">
        <v>0</v>
      </c>
      <c r="X137" s="31">
        <v>0</v>
      </c>
      <c r="Y137" s="43">
        <v>0</v>
      </c>
      <c r="Z137" s="147">
        <v>0</v>
      </c>
      <c r="AA137" s="43">
        <v>0</v>
      </c>
      <c r="AB137" s="279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</row>
    <row r="138" spans="1:66" s="2" customFormat="1" ht="15">
      <c r="A138" s="303" t="s">
        <v>72</v>
      </c>
      <c r="B138" s="30">
        <f t="shared" si="18"/>
        <v>5</v>
      </c>
      <c r="C138" s="31">
        <v>0</v>
      </c>
      <c r="D138" s="31">
        <v>1</v>
      </c>
      <c r="E138" s="31">
        <v>0</v>
      </c>
      <c r="F138" s="31">
        <v>2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5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2</v>
      </c>
      <c r="R138" s="31">
        <v>0</v>
      </c>
      <c r="S138" s="31">
        <v>0</v>
      </c>
      <c r="T138" s="127">
        <v>0</v>
      </c>
      <c r="U138" s="31">
        <v>0</v>
      </c>
      <c r="V138" s="31">
        <v>0</v>
      </c>
      <c r="W138" s="31">
        <v>0</v>
      </c>
      <c r="X138" s="31">
        <v>0</v>
      </c>
      <c r="Y138" s="43">
        <v>0</v>
      </c>
      <c r="Z138" s="147">
        <v>0</v>
      </c>
      <c r="AA138" s="43">
        <v>0</v>
      </c>
      <c r="AB138" s="279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</row>
    <row r="139" spans="1:66" s="2" customFormat="1" ht="15">
      <c r="A139" s="303" t="s">
        <v>111</v>
      </c>
      <c r="B139" s="30">
        <f t="shared" si="18"/>
        <v>20</v>
      </c>
      <c r="C139" s="31">
        <v>1</v>
      </c>
      <c r="D139" s="31">
        <v>0</v>
      </c>
      <c r="E139" s="31">
        <v>0</v>
      </c>
      <c r="F139" s="31">
        <v>1</v>
      </c>
      <c r="G139" s="31">
        <v>3</v>
      </c>
      <c r="H139" s="31">
        <v>0</v>
      </c>
      <c r="I139" s="31">
        <v>0</v>
      </c>
      <c r="J139" s="31">
        <v>2</v>
      </c>
      <c r="K139" s="31">
        <v>1</v>
      </c>
      <c r="L139" s="35">
        <v>0</v>
      </c>
      <c r="M139" s="31">
        <v>1</v>
      </c>
      <c r="N139" s="31">
        <v>0</v>
      </c>
      <c r="O139" s="31">
        <v>0</v>
      </c>
      <c r="P139" s="31">
        <v>4</v>
      </c>
      <c r="Q139" s="31">
        <v>4</v>
      </c>
      <c r="R139" s="31">
        <v>0</v>
      </c>
      <c r="S139" s="31">
        <v>2</v>
      </c>
      <c r="T139" s="127">
        <v>0</v>
      </c>
      <c r="U139" s="31">
        <v>0</v>
      </c>
      <c r="V139" s="31">
        <v>0</v>
      </c>
      <c r="W139" s="31">
        <v>0</v>
      </c>
      <c r="X139" s="31">
        <v>0</v>
      </c>
      <c r="Y139" s="43">
        <v>1</v>
      </c>
      <c r="Z139" s="147">
        <v>0</v>
      </c>
      <c r="AA139" s="43">
        <v>0</v>
      </c>
      <c r="AB139" s="279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</row>
    <row r="140" spans="1:66" s="2" customFormat="1" ht="15">
      <c r="A140" s="303" t="s">
        <v>141</v>
      </c>
      <c r="B140" s="30">
        <f t="shared" si="18"/>
        <v>1</v>
      </c>
      <c r="C140" s="31">
        <v>0</v>
      </c>
      <c r="D140" s="31">
        <v>0</v>
      </c>
      <c r="E140" s="31">
        <v>0</v>
      </c>
      <c r="F140" s="31">
        <v>0</v>
      </c>
      <c r="G140" s="31">
        <v>1</v>
      </c>
      <c r="H140" s="31">
        <v>0</v>
      </c>
      <c r="I140" s="31">
        <v>0</v>
      </c>
      <c r="J140" s="31">
        <v>0</v>
      </c>
      <c r="K140" s="31">
        <v>0</v>
      </c>
      <c r="L140" s="35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127">
        <v>0</v>
      </c>
      <c r="U140" s="31">
        <v>0</v>
      </c>
      <c r="V140" s="31">
        <v>0</v>
      </c>
      <c r="W140" s="31">
        <v>0</v>
      </c>
      <c r="X140" s="31">
        <v>0</v>
      </c>
      <c r="Y140" s="43">
        <v>0</v>
      </c>
      <c r="Z140" s="147">
        <v>0</v>
      </c>
      <c r="AA140" s="43">
        <v>0</v>
      </c>
      <c r="AB140" s="279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</row>
    <row r="141" spans="1:66" s="2" customFormat="1" ht="15">
      <c r="A141" s="303" t="s">
        <v>143</v>
      </c>
      <c r="B141" s="30">
        <f t="shared" si="18"/>
        <v>15</v>
      </c>
      <c r="C141" s="31">
        <v>0</v>
      </c>
      <c r="D141" s="31">
        <v>0</v>
      </c>
      <c r="E141" s="31">
        <v>0</v>
      </c>
      <c r="F141" s="31">
        <v>0</v>
      </c>
      <c r="G141" s="31">
        <v>2</v>
      </c>
      <c r="H141" s="31">
        <v>0</v>
      </c>
      <c r="I141" s="31">
        <v>1</v>
      </c>
      <c r="J141" s="31">
        <v>0</v>
      </c>
      <c r="K141" s="31">
        <v>0</v>
      </c>
      <c r="L141" s="35">
        <v>0</v>
      </c>
      <c r="M141" s="31">
        <v>1</v>
      </c>
      <c r="N141" s="31">
        <v>0</v>
      </c>
      <c r="O141" s="31">
        <v>0</v>
      </c>
      <c r="P141" s="31">
        <v>3</v>
      </c>
      <c r="Q141" s="31">
        <v>2</v>
      </c>
      <c r="R141" s="31">
        <v>0</v>
      </c>
      <c r="S141" s="31">
        <v>0</v>
      </c>
      <c r="T141" s="127">
        <v>1</v>
      </c>
      <c r="U141" s="31">
        <v>0</v>
      </c>
      <c r="V141" s="31">
        <v>0</v>
      </c>
      <c r="W141" s="31">
        <v>2</v>
      </c>
      <c r="X141" s="31">
        <v>1</v>
      </c>
      <c r="Y141" s="43">
        <v>2</v>
      </c>
      <c r="Z141" s="147">
        <v>0</v>
      </c>
      <c r="AA141" s="43">
        <v>0</v>
      </c>
      <c r="AB141" s="279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</row>
    <row r="142" spans="1:66" s="2" customFormat="1" ht="15">
      <c r="A142" s="303" t="s">
        <v>145</v>
      </c>
      <c r="B142" s="30">
        <f t="shared" si="18"/>
        <v>1</v>
      </c>
      <c r="C142" s="31">
        <v>0</v>
      </c>
      <c r="D142" s="31">
        <v>0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5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127">
        <v>0</v>
      </c>
      <c r="U142" s="31">
        <v>0</v>
      </c>
      <c r="V142" s="31">
        <v>0</v>
      </c>
      <c r="W142" s="31">
        <v>1</v>
      </c>
      <c r="X142" s="31">
        <v>0</v>
      </c>
      <c r="Y142" s="43">
        <v>0</v>
      </c>
      <c r="Z142" s="147">
        <v>0</v>
      </c>
      <c r="AA142" s="43">
        <v>0</v>
      </c>
      <c r="AB142" s="279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</row>
    <row r="143" spans="1:66" s="2" customFormat="1" ht="5.25" customHeight="1">
      <c r="A143" s="303"/>
      <c r="B143" s="30"/>
      <c r="C143" s="31"/>
      <c r="D143" s="31"/>
      <c r="E143" s="31"/>
      <c r="F143" s="31"/>
      <c r="G143" s="31"/>
      <c r="H143" s="31"/>
      <c r="I143" s="31"/>
      <c r="J143" s="31"/>
      <c r="K143" s="31"/>
      <c r="L143" s="35"/>
      <c r="M143" s="31"/>
      <c r="N143" s="31"/>
      <c r="O143" s="31"/>
      <c r="P143" s="31"/>
      <c r="Q143" s="31"/>
      <c r="R143" s="31"/>
      <c r="S143" s="31"/>
      <c r="T143" s="127"/>
      <c r="U143" s="31"/>
      <c r="V143" s="31"/>
      <c r="W143" s="31"/>
      <c r="X143" s="31"/>
      <c r="Y143" s="43"/>
      <c r="Z143" s="147"/>
      <c r="AA143" s="43"/>
      <c r="AB143" s="279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</row>
    <row r="144" spans="1:66" s="2" customFormat="1" ht="15">
      <c r="A144" s="300" t="s">
        <v>246</v>
      </c>
      <c r="B144" s="23">
        <f>SUM(C144:AA144)</f>
        <v>897</v>
      </c>
      <c r="C144" s="47">
        <f>SUM(C146:C151)</f>
        <v>22</v>
      </c>
      <c r="D144" s="47">
        <f aca="true" t="shared" si="19" ref="D144:AA144">SUM(D146:D151)</f>
        <v>55</v>
      </c>
      <c r="E144" s="47">
        <f t="shared" si="19"/>
        <v>30</v>
      </c>
      <c r="F144" s="47">
        <f t="shared" si="19"/>
        <v>42</v>
      </c>
      <c r="G144" s="47">
        <f t="shared" si="19"/>
        <v>28</v>
      </c>
      <c r="H144" s="47">
        <f t="shared" si="19"/>
        <v>47</v>
      </c>
      <c r="I144" s="47">
        <f t="shared" si="19"/>
        <v>92</v>
      </c>
      <c r="J144" s="47">
        <f t="shared" si="19"/>
        <v>78</v>
      </c>
      <c r="K144" s="47">
        <f t="shared" si="19"/>
        <v>58</v>
      </c>
      <c r="L144" s="48">
        <f t="shared" si="19"/>
        <v>27</v>
      </c>
      <c r="M144" s="47">
        <f t="shared" si="19"/>
        <v>115</v>
      </c>
      <c r="N144" s="47">
        <f t="shared" si="19"/>
        <v>23</v>
      </c>
      <c r="O144" s="47">
        <f t="shared" si="19"/>
        <v>14</v>
      </c>
      <c r="P144" s="47">
        <f t="shared" si="19"/>
        <v>23</v>
      </c>
      <c r="Q144" s="47">
        <f t="shared" si="19"/>
        <v>80</v>
      </c>
      <c r="R144" s="47">
        <f t="shared" si="19"/>
        <v>52</v>
      </c>
      <c r="S144" s="48">
        <f t="shared" si="19"/>
        <v>9</v>
      </c>
      <c r="T144" s="47">
        <f t="shared" si="19"/>
        <v>21</v>
      </c>
      <c r="U144" s="47">
        <f t="shared" si="19"/>
        <v>4</v>
      </c>
      <c r="V144" s="47">
        <f t="shared" si="19"/>
        <v>31</v>
      </c>
      <c r="W144" s="47">
        <f t="shared" si="19"/>
        <v>29</v>
      </c>
      <c r="X144" s="187">
        <f>SUM(X146:X151)</f>
        <v>3</v>
      </c>
      <c r="Y144" s="187">
        <f t="shared" si="19"/>
        <v>8</v>
      </c>
      <c r="Z144" s="342">
        <f t="shared" si="19"/>
        <v>6</v>
      </c>
      <c r="AA144" s="47">
        <f t="shared" si="19"/>
        <v>0</v>
      </c>
      <c r="AB144" s="279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</row>
    <row r="145" spans="1:66" s="2" customFormat="1" ht="6" customHeight="1">
      <c r="A145" s="303"/>
      <c r="B145" s="30"/>
      <c r="C145" s="31"/>
      <c r="D145" s="31"/>
      <c r="E145" s="31"/>
      <c r="F145" s="31"/>
      <c r="G145" s="31"/>
      <c r="H145" s="31"/>
      <c r="I145" s="31"/>
      <c r="J145" s="31"/>
      <c r="K145" s="31"/>
      <c r="L145" s="35"/>
      <c r="M145" s="31"/>
      <c r="N145" s="31"/>
      <c r="O145" s="31"/>
      <c r="P145" s="31"/>
      <c r="Q145" s="31"/>
      <c r="R145" s="31"/>
      <c r="S145" s="35"/>
      <c r="T145" s="43"/>
      <c r="U145" s="31"/>
      <c r="V145" s="31"/>
      <c r="W145" s="31"/>
      <c r="X145" s="43"/>
      <c r="Y145" s="43"/>
      <c r="Z145" s="147"/>
      <c r="AA145" s="43"/>
      <c r="AB145" s="279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</row>
    <row r="146" spans="1:66" s="2" customFormat="1" ht="15">
      <c r="A146" s="303" t="s">
        <v>69</v>
      </c>
      <c r="B146" s="30">
        <f aca="true" t="shared" si="20" ref="B146:B151">SUM(C146:AA146)</f>
        <v>113</v>
      </c>
      <c r="C146" s="31">
        <v>4</v>
      </c>
      <c r="D146" s="31">
        <v>3</v>
      </c>
      <c r="E146" s="31">
        <v>0</v>
      </c>
      <c r="F146" s="31">
        <v>1</v>
      </c>
      <c r="G146" s="31">
        <v>3</v>
      </c>
      <c r="H146" s="31">
        <v>0</v>
      </c>
      <c r="I146" s="31">
        <v>1</v>
      </c>
      <c r="J146" s="31">
        <v>7</v>
      </c>
      <c r="K146" s="31">
        <v>0</v>
      </c>
      <c r="L146" s="35">
        <v>0</v>
      </c>
      <c r="M146" s="31">
        <v>44</v>
      </c>
      <c r="N146" s="31">
        <v>4</v>
      </c>
      <c r="O146" s="31">
        <v>0</v>
      </c>
      <c r="P146" s="31">
        <v>9</v>
      </c>
      <c r="Q146" s="31">
        <v>4</v>
      </c>
      <c r="R146" s="31">
        <v>23</v>
      </c>
      <c r="S146" s="35">
        <v>0</v>
      </c>
      <c r="T146" s="43">
        <v>6</v>
      </c>
      <c r="U146" s="31">
        <v>1</v>
      </c>
      <c r="V146" s="31">
        <v>2</v>
      </c>
      <c r="W146" s="31">
        <v>0</v>
      </c>
      <c r="X146" s="43">
        <v>0</v>
      </c>
      <c r="Y146" s="43">
        <v>1</v>
      </c>
      <c r="Z146" s="147">
        <v>0</v>
      </c>
      <c r="AA146" s="43">
        <v>0</v>
      </c>
      <c r="AB146" s="279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</row>
    <row r="147" spans="1:66" s="2" customFormat="1" ht="15">
      <c r="A147" s="303" t="s">
        <v>93</v>
      </c>
      <c r="B147" s="30">
        <f t="shared" si="20"/>
        <v>20</v>
      </c>
      <c r="C147" s="31">
        <v>2</v>
      </c>
      <c r="D147" s="31">
        <v>1</v>
      </c>
      <c r="E147" s="31">
        <v>1</v>
      </c>
      <c r="F147" s="31">
        <v>1</v>
      </c>
      <c r="G147" s="31">
        <v>3</v>
      </c>
      <c r="H147" s="31">
        <v>2</v>
      </c>
      <c r="I147" s="31">
        <v>0</v>
      </c>
      <c r="J147" s="31">
        <v>3</v>
      </c>
      <c r="K147" s="31">
        <v>0</v>
      </c>
      <c r="L147" s="35">
        <v>0</v>
      </c>
      <c r="M147" s="31">
        <v>2</v>
      </c>
      <c r="N147" s="31">
        <v>0</v>
      </c>
      <c r="O147" s="31">
        <v>0</v>
      </c>
      <c r="P147" s="31">
        <v>0</v>
      </c>
      <c r="Q147" s="31">
        <v>2</v>
      </c>
      <c r="R147" s="31">
        <v>0</v>
      </c>
      <c r="S147" s="35">
        <v>1</v>
      </c>
      <c r="T147" s="43">
        <v>0</v>
      </c>
      <c r="U147" s="31">
        <v>0</v>
      </c>
      <c r="V147" s="31">
        <v>0</v>
      </c>
      <c r="W147" s="31">
        <v>1</v>
      </c>
      <c r="X147" s="43">
        <v>0</v>
      </c>
      <c r="Y147" s="43">
        <v>1</v>
      </c>
      <c r="Z147" s="147">
        <v>0</v>
      </c>
      <c r="AA147" s="43">
        <v>0</v>
      </c>
      <c r="AB147" s="279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</row>
    <row r="148" spans="1:66" s="2" customFormat="1" ht="15">
      <c r="A148" s="303" t="s">
        <v>94</v>
      </c>
      <c r="B148" s="30">
        <f t="shared" si="20"/>
        <v>52</v>
      </c>
      <c r="C148" s="31">
        <v>2</v>
      </c>
      <c r="D148" s="31">
        <v>8</v>
      </c>
      <c r="E148" s="31">
        <v>1</v>
      </c>
      <c r="F148" s="31">
        <v>3</v>
      </c>
      <c r="G148" s="31">
        <v>10</v>
      </c>
      <c r="H148" s="31">
        <v>1</v>
      </c>
      <c r="I148" s="31">
        <v>0</v>
      </c>
      <c r="J148" s="31">
        <v>12</v>
      </c>
      <c r="K148" s="31">
        <v>0</v>
      </c>
      <c r="L148" s="35">
        <v>1</v>
      </c>
      <c r="M148" s="31">
        <v>4</v>
      </c>
      <c r="N148" s="31">
        <v>0</v>
      </c>
      <c r="O148" s="31">
        <v>1</v>
      </c>
      <c r="P148" s="31">
        <v>0</v>
      </c>
      <c r="Q148" s="31">
        <v>0</v>
      </c>
      <c r="R148" s="31">
        <v>2</v>
      </c>
      <c r="S148" s="35">
        <v>2</v>
      </c>
      <c r="T148" s="43">
        <v>0</v>
      </c>
      <c r="U148" s="31">
        <v>1</v>
      </c>
      <c r="V148" s="31">
        <v>3</v>
      </c>
      <c r="W148" s="31">
        <v>0</v>
      </c>
      <c r="X148" s="43">
        <v>0</v>
      </c>
      <c r="Y148" s="43">
        <v>1</v>
      </c>
      <c r="Z148" s="147">
        <v>0</v>
      </c>
      <c r="AA148" s="43">
        <v>0</v>
      </c>
      <c r="AB148" s="279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</row>
    <row r="149" spans="1:66" s="2" customFormat="1" ht="15">
      <c r="A149" s="303" t="s">
        <v>96</v>
      </c>
      <c r="B149" s="30">
        <f t="shared" si="20"/>
        <v>1</v>
      </c>
      <c r="C149" s="31">
        <v>0</v>
      </c>
      <c r="D149" s="31">
        <v>0</v>
      </c>
      <c r="E149" s="31">
        <v>0</v>
      </c>
      <c r="F149" s="31">
        <v>0</v>
      </c>
      <c r="G149" s="31">
        <v>0</v>
      </c>
      <c r="H149" s="31">
        <v>0</v>
      </c>
      <c r="I149" s="31">
        <v>0</v>
      </c>
      <c r="J149" s="31">
        <v>1</v>
      </c>
      <c r="K149" s="31">
        <v>0</v>
      </c>
      <c r="L149" s="35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5">
        <v>0</v>
      </c>
      <c r="T149" s="43">
        <v>0</v>
      </c>
      <c r="U149" s="31">
        <v>0</v>
      </c>
      <c r="V149" s="31">
        <v>0</v>
      </c>
      <c r="W149" s="31">
        <v>0</v>
      </c>
      <c r="X149" s="43">
        <v>0</v>
      </c>
      <c r="Y149" s="43">
        <v>0</v>
      </c>
      <c r="Z149" s="147">
        <v>0</v>
      </c>
      <c r="AA149" s="43">
        <v>0</v>
      </c>
      <c r="AB149" s="279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</row>
    <row r="150" spans="1:66" s="2" customFormat="1" ht="15">
      <c r="A150" s="303" t="s">
        <v>97</v>
      </c>
      <c r="B150" s="30">
        <f t="shared" si="20"/>
        <v>437</v>
      </c>
      <c r="C150" s="31">
        <v>12</v>
      </c>
      <c r="D150" s="31">
        <v>21</v>
      </c>
      <c r="E150" s="31">
        <v>23</v>
      </c>
      <c r="F150" s="31">
        <v>7</v>
      </c>
      <c r="G150" s="31">
        <v>6</v>
      </c>
      <c r="H150" s="31">
        <v>25</v>
      </c>
      <c r="I150" s="31">
        <v>83</v>
      </c>
      <c r="J150" s="31">
        <v>50</v>
      </c>
      <c r="K150" s="31">
        <v>46</v>
      </c>
      <c r="L150" s="35">
        <v>13</v>
      </c>
      <c r="M150" s="31">
        <v>20</v>
      </c>
      <c r="N150" s="31">
        <v>15</v>
      </c>
      <c r="O150" s="31">
        <v>5</v>
      </c>
      <c r="P150" s="31">
        <v>10</v>
      </c>
      <c r="Q150" s="31">
        <v>37</v>
      </c>
      <c r="R150" s="31">
        <v>11</v>
      </c>
      <c r="S150" s="35">
        <v>0</v>
      </c>
      <c r="T150" s="43">
        <v>15</v>
      </c>
      <c r="U150" s="31">
        <v>2</v>
      </c>
      <c r="V150" s="31">
        <v>23</v>
      </c>
      <c r="W150" s="31">
        <v>4</v>
      </c>
      <c r="X150" s="43">
        <v>0</v>
      </c>
      <c r="Y150" s="43">
        <v>5</v>
      </c>
      <c r="Z150" s="147">
        <v>4</v>
      </c>
      <c r="AA150" s="43">
        <v>0</v>
      </c>
      <c r="AB150" s="279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</row>
    <row r="151" spans="1:66" s="2" customFormat="1" ht="15">
      <c r="A151" s="303" t="s">
        <v>179</v>
      </c>
      <c r="B151" s="30">
        <f t="shared" si="20"/>
        <v>274</v>
      </c>
      <c r="C151" s="31">
        <v>2</v>
      </c>
      <c r="D151" s="31">
        <v>22</v>
      </c>
      <c r="E151" s="31">
        <v>5</v>
      </c>
      <c r="F151" s="31">
        <v>30</v>
      </c>
      <c r="G151" s="31">
        <v>6</v>
      </c>
      <c r="H151" s="31">
        <v>19</v>
      </c>
      <c r="I151" s="31">
        <v>8</v>
      </c>
      <c r="J151" s="31">
        <v>5</v>
      </c>
      <c r="K151" s="31">
        <v>12</v>
      </c>
      <c r="L151" s="35">
        <v>13</v>
      </c>
      <c r="M151" s="31">
        <v>45</v>
      </c>
      <c r="N151" s="31">
        <v>4</v>
      </c>
      <c r="O151" s="31">
        <v>8</v>
      </c>
      <c r="P151" s="31">
        <v>4</v>
      </c>
      <c r="Q151" s="31">
        <v>37</v>
      </c>
      <c r="R151" s="31">
        <v>16</v>
      </c>
      <c r="S151" s="35">
        <v>6</v>
      </c>
      <c r="T151" s="43">
        <v>0</v>
      </c>
      <c r="U151" s="31">
        <v>0</v>
      </c>
      <c r="V151" s="31">
        <v>3</v>
      </c>
      <c r="W151" s="31">
        <v>24</v>
      </c>
      <c r="X151" s="43">
        <v>3</v>
      </c>
      <c r="Y151" s="43">
        <v>0</v>
      </c>
      <c r="Z151" s="147">
        <v>2</v>
      </c>
      <c r="AA151" s="43">
        <v>0</v>
      </c>
      <c r="AB151" s="279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</row>
    <row r="152" spans="1:66" s="2" customFormat="1" ht="6.75" customHeight="1">
      <c r="A152" s="303"/>
      <c r="B152" s="30"/>
      <c r="C152" s="31"/>
      <c r="D152" s="31"/>
      <c r="E152" s="31"/>
      <c r="F152" s="31"/>
      <c r="G152" s="31"/>
      <c r="H152" s="31"/>
      <c r="I152" s="31"/>
      <c r="J152" s="31"/>
      <c r="K152" s="31"/>
      <c r="L152" s="35"/>
      <c r="M152" s="31"/>
      <c r="N152" s="31"/>
      <c r="O152" s="31"/>
      <c r="P152" s="31"/>
      <c r="Q152" s="31"/>
      <c r="R152" s="31"/>
      <c r="S152" s="35"/>
      <c r="T152" s="43"/>
      <c r="U152" s="31"/>
      <c r="V152" s="31"/>
      <c r="W152" s="31"/>
      <c r="X152" s="43"/>
      <c r="Y152" s="43"/>
      <c r="Z152" s="147"/>
      <c r="AA152" s="43"/>
      <c r="AB152" s="279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</row>
    <row r="153" spans="1:66" s="2" customFormat="1" ht="15">
      <c r="A153" s="300" t="s">
        <v>449</v>
      </c>
      <c r="B153" s="23">
        <f>SUM(C153:AA153)</f>
        <v>572</v>
      </c>
      <c r="C153" s="47">
        <f>SUM(C155:C165)</f>
        <v>18</v>
      </c>
      <c r="D153" s="47">
        <f aca="true" t="shared" si="21" ref="D153:AA153">SUM(D155:D165)</f>
        <v>28</v>
      </c>
      <c r="E153" s="47">
        <f t="shared" si="21"/>
        <v>41</v>
      </c>
      <c r="F153" s="47">
        <f t="shared" si="21"/>
        <v>29</v>
      </c>
      <c r="G153" s="47">
        <f t="shared" si="21"/>
        <v>23</v>
      </c>
      <c r="H153" s="47">
        <f t="shared" si="21"/>
        <v>32</v>
      </c>
      <c r="I153" s="47">
        <f t="shared" si="21"/>
        <v>34</v>
      </c>
      <c r="J153" s="47">
        <f t="shared" si="21"/>
        <v>26</v>
      </c>
      <c r="K153" s="47">
        <f t="shared" si="21"/>
        <v>9</v>
      </c>
      <c r="L153" s="48">
        <f t="shared" si="21"/>
        <v>22</v>
      </c>
      <c r="M153" s="47">
        <f t="shared" si="21"/>
        <v>32</v>
      </c>
      <c r="N153" s="47">
        <f t="shared" si="21"/>
        <v>36</v>
      </c>
      <c r="O153" s="47">
        <f t="shared" si="21"/>
        <v>34</v>
      </c>
      <c r="P153" s="47">
        <f t="shared" si="21"/>
        <v>15</v>
      </c>
      <c r="Q153" s="47">
        <f t="shared" si="21"/>
        <v>43</v>
      </c>
      <c r="R153" s="47">
        <f t="shared" si="21"/>
        <v>60</v>
      </c>
      <c r="S153" s="48">
        <f t="shared" si="21"/>
        <v>13</v>
      </c>
      <c r="T153" s="47">
        <f t="shared" si="21"/>
        <v>8</v>
      </c>
      <c r="U153" s="47">
        <f>SUM(U155:U165)</f>
        <v>6</v>
      </c>
      <c r="V153" s="47">
        <f t="shared" si="21"/>
        <v>22</v>
      </c>
      <c r="W153" s="47">
        <f t="shared" si="21"/>
        <v>21</v>
      </c>
      <c r="X153" s="187">
        <f>SUM(X155:X165)</f>
        <v>7</v>
      </c>
      <c r="Y153" s="187">
        <f t="shared" si="21"/>
        <v>11</v>
      </c>
      <c r="Z153" s="342">
        <f t="shared" si="21"/>
        <v>0</v>
      </c>
      <c r="AA153" s="47">
        <f t="shared" si="21"/>
        <v>2</v>
      </c>
      <c r="AB153" s="279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</row>
    <row r="154" spans="1:66" s="2" customFormat="1" ht="6.75" customHeight="1">
      <c r="A154" s="303"/>
      <c r="B154" s="30"/>
      <c r="C154" s="31"/>
      <c r="D154" s="31"/>
      <c r="E154" s="31"/>
      <c r="F154" s="31"/>
      <c r="G154" s="31"/>
      <c r="H154" s="31"/>
      <c r="I154" s="31"/>
      <c r="J154" s="31"/>
      <c r="K154" s="31"/>
      <c r="L154" s="35"/>
      <c r="M154" s="31"/>
      <c r="N154" s="31"/>
      <c r="O154" s="31"/>
      <c r="P154" s="31"/>
      <c r="Q154" s="31"/>
      <c r="R154" s="31"/>
      <c r="S154" s="31"/>
      <c r="T154" s="127"/>
      <c r="U154" s="31"/>
      <c r="V154" s="31"/>
      <c r="W154" s="31"/>
      <c r="X154" s="31"/>
      <c r="Y154" s="43"/>
      <c r="Z154" s="147"/>
      <c r="AA154" s="43"/>
      <c r="AB154" s="279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</row>
    <row r="155" spans="1:66" s="2" customFormat="1" ht="15">
      <c r="A155" s="303" t="s">
        <v>73</v>
      </c>
      <c r="B155" s="30">
        <f aca="true" t="shared" si="22" ref="B155:B165">SUM(C155:AA155)</f>
        <v>1</v>
      </c>
      <c r="C155" s="31">
        <v>0</v>
      </c>
      <c r="D155" s="31">
        <v>0</v>
      </c>
      <c r="E155" s="31">
        <v>0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5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127">
        <v>1</v>
      </c>
      <c r="U155" s="31">
        <v>0</v>
      </c>
      <c r="V155" s="31">
        <v>0</v>
      </c>
      <c r="W155" s="31">
        <v>0</v>
      </c>
      <c r="X155" s="31">
        <v>0</v>
      </c>
      <c r="Y155" s="43">
        <v>0</v>
      </c>
      <c r="Z155" s="147">
        <v>0</v>
      </c>
      <c r="AA155" s="43">
        <v>0</v>
      </c>
      <c r="AB155" s="279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</row>
    <row r="156" spans="1:66" s="2" customFormat="1" ht="15">
      <c r="A156" s="303" t="s">
        <v>74</v>
      </c>
      <c r="B156" s="30">
        <f t="shared" si="22"/>
        <v>1</v>
      </c>
      <c r="C156" s="31">
        <v>0</v>
      </c>
      <c r="D156" s="31">
        <v>0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5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1</v>
      </c>
      <c r="S156" s="31">
        <v>0</v>
      </c>
      <c r="T156" s="127">
        <v>0</v>
      </c>
      <c r="U156" s="31">
        <v>0</v>
      </c>
      <c r="V156" s="31">
        <v>0</v>
      </c>
      <c r="W156" s="31">
        <v>0</v>
      </c>
      <c r="X156" s="31">
        <v>0</v>
      </c>
      <c r="Y156" s="43">
        <v>0</v>
      </c>
      <c r="Z156" s="147">
        <v>0</v>
      </c>
      <c r="AA156" s="43">
        <v>0</v>
      </c>
      <c r="AB156" s="279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</row>
    <row r="157" spans="1:66" s="2" customFormat="1" ht="15">
      <c r="A157" s="303" t="s">
        <v>77</v>
      </c>
      <c r="B157" s="30">
        <f t="shared" si="22"/>
        <v>2</v>
      </c>
      <c r="C157" s="31">
        <v>1</v>
      </c>
      <c r="D157" s="31">
        <v>0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5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1</v>
      </c>
      <c r="S157" s="31">
        <v>0</v>
      </c>
      <c r="T157" s="127">
        <v>0</v>
      </c>
      <c r="U157" s="31">
        <v>0</v>
      </c>
      <c r="V157" s="31">
        <v>0</v>
      </c>
      <c r="W157" s="31">
        <v>0</v>
      </c>
      <c r="X157" s="31">
        <v>0</v>
      </c>
      <c r="Y157" s="43">
        <v>0</v>
      </c>
      <c r="Z157" s="147">
        <v>0</v>
      </c>
      <c r="AA157" s="43">
        <v>0</v>
      </c>
      <c r="AB157" s="279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</row>
    <row r="158" spans="1:66" s="2" customFormat="1" ht="15">
      <c r="A158" s="303" t="s">
        <v>129</v>
      </c>
      <c r="B158" s="30">
        <f t="shared" si="22"/>
        <v>1</v>
      </c>
      <c r="C158" s="31">
        <v>0</v>
      </c>
      <c r="D158" s="31">
        <v>0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5">
        <v>1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127">
        <v>0</v>
      </c>
      <c r="U158" s="31">
        <v>0</v>
      </c>
      <c r="V158" s="31">
        <v>0</v>
      </c>
      <c r="W158" s="31">
        <v>0</v>
      </c>
      <c r="X158" s="31">
        <v>0</v>
      </c>
      <c r="Y158" s="43">
        <v>0</v>
      </c>
      <c r="Z158" s="147">
        <v>0</v>
      </c>
      <c r="AA158" s="43">
        <v>0</v>
      </c>
      <c r="AB158" s="279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</row>
    <row r="159" spans="1:66" s="2" customFormat="1" ht="15">
      <c r="A159" s="303" t="s">
        <v>159</v>
      </c>
      <c r="B159" s="30">
        <f t="shared" si="22"/>
        <v>7</v>
      </c>
      <c r="C159" s="31">
        <v>0</v>
      </c>
      <c r="D159" s="31">
        <v>0</v>
      </c>
      <c r="E159" s="31">
        <v>0</v>
      </c>
      <c r="F159" s="31">
        <v>2</v>
      </c>
      <c r="G159" s="31">
        <v>0</v>
      </c>
      <c r="H159" s="31">
        <v>5</v>
      </c>
      <c r="I159" s="31">
        <v>0</v>
      </c>
      <c r="J159" s="31">
        <v>0</v>
      </c>
      <c r="K159" s="31">
        <v>0</v>
      </c>
      <c r="L159" s="35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0</v>
      </c>
      <c r="T159" s="127">
        <v>0</v>
      </c>
      <c r="U159" s="31">
        <v>0</v>
      </c>
      <c r="V159" s="31">
        <v>0</v>
      </c>
      <c r="W159" s="31">
        <v>0</v>
      </c>
      <c r="X159" s="31">
        <v>0</v>
      </c>
      <c r="Y159" s="43">
        <v>0</v>
      </c>
      <c r="Z159" s="147">
        <v>0</v>
      </c>
      <c r="AA159" s="43">
        <v>0</v>
      </c>
      <c r="AB159" s="279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</row>
    <row r="160" spans="1:66" s="2" customFormat="1" ht="15">
      <c r="A160" s="303" t="s">
        <v>163</v>
      </c>
      <c r="B160" s="30">
        <f t="shared" si="22"/>
        <v>211</v>
      </c>
      <c r="C160" s="31">
        <v>1</v>
      </c>
      <c r="D160" s="31">
        <v>26</v>
      </c>
      <c r="E160" s="31">
        <v>4</v>
      </c>
      <c r="F160" s="31">
        <v>7</v>
      </c>
      <c r="G160" s="31">
        <v>0</v>
      </c>
      <c r="H160" s="31">
        <v>12</v>
      </c>
      <c r="I160" s="31">
        <v>30</v>
      </c>
      <c r="J160" s="31">
        <v>4</v>
      </c>
      <c r="K160" s="31">
        <v>2</v>
      </c>
      <c r="L160" s="35">
        <v>1</v>
      </c>
      <c r="M160" s="31">
        <v>5</v>
      </c>
      <c r="N160" s="31">
        <v>22</v>
      </c>
      <c r="O160" s="31">
        <v>20</v>
      </c>
      <c r="P160" s="31">
        <v>8</v>
      </c>
      <c r="Q160" s="31">
        <v>5</v>
      </c>
      <c r="R160" s="31">
        <v>26</v>
      </c>
      <c r="S160" s="31">
        <v>5</v>
      </c>
      <c r="T160" s="127">
        <v>3</v>
      </c>
      <c r="U160" s="31">
        <v>0</v>
      </c>
      <c r="V160" s="31">
        <v>8</v>
      </c>
      <c r="W160" s="31">
        <v>15</v>
      </c>
      <c r="X160" s="31">
        <v>1</v>
      </c>
      <c r="Y160" s="43">
        <v>5</v>
      </c>
      <c r="Z160" s="147">
        <v>0</v>
      </c>
      <c r="AA160" s="43">
        <v>1</v>
      </c>
      <c r="AB160" s="279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</row>
    <row r="161" spans="1:66" s="2" customFormat="1" ht="15">
      <c r="A161" s="303" t="s">
        <v>164</v>
      </c>
      <c r="B161" s="30">
        <f t="shared" si="22"/>
        <v>50</v>
      </c>
      <c r="C161" s="31">
        <v>2</v>
      </c>
      <c r="D161" s="31">
        <v>1</v>
      </c>
      <c r="E161" s="31">
        <v>0</v>
      </c>
      <c r="F161" s="31">
        <v>1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5">
        <v>0</v>
      </c>
      <c r="M161" s="31">
        <v>0</v>
      </c>
      <c r="N161" s="31">
        <v>0</v>
      </c>
      <c r="O161" s="31">
        <v>0</v>
      </c>
      <c r="P161" s="31">
        <v>4</v>
      </c>
      <c r="Q161" s="31">
        <v>14</v>
      </c>
      <c r="R161" s="31">
        <v>26</v>
      </c>
      <c r="S161" s="31">
        <v>0</v>
      </c>
      <c r="T161" s="127">
        <v>1</v>
      </c>
      <c r="U161" s="31">
        <v>0</v>
      </c>
      <c r="V161" s="31">
        <v>0</v>
      </c>
      <c r="W161" s="31">
        <v>1</v>
      </c>
      <c r="X161" s="31">
        <v>0</v>
      </c>
      <c r="Y161" s="43">
        <v>0</v>
      </c>
      <c r="Z161" s="147">
        <v>0</v>
      </c>
      <c r="AA161" s="43">
        <v>0</v>
      </c>
      <c r="AB161" s="279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</row>
    <row r="162" spans="1:66" s="2" customFormat="1" ht="15">
      <c r="A162" s="303" t="s">
        <v>175</v>
      </c>
      <c r="B162" s="30">
        <f t="shared" si="22"/>
        <v>43</v>
      </c>
      <c r="C162" s="31">
        <v>1</v>
      </c>
      <c r="D162" s="31">
        <v>0</v>
      </c>
      <c r="E162" s="31">
        <v>0</v>
      </c>
      <c r="F162" s="31">
        <v>0</v>
      </c>
      <c r="G162" s="31">
        <v>22</v>
      </c>
      <c r="H162" s="31">
        <v>0</v>
      </c>
      <c r="I162" s="31">
        <v>4</v>
      </c>
      <c r="J162" s="31">
        <v>0</v>
      </c>
      <c r="K162" s="31">
        <v>2</v>
      </c>
      <c r="L162" s="35">
        <v>1</v>
      </c>
      <c r="M162" s="31">
        <v>0</v>
      </c>
      <c r="N162" s="31">
        <v>0</v>
      </c>
      <c r="O162" s="31">
        <v>0</v>
      </c>
      <c r="P162" s="31">
        <v>3</v>
      </c>
      <c r="Q162" s="31">
        <v>0</v>
      </c>
      <c r="R162" s="31">
        <v>1</v>
      </c>
      <c r="S162" s="31">
        <v>8</v>
      </c>
      <c r="T162" s="127">
        <v>0</v>
      </c>
      <c r="U162" s="31">
        <v>0</v>
      </c>
      <c r="V162" s="31">
        <v>0</v>
      </c>
      <c r="W162" s="31">
        <v>0</v>
      </c>
      <c r="X162" s="31">
        <v>1</v>
      </c>
      <c r="Y162" s="43">
        <v>0</v>
      </c>
      <c r="Z162" s="147">
        <v>0</v>
      </c>
      <c r="AA162" s="43">
        <v>0</v>
      </c>
      <c r="AB162" s="279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</row>
    <row r="163" spans="1:66" s="2" customFormat="1" ht="15">
      <c r="A163" s="303" t="s">
        <v>177</v>
      </c>
      <c r="B163" s="30">
        <f t="shared" si="22"/>
        <v>1</v>
      </c>
      <c r="C163" s="31">
        <v>0</v>
      </c>
      <c r="D163" s="31">
        <v>0</v>
      </c>
      <c r="E163" s="31">
        <v>0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5">
        <v>1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>
        <v>0</v>
      </c>
      <c r="T163" s="127">
        <v>0</v>
      </c>
      <c r="U163" s="31">
        <v>0</v>
      </c>
      <c r="V163" s="31">
        <v>0</v>
      </c>
      <c r="W163" s="31">
        <v>0</v>
      </c>
      <c r="X163" s="31">
        <v>0</v>
      </c>
      <c r="Y163" s="43">
        <v>0</v>
      </c>
      <c r="Z163" s="147">
        <v>0</v>
      </c>
      <c r="AA163" s="43">
        <v>0</v>
      </c>
      <c r="AB163" s="279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</row>
    <row r="164" spans="1:66" s="2" customFormat="1" ht="15">
      <c r="A164" s="303" t="s">
        <v>183</v>
      </c>
      <c r="B164" s="30">
        <f t="shared" si="22"/>
        <v>239</v>
      </c>
      <c r="C164" s="31">
        <v>11</v>
      </c>
      <c r="D164" s="31">
        <v>1</v>
      </c>
      <c r="E164" s="31">
        <v>37</v>
      </c>
      <c r="F164" s="31">
        <v>19</v>
      </c>
      <c r="G164" s="31">
        <v>1</v>
      </c>
      <c r="H164" s="31">
        <v>15</v>
      </c>
      <c r="I164" s="31">
        <v>0</v>
      </c>
      <c r="J164" s="31">
        <v>22</v>
      </c>
      <c r="K164" s="31">
        <v>5</v>
      </c>
      <c r="L164" s="35">
        <v>17</v>
      </c>
      <c r="M164" s="31">
        <v>27</v>
      </c>
      <c r="N164" s="31">
        <v>14</v>
      </c>
      <c r="O164" s="31">
        <v>14</v>
      </c>
      <c r="P164" s="31">
        <v>0</v>
      </c>
      <c r="Q164" s="31">
        <v>19</v>
      </c>
      <c r="R164" s="31">
        <v>5</v>
      </c>
      <c r="S164" s="31">
        <v>0</v>
      </c>
      <c r="T164" s="127">
        <v>3</v>
      </c>
      <c r="U164" s="31">
        <v>6</v>
      </c>
      <c r="V164" s="31">
        <v>10</v>
      </c>
      <c r="W164" s="31">
        <v>5</v>
      </c>
      <c r="X164" s="31">
        <v>5</v>
      </c>
      <c r="Y164" s="43">
        <v>2</v>
      </c>
      <c r="Z164" s="147">
        <v>0</v>
      </c>
      <c r="AA164" s="43">
        <v>1</v>
      </c>
      <c r="AB164" s="279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</row>
    <row r="165" spans="1:66" s="2" customFormat="1" ht="15">
      <c r="A165" s="303" t="s">
        <v>184</v>
      </c>
      <c r="B165" s="30">
        <f t="shared" si="22"/>
        <v>16</v>
      </c>
      <c r="C165" s="31">
        <v>2</v>
      </c>
      <c r="D165" s="31">
        <v>0</v>
      </c>
      <c r="E165" s="31">
        <v>0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5">
        <v>1</v>
      </c>
      <c r="M165" s="31">
        <v>0</v>
      </c>
      <c r="N165" s="31">
        <v>0</v>
      </c>
      <c r="O165" s="31">
        <v>0</v>
      </c>
      <c r="P165" s="31">
        <v>0</v>
      </c>
      <c r="Q165" s="31">
        <v>5</v>
      </c>
      <c r="R165" s="31">
        <v>0</v>
      </c>
      <c r="S165" s="31">
        <v>0</v>
      </c>
      <c r="T165" s="127">
        <v>0</v>
      </c>
      <c r="U165" s="31">
        <v>0</v>
      </c>
      <c r="V165" s="31">
        <v>4</v>
      </c>
      <c r="W165" s="31">
        <v>0</v>
      </c>
      <c r="X165" s="31">
        <v>0</v>
      </c>
      <c r="Y165" s="43">
        <v>4</v>
      </c>
      <c r="Z165" s="147">
        <v>0</v>
      </c>
      <c r="AA165" s="43">
        <v>0</v>
      </c>
      <c r="AB165" s="279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</row>
    <row r="166" spans="1:66" s="2" customFormat="1" ht="15.75" thickBot="1">
      <c r="A166" s="304" t="s">
        <v>605</v>
      </c>
      <c r="B166" s="45"/>
      <c r="C166" s="31"/>
      <c r="D166" s="31"/>
      <c r="E166" s="31"/>
      <c r="F166" s="31"/>
      <c r="G166" s="31"/>
      <c r="H166" s="31"/>
      <c r="I166" s="31"/>
      <c r="J166" s="31"/>
      <c r="K166" s="31"/>
      <c r="L166" s="43"/>
      <c r="M166" s="31"/>
      <c r="N166" s="31"/>
      <c r="O166" s="31"/>
      <c r="P166" s="31"/>
      <c r="Q166" s="31"/>
      <c r="R166" s="31"/>
      <c r="S166" s="31"/>
      <c r="T166" s="43"/>
      <c r="U166" s="31"/>
      <c r="V166" s="31"/>
      <c r="W166" s="31"/>
      <c r="X166" s="31"/>
      <c r="Y166" s="43"/>
      <c r="Z166" s="43"/>
      <c r="AA166" s="43"/>
      <c r="AB166" s="279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</row>
    <row r="167" spans="1:27" s="2" customFormat="1" ht="13.5" customHeight="1">
      <c r="A167" s="341"/>
      <c r="B167" s="120" t="s">
        <v>4</v>
      </c>
      <c r="C167" s="436" t="s">
        <v>351</v>
      </c>
      <c r="D167" s="436"/>
      <c r="E167" s="436"/>
      <c r="F167" s="436"/>
      <c r="G167" s="436"/>
      <c r="H167" s="436"/>
      <c r="I167" s="436"/>
      <c r="J167" s="436"/>
      <c r="K167" s="436"/>
      <c r="L167" s="437"/>
      <c r="M167" s="438" t="s">
        <v>352</v>
      </c>
      <c r="N167" s="436"/>
      <c r="O167" s="436"/>
      <c r="P167" s="436"/>
      <c r="Q167" s="436"/>
      <c r="R167" s="436"/>
      <c r="S167" s="436"/>
      <c r="T167" s="438" t="s">
        <v>569</v>
      </c>
      <c r="U167" s="436"/>
      <c r="V167" s="436"/>
      <c r="W167" s="436"/>
      <c r="X167" s="436"/>
      <c r="Y167" s="440"/>
      <c r="Z167" s="439" t="s">
        <v>568</v>
      </c>
      <c r="AA167" s="436"/>
    </row>
    <row r="168" spans="1:27" s="2" customFormat="1" ht="15.75" thickBot="1">
      <c r="A168" s="5" t="s">
        <v>3</v>
      </c>
      <c r="B168" s="8" t="s">
        <v>10</v>
      </c>
      <c r="C168" s="310"/>
      <c r="D168" s="15"/>
      <c r="E168" s="15"/>
      <c r="F168" s="15"/>
      <c r="G168" s="15"/>
      <c r="H168" s="15"/>
      <c r="I168" s="15"/>
      <c r="J168" s="15"/>
      <c r="K168" s="15"/>
      <c r="L168" s="15"/>
      <c r="M168" s="310"/>
      <c r="N168" s="15"/>
      <c r="O168" s="15"/>
      <c r="P168" s="15"/>
      <c r="Q168" s="15"/>
      <c r="R168" s="15"/>
      <c r="S168" s="340"/>
      <c r="T168" s="444" t="s">
        <v>497</v>
      </c>
      <c r="U168" s="443"/>
      <c r="V168" s="443"/>
      <c r="W168" s="443"/>
      <c r="X168" s="443"/>
      <c r="Y168" s="443"/>
      <c r="Z168" s="442" t="s">
        <v>497</v>
      </c>
      <c r="AA168" s="443"/>
    </row>
    <row r="169" spans="1:27" s="2" customFormat="1" ht="15">
      <c r="A169" s="5" t="s">
        <v>9</v>
      </c>
      <c r="B169" s="8" t="s">
        <v>4</v>
      </c>
      <c r="C169" s="5" t="s">
        <v>498</v>
      </c>
      <c r="D169" s="5" t="s">
        <v>499</v>
      </c>
      <c r="E169" s="5" t="s">
        <v>500</v>
      </c>
      <c r="F169" s="5" t="s">
        <v>501</v>
      </c>
      <c r="G169" s="5" t="s">
        <v>502</v>
      </c>
      <c r="H169" s="5" t="s">
        <v>503</v>
      </c>
      <c r="I169" s="5" t="s">
        <v>18</v>
      </c>
      <c r="J169" s="5" t="s">
        <v>11</v>
      </c>
      <c r="K169" s="5" t="s">
        <v>359</v>
      </c>
      <c r="L169" s="5" t="s">
        <v>504</v>
      </c>
      <c r="M169" s="14" t="s">
        <v>11</v>
      </c>
      <c r="N169" s="5" t="s">
        <v>505</v>
      </c>
      <c r="O169" s="5" t="s">
        <v>21</v>
      </c>
      <c r="P169" s="5" t="s">
        <v>506</v>
      </c>
      <c r="Q169" s="5" t="s">
        <v>507</v>
      </c>
      <c r="R169" s="5" t="s">
        <v>508</v>
      </c>
      <c r="S169" s="5" t="s">
        <v>509</v>
      </c>
      <c r="T169" s="14" t="s">
        <v>510</v>
      </c>
      <c r="U169" s="5" t="s">
        <v>511</v>
      </c>
      <c r="V169" s="4" t="s">
        <v>512</v>
      </c>
      <c r="W169" s="4" t="s">
        <v>513</v>
      </c>
      <c r="X169" s="4" t="s">
        <v>30</v>
      </c>
      <c r="Y169" s="37" t="s">
        <v>31</v>
      </c>
      <c r="Z169" s="143" t="s">
        <v>32</v>
      </c>
      <c r="AA169" s="37" t="s">
        <v>514</v>
      </c>
    </row>
    <row r="170" spans="1:27" s="2" customFormat="1" ht="15.75" thickBot="1">
      <c r="A170" s="15"/>
      <c r="B170" s="16"/>
      <c r="C170" s="17" t="s">
        <v>34</v>
      </c>
      <c r="D170" s="17" t="s">
        <v>35</v>
      </c>
      <c r="E170" s="17" t="s">
        <v>36</v>
      </c>
      <c r="F170" s="17" t="s">
        <v>37</v>
      </c>
      <c r="G170" s="17" t="s">
        <v>38</v>
      </c>
      <c r="H170" s="10" t="s">
        <v>363</v>
      </c>
      <c r="I170" s="17" t="s">
        <v>39</v>
      </c>
      <c r="J170" s="17" t="s">
        <v>40</v>
      </c>
      <c r="K170" s="17" t="s">
        <v>41</v>
      </c>
      <c r="L170" s="10" t="s">
        <v>42</v>
      </c>
      <c r="M170" s="18" t="s">
        <v>43</v>
      </c>
      <c r="N170" s="17" t="s">
        <v>44</v>
      </c>
      <c r="O170" s="17" t="s">
        <v>45</v>
      </c>
      <c r="P170" s="10" t="s">
        <v>46</v>
      </c>
      <c r="Q170" s="10" t="s">
        <v>364</v>
      </c>
      <c r="R170" s="10" t="s">
        <v>47</v>
      </c>
      <c r="S170" s="17" t="s">
        <v>48</v>
      </c>
      <c r="T170" s="9" t="s">
        <v>49</v>
      </c>
      <c r="U170" s="10" t="s">
        <v>50</v>
      </c>
      <c r="V170" s="10" t="s">
        <v>51</v>
      </c>
      <c r="W170" s="10" t="s">
        <v>52</v>
      </c>
      <c r="X170" s="10"/>
      <c r="Y170" s="10" t="s">
        <v>53</v>
      </c>
      <c r="Z170" s="142" t="s">
        <v>54</v>
      </c>
      <c r="AA170" s="10" t="s">
        <v>55</v>
      </c>
    </row>
    <row r="171" spans="1:66" s="2" customFormat="1" ht="15">
      <c r="A171" s="303"/>
      <c r="B171" s="30"/>
      <c r="C171" s="31"/>
      <c r="D171" s="31"/>
      <c r="E171" s="31"/>
      <c r="F171" s="31"/>
      <c r="G171" s="31"/>
      <c r="H171" s="31"/>
      <c r="I171" s="31"/>
      <c r="J171" s="31"/>
      <c r="K171" s="31"/>
      <c r="L171" s="188"/>
      <c r="M171" s="31"/>
      <c r="N171" s="31"/>
      <c r="O171" s="31"/>
      <c r="P171" s="31"/>
      <c r="Q171" s="31"/>
      <c r="R171" s="31"/>
      <c r="S171" s="188"/>
      <c r="T171" s="43"/>
      <c r="U171" s="31"/>
      <c r="V171" s="31"/>
      <c r="W171" s="31"/>
      <c r="X171" s="31"/>
      <c r="Y171" s="43"/>
      <c r="Z171" s="343"/>
      <c r="AA171" s="43"/>
      <c r="AB171" s="279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</row>
    <row r="172" spans="1:66" s="2" customFormat="1" ht="15">
      <c r="A172" s="300" t="s">
        <v>548</v>
      </c>
      <c r="B172" s="23">
        <f>SUM(C172:AA172)</f>
        <v>338</v>
      </c>
      <c r="C172" s="47">
        <f>SUM(C174:C186)</f>
        <v>14</v>
      </c>
      <c r="D172" s="47">
        <f aca="true" t="shared" si="23" ref="D172:Z172">SUM(D174:D186)</f>
        <v>4</v>
      </c>
      <c r="E172" s="47">
        <f t="shared" si="23"/>
        <v>7</v>
      </c>
      <c r="F172" s="47">
        <f t="shared" si="23"/>
        <v>31</v>
      </c>
      <c r="G172" s="47">
        <f t="shared" si="23"/>
        <v>7</v>
      </c>
      <c r="H172" s="47">
        <f t="shared" si="23"/>
        <v>22</v>
      </c>
      <c r="I172" s="47">
        <f t="shared" si="23"/>
        <v>20</v>
      </c>
      <c r="J172" s="47">
        <f t="shared" si="23"/>
        <v>21</v>
      </c>
      <c r="K172" s="47">
        <f>SUM(K174:K186)</f>
        <v>14</v>
      </c>
      <c r="L172" s="48">
        <f t="shared" si="23"/>
        <v>4</v>
      </c>
      <c r="M172" s="47">
        <f t="shared" si="23"/>
        <v>39</v>
      </c>
      <c r="N172" s="47">
        <f t="shared" si="23"/>
        <v>6</v>
      </c>
      <c r="O172" s="47">
        <f t="shared" si="23"/>
        <v>5</v>
      </c>
      <c r="P172" s="47">
        <f t="shared" si="23"/>
        <v>10</v>
      </c>
      <c r="Q172" s="47">
        <f t="shared" si="23"/>
        <v>40</v>
      </c>
      <c r="R172" s="47">
        <f t="shared" si="23"/>
        <v>13</v>
      </c>
      <c r="S172" s="48">
        <f>SUM(S174:S186)</f>
        <v>17</v>
      </c>
      <c r="T172" s="47">
        <f t="shared" si="23"/>
        <v>5</v>
      </c>
      <c r="U172" s="47">
        <f t="shared" si="23"/>
        <v>5</v>
      </c>
      <c r="V172" s="47">
        <f t="shared" si="23"/>
        <v>14</v>
      </c>
      <c r="W172" s="47">
        <f t="shared" si="23"/>
        <v>3</v>
      </c>
      <c r="X172" s="187">
        <f>SUM(X174:X186)</f>
        <v>20</v>
      </c>
      <c r="Y172" s="187">
        <f t="shared" si="23"/>
        <v>4</v>
      </c>
      <c r="Z172" s="342">
        <f t="shared" si="23"/>
        <v>10</v>
      </c>
      <c r="AA172" s="47">
        <f>SUM(AA174:AA186)</f>
        <v>3</v>
      </c>
      <c r="AB172" s="279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</row>
    <row r="173" spans="1:66" s="2" customFormat="1" ht="15">
      <c r="A173" s="303"/>
      <c r="B173" s="30"/>
      <c r="C173" s="31"/>
      <c r="D173" s="31"/>
      <c r="E173" s="31"/>
      <c r="F173" s="31"/>
      <c r="G173" s="31"/>
      <c r="H173" s="31"/>
      <c r="I173" s="31"/>
      <c r="J173" s="31"/>
      <c r="K173" s="31"/>
      <c r="L173" s="35"/>
      <c r="M173" s="31"/>
      <c r="N173" s="31"/>
      <c r="O173" s="31"/>
      <c r="P173" s="31"/>
      <c r="Q173" s="31"/>
      <c r="R173" s="31"/>
      <c r="S173" s="31"/>
      <c r="T173" s="127"/>
      <c r="U173" s="31"/>
      <c r="V173" s="31"/>
      <c r="W173" s="31"/>
      <c r="X173" s="31"/>
      <c r="Y173" s="43"/>
      <c r="Z173" s="147"/>
      <c r="AA173" s="43"/>
      <c r="AB173" s="279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</row>
    <row r="174" spans="1:66" s="2" customFormat="1" ht="15">
      <c r="A174" s="303" t="s">
        <v>112</v>
      </c>
      <c r="B174" s="30">
        <f aca="true" t="shared" si="24" ref="B174:B186">SUM(C174:AA174)</f>
        <v>6</v>
      </c>
      <c r="C174" s="31">
        <v>2</v>
      </c>
      <c r="D174" s="31">
        <v>0</v>
      </c>
      <c r="E174" s="31">
        <v>0</v>
      </c>
      <c r="F174" s="31">
        <v>0</v>
      </c>
      <c r="G174" s="31">
        <v>1</v>
      </c>
      <c r="H174" s="31">
        <v>0</v>
      </c>
      <c r="I174" s="31">
        <v>0</v>
      </c>
      <c r="J174" s="31">
        <v>2</v>
      </c>
      <c r="K174" s="31">
        <v>0</v>
      </c>
      <c r="L174" s="35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1</v>
      </c>
      <c r="R174" s="31">
        <v>0</v>
      </c>
      <c r="S174" s="31">
        <v>0</v>
      </c>
      <c r="T174" s="127">
        <v>0</v>
      </c>
      <c r="U174" s="31">
        <v>0</v>
      </c>
      <c r="V174" s="31">
        <v>0</v>
      </c>
      <c r="W174" s="31">
        <v>0</v>
      </c>
      <c r="X174" s="31">
        <v>0</v>
      </c>
      <c r="Y174" s="43">
        <v>0</v>
      </c>
      <c r="Z174" s="147">
        <v>0</v>
      </c>
      <c r="AA174" s="43">
        <v>0</v>
      </c>
      <c r="AB174" s="279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</row>
    <row r="175" spans="1:66" s="2" customFormat="1" ht="15">
      <c r="A175" s="303" t="s">
        <v>113</v>
      </c>
      <c r="B175" s="30">
        <f t="shared" si="24"/>
        <v>6</v>
      </c>
      <c r="C175" s="31">
        <v>0</v>
      </c>
      <c r="D175" s="31">
        <v>0</v>
      </c>
      <c r="E175" s="31">
        <v>0</v>
      </c>
      <c r="F175" s="31">
        <v>0</v>
      </c>
      <c r="G175" s="31">
        <v>0</v>
      </c>
      <c r="H175" s="31">
        <v>2</v>
      </c>
      <c r="I175" s="31">
        <v>0</v>
      </c>
      <c r="J175" s="31">
        <v>1</v>
      </c>
      <c r="K175" s="31">
        <v>0</v>
      </c>
      <c r="L175" s="35">
        <v>0</v>
      </c>
      <c r="M175" s="31">
        <v>0</v>
      </c>
      <c r="N175" s="31">
        <v>0</v>
      </c>
      <c r="O175" s="31">
        <v>0</v>
      </c>
      <c r="P175" s="31">
        <v>1</v>
      </c>
      <c r="Q175" s="31">
        <v>0</v>
      </c>
      <c r="R175" s="31">
        <v>1</v>
      </c>
      <c r="S175" s="31">
        <v>0</v>
      </c>
      <c r="T175" s="127">
        <v>0</v>
      </c>
      <c r="U175" s="31">
        <v>1</v>
      </c>
      <c r="V175" s="31">
        <v>0</v>
      </c>
      <c r="W175" s="31">
        <v>0</v>
      </c>
      <c r="X175" s="31">
        <v>0</v>
      </c>
      <c r="Y175" s="43">
        <v>0</v>
      </c>
      <c r="Z175" s="147">
        <v>0</v>
      </c>
      <c r="AA175" s="43">
        <v>0</v>
      </c>
      <c r="AB175" s="279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</row>
    <row r="176" spans="1:66" s="2" customFormat="1" ht="15">
      <c r="A176" s="303" t="s">
        <v>213</v>
      </c>
      <c r="B176" s="30">
        <f t="shared" si="24"/>
        <v>4</v>
      </c>
      <c r="C176" s="31">
        <v>0</v>
      </c>
      <c r="D176" s="31">
        <v>0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5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4</v>
      </c>
      <c r="R176" s="31">
        <v>0</v>
      </c>
      <c r="S176" s="31">
        <v>0</v>
      </c>
      <c r="T176" s="127">
        <v>0</v>
      </c>
      <c r="U176" s="31">
        <v>0</v>
      </c>
      <c r="V176" s="31">
        <v>0</v>
      </c>
      <c r="W176" s="31">
        <v>0</v>
      </c>
      <c r="X176" s="31">
        <v>0</v>
      </c>
      <c r="Y176" s="43">
        <v>0</v>
      </c>
      <c r="Z176" s="147">
        <v>0</v>
      </c>
      <c r="AA176" s="43">
        <v>0</v>
      </c>
      <c r="AB176" s="279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</row>
    <row r="177" spans="1:66" s="2" customFormat="1" ht="15">
      <c r="A177" s="303" t="s">
        <v>115</v>
      </c>
      <c r="B177" s="30">
        <f t="shared" si="24"/>
        <v>90</v>
      </c>
      <c r="C177" s="31">
        <v>1</v>
      </c>
      <c r="D177" s="31">
        <v>2</v>
      </c>
      <c r="E177" s="31">
        <v>7</v>
      </c>
      <c r="F177" s="31">
        <v>12</v>
      </c>
      <c r="G177" s="31">
        <v>1</v>
      </c>
      <c r="H177" s="31">
        <v>19</v>
      </c>
      <c r="I177" s="31">
        <v>8</v>
      </c>
      <c r="J177" s="31">
        <v>1</v>
      </c>
      <c r="K177" s="31">
        <v>0</v>
      </c>
      <c r="L177" s="35">
        <v>2</v>
      </c>
      <c r="M177" s="31">
        <v>12</v>
      </c>
      <c r="N177" s="31">
        <v>3</v>
      </c>
      <c r="O177" s="31">
        <v>3</v>
      </c>
      <c r="P177" s="31">
        <v>2</v>
      </c>
      <c r="Q177" s="31">
        <v>0</v>
      </c>
      <c r="R177" s="31">
        <v>4</v>
      </c>
      <c r="S177" s="31">
        <v>6</v>
      </c>
      <c r="T177" s="127">
        <v>0</v>
      </c>
      <c r="U177" s="31">
        <v>1</v>
      </c>
      <c r="V177" s="31">
        <v>1</v>
      </c>
      <c r="W177" s="31">
        <v>0</v>
      </c>
      <c r="X177" s="31">
        <v>2</v>
      </c>
      <c r="Y177" s="43">
        <v>0</v>
      </c>
      <c r="Z177" s="147">
        <v>3</v>
      </c>
      <c r="AA177" s="43">
        <v>0</v>
      </c>
      <c r="AB177" s="279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</row>
    <row r="178" spans="1:66" s="2" customFormat="1" ht="15">
      <c r="A178" s="303" t="s">
        <v>116</v>
      </c>
      <c r="B178" s="30">
        <f t="shared" si="24"/>
        <v>26</v>
      </c>
      <c r="C178" s="31">
        <v>7</v>
      </c>
      <c r="D178" s="31">
        <v>1</v>
      </c>
      <c r="E178" s="31">
        <v>0</v>
      </c>
      <c r="F178" s="31">
        <v>0</v>
      </c>
      <c r="G178" s="31">
        <v>0</v>
      </c>
      <c r="H178" s="31">
        <v>0</v>
      </c>
      <c r="I178" s="31">
        <v>7</v>
      </c>
      <c r="J178" s="31">
        <v>3</v>
      </c>
      <c r="K178" s="31">
        <v>2</v>
      </c>
      <c r="L178" s="35">
        <v>0</v>
      </c>
      <c r="M178" s="31">
        <v>2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127">
        <v>0</v>
      </c>
      <c r="U178" s="31">
        <v>0</v>
      </c>
      <c r="V178" s="31">
        <v>3</v>
      </c>
      <c r="W178" s="31">
        <v>0</v>
      </c>
      <c r="X178" s="31">
        <v>0</v>
      </c>
      <c r="Y178" s="43">
        <v>1</v>
      </c>
      <c r="Z178" s="147">
        <v>0</v>
      </c>
      <c r="AA178" s="43">
        <v>0</v>
      </c>
      <c r="AB178" s="279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</row>
    <row r="179" spans="1:66" s="2" customFormat="1" ht="15">
      <c r="A179" s="303" t="s">
        <v>117</v>
      </c>
      <c r="B179" s="30">
        <f t="shared" si="24"/>
        <v>3</v>
      </c>
      <c r="C179" s="31">
        <v>1</v>
      </c>
      <c r="D179" s="31">
        <v>0</v>
      </c>
      <c r="E179" s="31">
        <v>0</v>
      </c>
      <c r="F179" s="31">
        <v>0</v>
      </c>
      <c r="G179" s="31">
        <v>0</v>
      </c>
      <c r="H179" s="31">
        <v>0</v>
      </c>
      <c r="I179" s="31">
        <v>0</v>
      </c>
      <c r="J179" s="31">
        <v>1</v>
      </c>
      <c r="K179" s="31">
        <v>0</v>
      </c>
      <c r="L179" s="35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1</v>
      </c>
      <c r="T179" s="127">
        <v>0</v>
      </c>
      <c r="U179" s="31">
        <v>0</v>
      </c>
      <c r="V179" s="31">
        <v>0</v>
      </c>
      <c r="W179" s="31">
        <v>0</v>
      </c>
      <c r="X179" s="31">
        <v>0</v>
      </c>
      <c r="Y179" s="43">
        <v>0</v>
      </c>
      <c r="Z179" s="147">
        <v>0</v>
      </c>
      <c r="AA179" s="43">
        <v>0</v>
      </c>
      <c r="AB179" s="279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</row>
    <row r="180" spans="1:66" s="2" customFormat="1" ht="15">
      <c r="A180" s="303" t="s">
        <v>118</v>
      </c>
      <c r="B180" s="30">
        <f t="shared" si="24"/>
        <v>16</v>
      </c>
      <c r="C180" s="31">
        <v>0</v>
      </c>
      <c r="D180" s="31">
        <v>0</v>
      </c>
      <c r="E180" s="31">
        <v>0</v>
      </c>
      <c r="F180" s="31">
        <v>2</v>
      </c>
      <c r="G180" s="31">
        <v>0</v>
      </c>
      <c r="H180" s="31">
        <v>0</v>
      </c>
      <c r="I180" s="31">
        <v>5</v>
      </c>
      <c r="J180" s="31">
        <v>1</v>
      </c>
      <c r="K180" s="31">
        <v>0</v>
      </c>
      <c r="L180" s="35">
        <v>0</v>
      </c>
      <c r="M180" s="31">
        <v>0</v>
      </c>
      <c r="N180" s="31">
        <v>2</v>
      </c>
      <c r="O180" s="31">
        <v>0</v>
      </c>
      <c r="P180" s="31">
        <v>0</v>
      </c>
      <c r="Q180" s="31">
        <v>0</v>
      </c>
      <c r="R180" s="31">
        <v>1</v>
      </c>
      <c r="S180" s="31">
        <v>2</v>
      </c>
      <c r="T180" s="127">
        <v>2</v>
      </c>
      <c r="U180" s="31">
        <v>0</v>
      </c>
      <c r="V180" s="31">
        <v>0</v>
      </c>
      <c r="W180" s="31">
        <v>0</v>
      </c>
      <c r="X180" s="31">
        <v>0</v>
      </c>
      <c r="Y180" s="43">
        <v>1</v>
      </c>
      <c r="Z180" s="147">
        <v>0</v>
      </c>
      <c r="AA180" s="43">
        <v>0</v>
      </c>
      <c r="AB180" s="279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</row>
    <row r="181" spans="1:66" s="2" customFormat="1" ht="15">
      <c r="A181" s="303" t="s">
        <v>120</v>
      </c>
      <c r="B181" s="30">
        <f t="shared" si="24"/>
        <v>33</v>
      </c>
      <c r="C181" s="31">
        <v>1</v>
      </c>
      <c r="D181" s="31">
        <v>1</v>
      </c>
      <c r="E181" s="31">
        <v>0</v>
      </c>
      <c r="F181" s="31">
        <v>8</v>
      </c>
      <c r="G181" s="31">
        <v>1</v>
      </c>
      <c r="H181" s="31">
        <v>1</v>
      </c>
      <c r="I181" s="31">
        <v>0</v>
      </c>
      <c r="J181" s="31">
        <v>0</v>
      </c>
      <c r="K181" s="31">
        <v>2</v>
      </c>
      <c r="L181" s="35">
        <v>0</v>
      </c>
      <c r="M181" s="31">
        <v>0</v>
      </c>
      <c r="N181" s="31">
        <v>0</v>
      </c>
      <c r="O181" s="31">
        <v>1</v>
      </c>
      <c r="P181" s="31">
        <v>0</v>
      </c>
      <c r="Q181" s="31">
        <v>12</v>
      </c>
      <c r="R181" s="31">
        <v>0</v>
      </c>
      <c r="S181" s="31">
        <v>0</v>
      </c>
      <c r="T181" s="127">
        <v>2</v>
      </c>
      <c r="U181" s="31">
        <v>0</v>
      </c>
      <c r="V181" s="31">
        <v>0</v>
      </c>
      <c r="W181" s="31">
        <v>1</v>
      </c>
      <c r="X181" s="31">
        <v>2</v>
      </c>
      <c r="Y181" s="43">
        <v>1</v>
      </c>
      <c r="Z181" s="147">
        <v>0</v>
      </c>
      <c r="AA181" s="43">
        <v>0</v>
      </c>
      <c r="AB181" s="279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</row>
    <row r="182" spans="1:66" s="2" customFormat="1" ht="15">
      <c r="A182" s="303" t="s">
        <v>121</v>
      </c>
      <c r="B182" s="30">
        <f t="shared" si="24"/>
        <v>138</v>
      </c>
      <c r="C182" s="31">
        <v>2</v>
      </c>
      <c r="D182" s="31">
        <v>0</v>
      </c>
      <c r="E182" s="31">
        <v>0</v>
      </c>
      <c r="F182" s="31">
        <v>4</v>
      </c>
      <c r="G182" s="31">
        <v>1</v>
      </c>
      <c r="H182" s="31">
        <v>0</v>
      </c>
      <c r="I182" s="31">
        <v>0</v>
      </c>
      <c r="J182" s="31">
        <v>12</v>
      </c>
      <c r="K182" s="31">
        <v>8</v>
      </c>
      <c r="L182" s="35">
        <v>2</v>
      </c>
      <c r="M182" s="31">
        <v>25</v>
      </c>
      <c r="N182" s="31">
        <v>1</v>
      </c>
      <c r="O182" s="31">
        <v>1</v>
      </c>
      <c r="P182" s="31">
        <v>5</v>
      </c>
      <c r="Q182" s="31">
        <v>23</v>
      </c>
      <c r="R182" s="31">
        <v>5</v>
      </c>
      <c r="S182" s="31">
        <v>8</v>
      </c>
      <c r="T182" s="127">
        <v>1</v>
      </c>
      <c r="U182" s="31">
        <v>3</v>
      </c>
      <c r="V182" s="31">
        <v>8</v>
      </c>
      <c r="W182" s="31">
        <v>2</v>
      </c>
      <c r="X182" s="31">
        <v>16</v>
      </c>
      <c r="Y182" s="43">
        <v>1</v>
      </c>
      <c r="Z182" s="147">
        <v>7</v>
      </c>
      <c r="AA182" s="43">
        <v>3</v>
      </c>
      <c r="AB182" s="279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</row>
    <row r="183" spans="1:66" s="2" customFormat="1" ht="15">
      <c r="A183" s="303" t="s">
        <v>123</v>
      </c>
      <c r="B183" s="30">
        <f t="shared" si="24"/>
        <v>5</v>
      </c>
      <c r="C183" s="31">
        <v>0</v>
      </c>
      <c r="D183" s="31">
        <v>0</v>
      </c>
      <c r="E183" s="31">
        <v>0</v>
      </c>
      <c r="F183" s="31">
        <v>0</v>
      </c>
      <c r="G183" s="31">
        <v>3</v>
      </c>
      <c r="H183" s="31">
        <v>0</v>
      </c>
      <c r="I183" s="31">
        <v>0</v>
      </c>
      <c r="J183" s="31">
        <v>0</v>
      </c>
      <c r="K183" s="31">
        <v>0</v>
      </c>
      <c r="L183" s="35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2</v>
      </c>
      <c r="S183" s="31">
        <v>0</v>
      </c>
      <c r="T183" s="127">
        <v>0</v>
      </c>
      <c r="U183" s="31">
        <v>0</v>
      </c>
      <c r="V183" s="31">
        <v>0</v>
      </c>
      <c r="W183" s="31">
        <v>0</v>
      </c>
      <c r="X183" s="31">
        <v>0</v>
      </c>
      <c r="Y183" s="43">
        <v>0</v>
      </c>
      <c r="Z183" s="147">
        <v>0</v>
      </c>
      <c r="AA183" s="43">
        <v>0</v>
      </c>
      <c r="AB183" s="279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</row>
    <row r="184" spans="1:66" s="2" customFormat="1" ht="15">
      <c r="A184" s="303" t="s">
        <v>125</v>
      </c>
      <c r="B184" s="30">
        <f t="shared" si="24"/>
        <v>1</v>
      </c>
      <c r="C184" s="31">
        <v>0</v>
      </c>
      <c r="D184" s="31">
        <v>0</v>
      </c>
      <c r="E184" s="31">
        <v>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5">
        <v>0</v>
      </c>
      <c r="M184" s="31">
        <v>0</v>
      </c>
      <c r="N184" s="31">
        <v>0</v>
      </c>
      <c r="O184" s="31">
        <v>0</v>
      </c>
      <c r="P184" s="31">
        <v>1</v>
      </c>
      <c r="Q184" s="31">
        <v>0</v>
      </c>
      <c r="R184" s="31">
        <v>0</v>
      </c>
      <c r="S184" s="31">
        <v>0</v>
      </c>
      <c r="T184" s="127">
        <v>0</v>
      </c>
      <c r="U184" s="31">
        <v>0</v>
      </c>
      <c r="V184" s="31">
        <v>0</v>
      </c>
      <c r="W184" s="31">
        <v>0</v>
      </c>
      <c r="X184" s="31">
        <v>0</v>
      </c>
      <c r="Y184" s="43">
        <v>0</v>
      </c>
      <c r="Z184" s="147">
        <v>0</v>
      </c>
      <c r="AA184" s="43">
        <v>0</v>
      </c>
      <c r="AB184" s="279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</row>
    <row r="185" spans="1:66" s="2" customFormat="1" ht="15">
      <c r="A185" s="303" t="s">
        <v>127</v>
      </c>
      <c r="B185" s="30">
        <f t="shared" si="24"/>
        <v>9</v>
      </c>
      <c r="C185" s="31">
        <v>0</v>
      </c>
      <c r="D185" s="31">
        <v>0</v>
      </c>
      <c r="E185" s="31">
        <v>0</v>
      </c>
      <c r="F185" s="31">
        <v>5</v>
      </c>
      <c r="G185" s="31">
        <v>0</v>
      </c>
      <c r="H185" s="31">
        <v>0</v>
      </c>
      <c r="I185" s="31">
        <v>0</v>
      </c>
      <c r="J185" s="31">
        <v>0</v>
      </c>
      <c r="K185" s="31">
        <v>1</v>
      </c>
      <c r="L185" s="35">
        <v>0</v>
      </c>
      <c r="M185" s="31">
        <v>0</v>
      </c>
      <c r="N185" s="31">
        <v>0</v>
      </c>
      <c r="O185" s="31">
        <v>0</v>
      </c>
      <c r="P185" s="31">
        <v>1</v>
      </c>
      <c r="Q185" s="31">
        <v>0</v>
      </c>
      <c r="R185" s="31">
        <v>0</v>
      </c>
      <c r="S185" s="31">
        <v>0</v>
      </c>
      <c r="T185" s="127">
        <v>0</v>
      </c>
      <c r="U185" s="31">
        <v>0</v>
      </c>
      <c r="V185" s="31">
        <v>2</v>
      </c>
      <c r="W185" s="31">
        <v>0</v>
      </c>
      <c r="X185" s="31">
        <v>0</v>
      </c>
      <c r="Y185" s="43">
        <v>0</v>
      </c>
      <c r="Z185" s="147">
        <v>0</v>
      </c>
      <c r="AA185" s="43">
        <v>0</v>
      </c>
      <c r="AB185" s="279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</row>
    <row r="186" spans="1:66" s="2" customFormat="1" ht="15">
      <c r="A186" s="303" t="s">
        <v>545</v>
      </c>
      <c r="B186" s="30">
        <f t="shared" si="24"/>
        <v>1</v>
      </c>
      <c r="C186" s="31">
        <v>0</v>
      </c>
      <c r="D186" s="31">
        <v>0</v>
      </c>
      <c r="E186" s="31">
        <v>0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1</v>
      </c>
      <c r="L186" s="35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>
        <v>0</v>
      </c>
      <c r="T186" s="127">
        <v>0</v>
      </c>
      <c r="U186" s="31">
        <v>0</v>
      </c>
      <c r="V186" s="31">
        <v>0</v>
      </c>
      <c r="W186" s="31">
        <v>0</v>
      </c>
      <c r="X186" s="31">
        <v>0</v>
      </c>
      <c r="Y186" s="43">
        <v>0</v>
      </c>
      <c r="Z186" s="147">
        <v>0</v>
      </c>
      <c r="AA186" s="43">
        <v>0</v>
      </c>
      <c r="AB186" s="279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</row>
    <row r="187" spans="1:66" s="2" customFormat="1" ht="15">
      <c r="A187" s="303"/>
      <c r="B187" s="30"/>
      <c r="C187" s="31"/>
      <c r="D187" s="31"/>
      <c r="E187" s="31"/>
      <c r="F187" s="31"/>
      <c r="G187" s="31"/>
      <c r="H187" s="31"/>
      <c r="I187" s="31"/>
      <c r="J187" s="31"/>
      <c r="K187" s="31"/>
      <c r="L187" s="35"/>
      <c r="M187" s="31"/>
      <c r="N187" s="31"/>
      <c r="O187" s="31"/>
      <c r="P187" s="31"/>
      <c r="Q187" s="31"/>
      <c r="R187" s="31"/>
      <c r="S187" s="31"/>
      <c r="T187" s="127"/>
      <c r="U187" s="31"/>
      <c r="V187" s="31"/>
      <c r="W187" s="31"/>
      <c r="X187" s="31"/>
      <c r="Y187" s="43"/>
      <c r="Z187" s="147"/>
      <c r="AA187" s="43"/>
      <c r="AB187" s="279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</row>
    <row r="188" spans="1:66" s="2" customFormat="1" ht="15">
      <c r="A188" s="300" t="s">
        <v>250</v>
      </c>
      <c r="B188" s="23">
        <f>SUM(C188:AA188)</f>
        <v>1915</v>
      </c>
      <c r="C188" s="47">
        <f>SUM(C190:C196)</f>
        <v>226</v>
      </c>
      <c r="D188" s="47">
        <f aca="true" t="shared" si="25" ref="D188:AA188">SUM(D190:D196)</f>
        <v>160</v>
      </c>
      <c r="E188" s="47">
        <f t="shared" si="25"/>
        <v>201</v>
      </c>
      <c r="F188" s="47">
        <f t="shared" si="25"/>
        <v>85</v>
      </c>
      <c r="G188" s="47">
        <f t="shared" si="25"/>
        <v>123</v>
      </c>
      <c r="H188" s="47">
        <f t="shared" si="25"/>
        <v>164</v>
      </c>
      <c r="I188" s="47">
        <f t="shared" si="25"/>
        <v>84</v>
      </c>
      <c r="J188" s="47">
        <f t="shared" si="25"/>
        <v>98</v>
      </c>
      <c r="K188" s="47">
        <f t="shared" si="25"/>
        <v>94</v>
      </c>
      <c r="L188" s="48">
        <f t="shared" si="25"/>
        <v>96</v>
      </c>
      <c r="M188" s="47">
        <f t="shared" si="25"/>
        <v>59</v>
      </c>
      <c r="N188" s="47">
        <f t="shared" si="25"/>
        <v>35</v>
      </c>
      <c r="O188" s="47">
        <f t="shared" si="25"/>
        <v>60</v>
      </c>
      <c r="P188" s="47">
        <f t="shared" si="25"/>
        <v>64</v>
      </c>
      <c r="Q188" s="47">
        <f t="shared" si="25"/>
        <v>38</v>
      </c>
      <c r="R188" s="47">
        <f t="shared" si="25"/>
        <v>47</v>
      </c>
      <c r="S188" s="48">
        <f t="shared" si="25"/>
        <v>67</v>
      </c>
      <c r="T188" s="47">
        <f t="shared" si="25"/>
        <v>20</v>
      </c>
      <c r="U188" s="47">
        <f t="shared" si="25"/>
        <v>54</v>
      </c>
      <c r="V188" s="47">
        <f t="shared" si="25"/>
        <v>35</v>
      </c>
      <c r="W188" s="47">
        <f t="shared" si="25"/>
        <v>29</v>
      </c>
      <c r="X188" s="187">
        <f>SUM(X190:X196)</f>
        <v>29</v>
      </c>
      <c r="Y188" s="187">
        <f>SUM(Y190:Y196)</f>
        <v>30</v>
      </c>
      <c r="Z188" s="342">
        <f t="shared" si="25"/>
        <v>9</v>
      </c>
      <c r="AA188" s="47">
        <f t="shared" si="25"/>
        <v>8</v>
      </c>
      <c r="AB188" s="279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</row>
    <row r="189" spans="1:66" s="2" customFormat="1" ht="15">
      <c r="A189" s="303"/>
      <c r="B189" s="30"/>
      <c r="C189" s="31"/>
      <c r="D189" s="31"/>
      <c r="E189" s="31"/>
      <c r="F189" s="31"/>
      <c r="G189" s="31"/>
      <c r="H189" s="31"/>
      <c r="I189" s="31"/>
      <c r="J189" s="31"/>
      <c r="K189" s="31"/>
      <c r="L189" s="35"/>
      <c r="M189" s="31"/>
      <c r="N189" s="31"/>
      <c r="O189" s="31"/>
      <c r="P189" s="31"/>
      <c r="Q189" s="31"/>
      <c r="R189" s="31"/>
      <c r="S189" s="35"/>
      <c r="T189" s="43"/>
      <c r="U189" s="31"/>
      <c r="V189" s="31"/>
      <c r="W189" s="31"/>
      <c r="X189" s="43"/>
      <c r="Y189" s="43"/>
      <c r="Z189" s="147"/>
      <c r="AA189" s="43"/>
      <c r="AB189" s="279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</row>
    <row r="190" spans="1:66" s="2" customFormat="1" ht="15">
      <c r="A190" s="303" t="s">
        <v>67</v>
      </c>
      <c r="B190" s="30">
        <f>SUM(C190:AA190)</f>
        <v>17</v>
      </c>
      <c r="C190" s="31">
        <v>0</v>
      </c>
      <c r="D190" s="31">
        <v>0</v>
      </c>
      <c r="E190" s="31">
        <v>0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5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5">
        <v>0</v>
      </c>
      <c r="T190" s="43">
        <v>0</v>
      </c>
      <c r="U190" s="31">
        <v>17</v>
      </c>
      <c r="V190" s="31">
        <v>0</v>
      </c>
      <c r="W190" s="31">
        <v>0</v>
      </c>
      <c r="X190" s="43">
        <v>0</v>
      </c>
      <c r="Y190" s="43">
        <v>0</v>
      </c>
      <c r="Z190" s="147">
        <v>0</v>
      </c>
      <c r="AA190" s="43">
        <v>0</v>
      </c>
      <c r="AB190" s="279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</row>
    <row r="191" spans="1:66" s="2" customFormat="1" ht="15">
      <c r="A191" s="303" t="s">
        <v>81</v>
      </c>
      <c r="B191" s="30">
        <f aca="true" t="shared" si="26" ref="B191:B202">SUM(C191:AA191)</f>
        <v>737</v>
      </c>
      <c r="C191" s="31">
        <v>118</v>
      </c>
      <c r="D191" s="31">
        <v>79</v>
      </c>
      <c r="E191" s="31">
        <v>115</v>
      </c>
      <c r="F191" s="31">
        <v>21</v>
      </c>
      <c r="G191" s="31">
        <v>40</v>
      </c>
      <c r="H191" s="31">
        <v>70</v>
      </c>
      <c r="I191" s="31">
        <v>0</v>
      </c>
      <c r="J191" s="31">
        <v>40</v>
      </c>
      <c r="K191" s="31">
        <v>28</v>
      </c>
      <c r="L191" s="35">
        <v>32</v>
      </c>
      <c r="M191" s="31">
        <v>23</v>
      </c>
      <c r="N191" s="31">
        <v>10</v>
      </c>
      <c r="O191" s="31">
        <v>35</v>
      </c>
      <c r="P191" s="31">
        <v>21</v>
      </c>
      <c r="Q191" s="31">
        <v>2</v>
      </c>
      <c r="R191" s="31">
        <v>15</v>
      </c>
      <c r="S191" s="35">
        <v>30</v>
      </c>
      <c r="T191" s="43">
        <v>3</v>
      </c>
      <c r="U191" s="31">
        <v>9</v>
      </c>
      <c r="V191" s="31">
        <v>23</v>
      </c>
      <c r="W191" s="31">
        <v>7</v>
      </c>
      <c r="X191" s="43">
        <v>8</v>
      </c>
      <c r="Y191" s="43">
        <v>4</v>
      </c>
      <c r="Z191" s="147">
        <v>4</v>
      </c>
      <c r="AA191" s="43">
        <v>0</v>
      </c>
      <c r="AB191" s="279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</row>
    <row r="192" spans="1:66" s="2" customFormat="1" ht="15">
      <c r="A192" s="303" t="s">
        <v>103</v>
      </c>
      <c r="B192" s="30">
        <f t="shared" si="26"/>
        <v>4</v>
      </c>
      <c r="C192" s="31">
        <v>0</v>
      </c>
      <c r="D192" s="31">
        <v>0</v>
      </c>
      <c r="E192" s="31">
        <v>0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5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5">
        <v>0</v>
      </c>
      <c r="T192" s="43">
        <v>0</v>
      </c>
      <c r="U192" s="31">
        <v>0</v>
      </c>
      <c r="V192" s="31">
        <v>0</v>
      </c>
      <c r="W192" s="31">
        <v>0</v>
      </c>
      <c r="X192" s="43">
        <v>0</v>
      </c>
      <c r="Y192" s="43">
        <v>4</v>
      </c>
      <c r="Z192" s="147">
        <v>0</v>
      </c>
      <c r="AA192" s="43">
        <v>0</v>
      </c>
      <c r="AB192" s="279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</row>
    <row r="193" spans="1:66" s="2" customFormat="1" ht="15">
      <c r="A193" s="303" t="s">
        <v>131</v>
      </c>
      <c r="B193" s="30">
        <f t="shared" si="26"/>
        <v>4</v>
      </c>
      <c r="C193" s="31">
        <v>1</v>
      </c>
      <c r="D193" s="31">
        <v>0</v>
      </c>
      <c r="E193" s="31">
        <v>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5">
        <v>0</v>
      </c>
      <c r="M193" s="31">
        <v>0</v>
      </c>
      <c r="N193" s="31">
        <v>0</v>
      </c>
      <c r="O193" s="31">
        <v>0</v>
      </c>
      <c r="P193" s="31">
        <v>2</v>
      </c>
      <c r="Q193" s="31">
        <v>0</v>
      </c>
      <c r="R193" s="31">
        <v>1</v>
      </c>
      <c r="S193" s="35">
        <v>0</v>
      </c>
      <c r="T193" s="43">
        <v>0</v>
      </c>
      <c r="U193" s="31">
        <v>0</v>
      </c>
      <c r="V193" s="31">
        <v>0</v>
      </c>
      <c r="W193" s="31">
        <v>0</v>
      </c>
      <c r="X193" s="43">
        <v>0</v>
      </c>
      <c r="Y193" s="43">
        <v>0</v>
      </c>
      <c r="Z193" s="147">
        <v>0</v>
      </c>
      <c r="AA193" s="43">
        <v>0</v>
      </c>
      <c r="AB193" s="279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</row>
    <row r="194" spans="1:66" s="2" customFormat="1" ht="15">
      <c r="A194" s="303" t="s">
        <v>139</v>
      </c>
      <c r="B194" s="30">
        <f t="shared" si="26"/>
        <v>342</v>
      </c>
      <c r="C194" s="31">
        <v>18</v>
      </c>
      <c r="D194" s="31">
        <v>18</v>
      </c>
      <c r="E194" s="31">
        <v>22</v>
      </c>
      <c r="F194" s="31">
        <v>19</v>
      </c>
      <c r="G194" s="31">
        <v>18</v>
      </c>
      <c r="H194" s="31">
        <v>29</v>
      </c>
      <c r="I194" s="31">
        <v>22</v>
      </c>
      <c r="J194" s="31">
        <v>21</v>
      </c>
      <c r="K194" s="31">
        <v>19</v>
      </c>
      <c r="L194" s="35">
        <v>20</v>
      </c>
      <c r="M194" s="31">
        <v>9</v>
      </c>
      <c r="N194" s="31">
        <v>11</v>
      </c>
      <c r="O194" s="31">
        <v>7</v>
      </c>
      <c r="P194" s="31">
        <v>12</v>
      </c>
      <c r="Q194" s="31">
        <v>11</v>
      </c>
      <c r="R194" s="31">
        <v>18</v>
      </c>
      <c r="S194" s="35">
        <v>15</v>
      </c>
      <c r="T194" s="43">
        <v>6</v>
      </c>
      <c r="U194" s="31">
        <v>8</v>
      </c>
      <c r="V194" s="31">
        <v>2</v>
      </c>
      <c r="W194" s="31">
        <v>11</v>
      </c>
      <c r="X194" s="43">
        <v>11</v>
      </c>
      <c r="Y194" s="43">
        <v>10</v>
      </c>
      <c r="Z194" s="147">
        <v>2</v>
      </c>
      <c r="AA194" s="43">
        <v>3</v>
      </c>
      <c r="AB194" s="279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</row>
    <row r="195" spans="1:66" s="2" customFormat="1" ht="15">
      <c r="A195" s="303" t="s">
        <v>140</v>
      </c>
      <c r="B195" s="30">
        <f t="shared" si="26"/>
        <v>583</v>
      </c>
      <c r="C195" s="31">
        <v>62</v>
      </c>
      <c r="D195" s="31">
        <v>35</v>
      </c>
      <c r="E195" s="31">
        <v>38</v>
      </c>
      <c r="F195" s="31">
        <v>34</v>
      </c>
      <c r="G195" s="31">
        <v>51</v>
      </c>
      <c r="H195" s="31">
        <v>57</v>
      </c>
      <c r="I195" s="31">
        <v>41</v>
      </c>
      <c r="J195" s="31">
        <v>29</v>
      </c>
      <c r="K195" s="31">
        <v>42</v>
      </c>
      <c r="L195" s="35">
        <v>35</v>
      </c>
      <c r="M195" s="31">
        <v>17</v>
      </c>
      <c r="N195" s="31">
        <v>12</v>
      </c>
      <c r="O195" s="31">
        <v>12</v>
      </c>
      <c r="P195" s="31">
        <v>21</v>
      </c>
      <c r="Q195" s="31">
        <v>16</v>
      </c>
      <c r="R195" s="31">
        <v>6</v>
      </c>
      <c r="S195" s="35">
        <v>17</v>
      </c>
      <c r="T195" s="43">
        <v>6</v>
      </c>
      <c r="U195" s="31">
        <v>15</v>
      </c>
      <c r="V195" s="31">
        <v>6</v>
      </c>
      <c r="W195" s="31">
        <v>10</v>
      </c>
      <c r="X195" s="43">
        <v>9</v>
      </c>
      <c r="Y195" s="43">
        <v>9</v>
      </c>
      <c r="Z195" s="147">
        <v>1</v>
      </c>
      <c r="AA195" s="43">
        <v>2</v>
      </c>
      <c r="AB195" s="279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</row>
    <row r="196" spans="1:66" s="2" customFormat="1" ht="15">
      <c r="A196" s="303" t="s">
        <v>158</v>
      </c>
      <c r="B196" s="30">
        <f t="shared" si="26"/>
        <v>228</v>
      </c>
      <c r="C196" s="31">
        <v>27</v>
      </c>
      <c r="D196" s="31">
        <v>28</v>
      </c>
      <c r="E196" s="31">
        <v>26</v>
      </c>
      <c r="F196" s="31">
        <v>11</v>
      </c>
      <c r="G196" s="31">
        <v>14</v>
      </c>
      <c r="H196" s="31">
        <v>8</v>
      </c>
      <c r="I196" s="31">
        <v>21</v>
      </c>
      <c r="J196" s="31">
        <v>8</v>
      </c>
      <c r="K196" s="31">
        <v>5</v>
      </c>
      <c r="L196" s="35">
        <v>9</v>
      </c>
      <c r="M196" s="31">
        <v>10</v>
      </c>
      <c r="N196" s="31">
        <v>2</v>
      </c>
      <c r="O196" s="31">
        <v>6</v>
      </c>
      <c r="P196" s="31">
        <v>8</v>
      </c>
      <c r="Q196" s="31">
        <v>9</v>
      </c>
      <c r="R196" s="31">
        <v>7</v>
      </c>
      <c r="S196" s="35">
        <v>5</v>
      </c>
      <c r="T196" s="43">
        <v>5</v>
      </c>
      <c r="U196" s="31">
        <v>5</v>
      </c>
      <c r="V196" s="31">
        <v>4</v>
      </c>
      <c r="W196" s="31">
        <v>1</v>
      </c>
      <c r="X196" s="43">
        <v>1</v>
      </c>
      <c r="Y196" s="43">
        <v>3</v>
      </c>
      <c r="Z196" s="147">
        <v>2</v>
      </c>
      <c r="AA196" s="43">
        <v>3</v>
      </c>
      <c r="AB196" s="279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</row>
    <row r="197" spans="1:66" s="2" customFormat="1" ht="15">
      <c r="A197" s="303"/>
      <c r="B197" s="30"/>
      <c r="C197" s="31"/>
      <c r="D197" s="31"/>
      <c r="E197" s="31"/>
      <c r="F197" s="31"/>
      <c r="G197" s="31"/>
      <c r="H197" s="31"/>
      <c r="I197" s="31"/>
      <c r="J197" s="31"/>
      <c r="K197" s="31"/>
      <c r="L197" s="35"/>
      <c r="M197" s="31"/>
      <c r="N197" s="31"/>
      <c r="O197" s="31"/>
      <c r="P197" s="31"/>
      <c r="Q197" s="31"/>
      <c r="R197" s="31"/>
      <c r="S197" s="35"/>
      <c r="T197" s="43"/>
      <c r="U197" s="31"/>
      <c r="V197" s="31"/>
      <c r="W197" s="31"/>
      <c r="X197" s="43"/>
      <c r="Y197" s="43"/>
      <c r="Z197" s="147"/>
      <c r="AA197" s="43"/>
      <c r="AB197" s="279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</row>
    <row r="198" spans="1:66" s="2" customFormat="1" ht="15">
      <c r="A198" s="300" t="s">
        <v>193</v>
      </c>
      <c r="B198" s="23">
        <f t="shared" si="26"/>
        <v>156</v>
      </c>
      <c r="C198" s="47">
        <v>1</v>
      </c>
      <c r="D198" s="47">
        <v>0</v>
      </c>
      <c r="E198" s="47">
        <v>4</v>
      </c>
      <c r="F198" s="47">
        <v>39</v>
      </c>
      <c r="G198" s="47">
        <v>6</v>
      </c>
      <c r="H198" s="47">
        <v>0</v>
      </c>
      <c r="I198" s="47">
        <v>24</v>
      </c>
      <c r="J198" s="47">
        <v>5</v>
      </c>
      <c r="K198" s="47">
        <v>0</v>
      </c>
      <c r="L198" s="48">
        <v>0</v>
      </c>
      <c r="M198" s="47">
        <v>0</v>
      </c>
      <c r="N198" s="47">
        <v>2</v>
      </c>
      <c r="O198" s="47">
        <v>0</v>
      </c>
      <c r="P198" s="47">
        <v>0</v>
      </c>
      <c r="Q198" s="47">
        <v>9</v>
      </c>
      <c r="R198" s="47">
        <v>0</v>
      </c>
      <c r="S198" s="48">
        <v>2</v>
      </c>
      <c r="T198" s="187">
        <v>7</v>
      </c>
      <c r="U198" s="47">
        <v>1</v>
      </c>
      <c r="V198" s="47">
        <v>0</v>
      </c>
      <c r="W198" s="47">
        <v>21</v>
      </c>
      <c r="X198" s="187">
        <v>7</v>
      </c>
      <c r="Y198" s="187">
        <v>18</v>
      </c>
      <c r="Z198" s="342">
        <v>1</v>
      </c>
      <c r="AA198" s="187">
        <v>9</v>
      </c>
      <c r="AB198" s="279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</row>
    <row r="199" spans="1:66" s="2" customFormat="1" ht="15">
      <c r="A199" s="305"/>
      <c r="B199" s="30"/>
      <c r="C199" s="31"/>
      <c r="D199" s="31"/>
      <c r="E199" s="31"/>
      <c r="F199" s="31"/>
      <c r="G199" s="31"/>
      <c r="H199" s="31"/>
      <c r="I199" s="31"/>
      <c r="J199" s="31"/>
      <c r="K199" s="31"/>
      <c r="L199" s="35"/>
      <c r="M199" s="31"/>
      <c r="N199" s="31"/>
      <c r="O199" s="31"/>
      <c r="P199" s="31"/>
      <c r="Q199" s="31"/>
      <c r="R199" s="31"/>
      <c r="S199" s="35"/>
      <c r="T199" s="43"/>
      <c r="U199" s="31"/>
      <c r="V199" s="31"/>
      <c r="W199" s="31"/>
      <c r="X199" s="43"/>
      <c r="Y199" s="43"/>
      <c r="Z199" s="147"/>
      <c r="AA199" s="43"/>
      <c r="AB199" s="279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</row>
    <row r="200" spans="1:66" s="2" customFormat="1" ht="15">
      <c r="A200" s="305" t="s">
        <v>251</v>
      </c>
      <c r="B200" s="23">
        <f>SUM(C200:AA200)</f>
        <v>32</v>
      </c>
      <c r="C200" s="47">
        <f>SUM(C202:C203)</f>
        <v>0</v>
      </c>
      <c r="D200" s="47">
        <f aca="true" t="shared" si="27" ref="D200:AA200">SUM(D202:D203)</f>
        <v>13</v>
      </c>
      <c r="E200" s="47">
        <f t="shared" si="27"/>
        <v>0</v>
      </c>
      <c r="F200" s="47">
        <f t="shared" si="27"/>
        <v>0</v>
      </c>
      <c r="G200" s="47">
        <f t="shared" si="27"/>
        <v>2</v>
      </c>
      <c r="H200" s="47">
        <f t="shared" si="27"/>
        <v>2</v>
      </c>
      <c r="I200" s="47">
        <f t="shared" si="27"/>
        <v>2</v>
      </c>
      <c r="J200" s="47">
        <f t="shared" si="27"/>
        <v>1</v>
      </c>
      <c r="K200" s="47">
        <f t="shared" si="27"/>
        <v>0</v>
      </c>
      <c r="L200" s="48">
        <f t="shared" si="27"/>
        <v>3</v>
      </c>
      <c r="M200" s="47">
        <f t="shared" si="27"/>
        <v>0</v>
      </c>
      <c r="N200" s="47">
        <f t="shared" si="27"/>
        <v>1</v>
      </c>
      <c r="O200" s="47">
        <f t="shared" si="27"/>
        <v>0</v>
      </c>
      <c r="P200" s="47">
        <f t="shared" si="27"/>
        <v>0</v>
      </c>
      <c r="Q200" s="47">
        <f t="shared" si="27"/>
        <v>3</v>
      </c>
      <c r="R200" s="47">
        <f t="shared" si="27"/>
        <v>1</v>
      </c>
      <c r="S200" s="48">
        <f t="shared" si="27"/>
        <v>0</v>
      </c>
      <c r="T200" s="47">
        <f t="shared" si="27"/>
        <v>0</v>
      </c>
      <c r="U200" s="47">
        <f t="shared" si="27"/>
        <v>0</v>
      </c>
      <c r="V200" s="47">
        <f>SUM(V202:V203)</f>
        <v>2</v>
      </c>
      <c r="W200" s="47">
        <f t="shared" si="27"/>
        <v>2</v>
      </c>
      <c r="X200" s="187">
        <f>SUM(X202:X203)</f>
        <v>0</v>
      </c>
      <c r="Y200" s="187">
        <f t="shared" si="27"/>
        <v>0</v>
      </c>
      <c r="Z200" s="342">
        <f t="shared" si="27"/>
        <v>0</v>
      </c>
      <c r="AA200" s="47">
        <f t="shared" si="27"/>
        <v>0</v>
      </c>
      <c r="AB200" s="279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</row>
    <row r="201" spans="1:66" s="2" customFormat="1" ht="15">
      <c r="A201" s="305"/>
      <c r="B201" s="30"/>
      <c r="C201" s="31"/>
      <c r="D201" s="31"/>
      <c r="E201" s="31"/>
      <c r="F201" s="31"/>
      <c r="G201" s="31"/>
      <c r="H201" s="31"/>
      <c r="I201" s="31"/>
      <c r="J201" s="31"/>
      <c r="K201" s="31"/>
      <c r="L201" s="35"/>
      <c r="M201" s="31"/>
      <c r="N201" s="31"/>
      <c r="O201" s="31"/>
      <c r="P201" s="31"/>
      <c r="Q201" s="31"/>
      <c r="R201" s="31"/>
      <c r="S201" s="31"/>
      <c r="T201" s="127"/>
      <c r="U201" s="31"/>
      <c r="V201" s="31"/>
      <c r="W201" s="31"/>
      <c r="X201" s="31"/>
      <c r="Y201" s="43"/>
      <c r="Z201" s="147"/>
      <c r="AA201" s="43"/>
      <c r="AB201" s="279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</row>
    <row r="202" spans="1:66" s="2" customFormat="1" ht="15">
      <c r="A202" s="303" t="s">
        <v>191</v>
      </c>
      <c r="B202" s="30">
        <f t="shared" si="26"/>
        <v>9</v>
      </c>
      <c r="C202" s="31">
        <v>0</v>
      </c>
      <c r="D202" s="31">
        <v>1</v>
      </c>
      <c r="E202" s="31">
        <v>0</v>
      </c>
      <c r="F202" s="31">
        <v>0</v>
      </c>
      <c r="G202" s="31">
        <v>2</v>
      </c>
      <c r="H202" s="31">
        <v>0</v>
      </c>
      <c r="I202" s="31">
        <v>2</v>
      </c>
      <c r="J202" s="31">
        <v>1</v>
      </c>
      <c r="K202" s="31">
        <v>0</v>
      </c>
      <c r="L202" s="35">
        <v>2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>
        <v>0</v>
      </c>
      <c r="T202" s="127">
        <v>0</v>
      </c>
      <c r="U202" s="31">
        <v>0</v>
      </c>
      <c r="V202" s="31">
        <v>0</v>
      </c>
      <c r="W202" s="31">
        <v>1</v>
      </c>
      <c r="X202" s="31">
        <v>0</v>
      </c>
      <c r="Y202" s="43">
        <v>0</v>
      </c>
      <c r="Z202" s="147">
        <v>0</v>
      </c>
      <c r="AA202" s="43">
        <v>0</v>
      </c>
      <c r="AB202" s="279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</row>
    <row r="203" spans="1:66" s="2" customFormat="1" ht="15">
      <c r="A203" s="303" t="s">
        <v>192</v>
      </c>
      <c r="B203" s="30">
        <f>SUM(C203:AA203)</f>
        <v>23</v>
      </c>
      <c r="C203" s="31">
        <v>0</v>
      </c>
      <c r="D203" s="31">
        <v>12</v>
      </c>
      <c r="E203" s="31">
        <v>0</v>
      </c>
      <c r="F203" s="31">
        <v>0</v>
      </c>
      <c r="G203" s="31">
        <v>0</v>
      </c>
      <c r="H203" s="31">
        <v>2</v>
      </c>
      <c r="I203" s="31">
        <v>0</v>
      </c>
      <c r="J203" s="31">
        <v>0</v>
      </c>
      <c r="K203" s="31">
        <v>0</v>
      </c>
      <c r="L203" s="35">
        <v>1</v>
      </c>
      <c r="M203" s="31">
        <v>0</v>
      </c>
      <c r="N203" s="31">
        <v>1</v>
      </c>
      <c r="O203" s="31">
        <v>0</v>
      </c>
      <c r="P203" s="31">
        <v>0</v>
      </c>
      <c r="Q203" s="31">
        <v>3</v>
      </c>
      <c r="R203" s="31">
        <v>1</v>
      </c>
      <c r="S203" s="31">
        <v>0</v>
      </c>
      <c r="T203" s="127">
        <v>0</v>
      </c>
      <c r="U203" s="31">
        <v>0</v>
      </c>
      <c r="V203" s="31">
        <v>2</v>
      </c>
      <c r="W203" s="31">
        <v>1</v>
      </c>
      <c r="X203" s="31">
        <v>0</v>
      </c>
      <c r="Y203" s="43">
        <v>0</v>
      </c>
      <c r="Z203" s="147">
        <v>0</v>
      </c>
      <c r="AA203" s="43">
        <v>0</v>
      </c>
      <c r="AB203" s="279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</row>
    <row r="204" spans="1:66" s="2" customFormat="1" ht="15.75" thickBot="1">
      <c r="A204" s="267"/>
      <c r="B204" s="265"/>
      <c r="C204" s="128"/>
      <c r="D204" s="46"/>
      <c r="E204" s="46"/>
      <c r="F204" s="46"/>
      <c r="G204" s="46"/>
      <c r="H204" s="46"/>
      <c r="I204" s="46"/>
      <c r="J204" s="46"/>
      <c r="K204" s="46"/>
      <c r="L204" s="148"/>
      <c r="M204" s="46"/>
      <c r="N204" s="46"/>
      <c r="O204" s="46"/>
      <c r="P204" s="46"/>
      <c r="Q204" s="46"/>
      <c r="R204" s="46"/>
      <c r="S204" s="46"/>
      <c r="T204" s="128"/>
      <c r="U204" s="46"/>
      <c r="V204" s="46"/>
      <c r="W204" s="46"/>
      <c r="X204" s="46"/>
      <c r="Y204" s="46"/>
      <c r="Z204" s="149"/>
      <c r="AA204" s="46"/>
      <c r="AB204" s="42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</row>
    <row r="205" spans="1:66" s="2" customFormat="1" ht="15">
      <c r="A205" s="441" t="s">
        <v>194</v>
      </c>
      <c r="B205" s="441"/>
      <c r="C205" s="441"/>
      <c r="D205" s="441"/>
      <c r="E205" s="441"/>
      <c r="F205" s="441"/>
      <c r="G205" s="441"/>
      <c r="H205" s="441"/>
      <c r="I205" s="441"/>
      <c r="J205" s="441"/>
      <c r="K205" s="441"/>
      <c r="L205" s="441"/>
      <c r="M205" s="441"/>
      <c r="N205" s="441"/>
      <c r="O205" s="441"/>
      <c r="P205" s="441"/>
      <c r="Q205" s="441"/>
      <c r="R205" s="441"/>
      <c r="S205" s="441"/>
      <c r="T205" s="441"/>
      <c r="U205" s="441"/>
      <c r="V205" s="441"/>
      <c r="W205" s="441"/>
      <c r="X205" s="441"/>
      <c r="Y205" s="441"/>
      <c r="Z205" s="441"/>
      <c r="AA205" s="441"/>
      <c r="AB205" s="441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</row>
  </sheetData>
  <mergeCells count="27">
    <mergeCell ref="T168:Y168"/>
    <mergeCell ref="Z168:AA168"/>
    <mergeCell ref="Z8:AA8"/>
    <mergeCell ref="T59:Y59"/>
    <mergeCell ref="Z59:AA59"/>
    <mergeCell ref="T111:Y111"/>
    <mergeCell ref="Z111:AA111"/>
    <mergeCell ref="A205:AB205"/>
    <mergeCell ref="C58:L58"/>
    <mergeCell ref="M58:S58"/>
    <mergeCell ref="T58:Y58"/>
    <mergeCell ref="Z58:AA58"/>
    <mergeCell ref="C110:L110"/>
    <mergeCell ref="M110:S110"/>
    <mergeCell ref="T110:Y110"/>
    <mergeCell ref="Z110:AA110"/>
    <mergeCell ref="C167:L167"/>
    <mergeCell ref="A3:AA3"/>
    <mergeCell ref="A4:AA4"/>
    <mergeCell ref="M167:S167"/>
    <mergeCell ref="T167:Y167"/>
    <mergeCell ref="Z167:AA167"/>
    <mergeCell ref="C7:L7"/>
    <mergeCell ref="M7:S7"/>
    <mergeCell ref="T7:Y7"/>
    <mergeCell ref="Z7:AA7"/>
    <mergeCell ref="T8:Y8"/>
  </mergeCells>
  <printOptions horizontalCentered="1" verticalCentered="1"/>
  <pageMargins left="0.3937007874015748" right="0.3937007874015748" top="0.7874015748031497" bottom="0.52" header="0" footer="0"/>
  <pageSetup horizontalDpi="600" verticalDpi="600" orientation="landscape" scale="60" r:id="rId1"/>
  <rowBreaks count="3" manualBreakCount="3">
    <brk id="56" max="255" man="1"/>
    <brk id="108" max="255" man="1"/>
    <brk id="16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A57" sqref="A57"/>
    </sheetView>
  </sheetViews>
  <sheetFormatPr defaultColWidth="11.421875" defaultRowHeight="12.75"/>
  <cols>
    <col min="1" max="1" width="17.8515625" style="2" customWidth="1"/>
    <col min="2" max="3" width="10.57421875" style="2" customWidth="1"/>
    <col min="4" max="4" width="13.140625" style="2" customWidth="1"/>
    <col min="5" max="5" width="13.00390625" style="2" customWidth="1"/>
    <col min="6" max="6" width="11.7109375" style="2" customWidth="1"/>
    <col min="7" max="7" width="17.00390625" style="2" customWidth="1"/>
    <col min="8" max="8" width="7.8515625" style="2" customWidth="1"/>
    <col min="9" max="9" width="10.00390625" style="2" customWidth="1"/>
    <col min="10" max="10" width="13.00390625" style="2" customWidth="1"/>
    <col min="11" max="16384" width="11.421875" style="2" customWidth="1"/>
  </cols>
  <sheetData>
    <row r="1" ht="18" customHeight="1">
      <c r="A1" s="1" t="s">
        <v>603</v>
      </c>
    </row>
    <row r="2" ht="18" customHeight="1"/>
    <row r="3" spans="1:10" s="1" customFormat="1" ht="18" customHeight="1">
      <c r="A3" s="381" t="s">
        <v>517</v>
      </c>
      <c r="B3" s="381"/>
      <c r="C3" s="381"/>
      <c r="D3" s="381"/>
      <c r="E3" s="381"/>
      <c r="F3" s="381"/>
      <c r="G3" s="381"/>
      <c r="H3" s="381"/>
      <c r="I3" s="381"/>
      <c r="J3" s="381"/>
    </row>
    <row r="4" spans="1:10" s="1" customFormat="1" ht="18" customHeight="1">
      <c r="A4" s="381" t="s">
        <v>606</v>
      </c>
      <c r="B4" s="381"/>
      <c r="C4" s="381"/>
      <c r="D4" s="381"/>
      <c r="E4" s="381"/>
      <c r="F4" s="381"/>
      <c r="G4" s="381"/>
      <c r="H4" s="381"/>
      <c r="I4" s="381"/>
      <c r="J4" s="381"/>
    </row>
    <row r="5" spans="1:10" s="1" customFormat="1" ht="18" customHeight="1">
      <c r="A5" s="51"/>
      <c r="B5" s="51"/>
      <c r="C5" s="51"/>
      <c r="D5" s="51"/>
      <c r="E5" s="51"/>
      <c r="F5" s="51"/>
      <c r="G5" s="51"/>
      <c r="H5" s="51"/>
      <c r="I5" s="51"/>
      <c r="J5" s="51"/>
    </row>
    <row r="6" spans="1:10" s="1" customFormat="1" ht="18" customHeight="1" thickBot="1">
      <c r="A6" s="51"/>
      <c r="B6" s="51"/>
      <c r="C6" s="51"/>
      <c r="D6" s="51"/>
      <c r="E6" s="51"/>
      <c r="F6" s="51"/>
      <c r="G6" s="51"/>
      <c r="H6" s="51"/>
      <c r="I6" s="51"/>
      <c r="J6" s="51"/>
    </row>
    <row r="7" spans="1:10" s="1" customFormat="1" ht="23.25" customHeight="1" thickBot="1">
      <c r="A7" s="382" t="s">
        <v>253</v>
      </c>
      <c r="B7" s="445" t="s">
        <v>10</v>
      </c>
      <c r="C7" s="365" t="s">
        <v>254</v>
      </c>
      <c r="D7" s="366"/>
      <c r="E7" s="366"/>
      <c r="F7" s="366"/>
      <c r="G7" s="366"/>
      <c r="H7" s="367"/>
      <c r="I7" s="53" t="s">
        <v>255</v>
      </c>
      <c r="J7" s="54"/>
    </row>
    <row r="8" spans="1:10" s="1" customFormat="1" ht="15.75" customHeight="1">
      <c r="A8" s="383"/>
      <c r="B8" s="446"/>
      <c r="C8" s="448" t="s">
        <v>10</v>
      </c>
      <c r="D8" s="37" t="s">
        <v>256</v>
      </c>
      <c r="E8" s="37" t="s">
        <v>256</v>
      </c>
      <c r="F8" s="37"/>
      <c r="G8" s="37" t="s">
        <v>257</v>
      </c>
      <c r="H8" s="37"/>
      <c r="I8" s="57" t="s">
        <v>258</v>
      </c>
      <c r="J8" s="4" t="s">
        <v>549</v>
      </c>
    </row>
    <row r="9" spans="1:10" s="1" customFormat="1" ht="15.75" customHeight="1">
      <c r="A9" s="383"/>
      <c r="B9" s="446"/>
      <c r="C9" s="449"/>
      <c r="D9" s="37" t="s">
        <v>34</v>
      </c>
      <c r="E9" s="4" t="s">
        <v>34</v>
      </c>
      <c r="F9" s="4" t="s">
        <v>260</v>
      </c>
      <c r="G9" s="4" t="s">
        <v>261</v>
      </c>
      <c r="H9" s="4" t="s">
        <v>193</v>
      </c>
      <c r="I9" s="57" t="s">
        <v>262</v>
      </c>
      <c r="J9" s="4" t="s">
        <v>263</v>
      </c>
    </row>
    <row r="10" spans="1:10" s="1" customFormat="1" ht="15.75" customHeight="1" thickBot="1">
      <c r="A10" s="384"/>
      <c r="B10" s="447"/>
      <c r="C10" s="450"/>
      <c r="D10" s="10" t="s">
        <v>264</v>
      </c>
      <c r="E10" s="10" t="s">
        <v>265</v>
      </c>
      <c r="F10" s="10" t="s">
        <v>4</v>
      </c>
      <c r="G10" s="10" t="s">
        <v>266</v>
      </c>
      <c r="H10" s="10" t="s">
        <v>4</v>
      </c>
      <c r="I10" s="62"/>
      <c r="J10" s="10"/>
    </row>
    <row r="11" spans="2:9" ht="18" customHeight="1">
      <c r="B11" s="63"/>
      <c r="C11" s="64"/>
      <c r="I11" s="65"/>
    </row>
    <row r="12" spans="1:10" ht="18" customHeight="1">
      <c r="A12" s="4" t="s">
        <v>10</v>
      </c>
      <c r="B12" s="277">
        <f>C12+I12+J12</f>
        <v>12050</v>
      </c>
      <c r="C12" s="278">
        <f>SUM(D12:H12)</f>
        <v>10103</v>
      </c>
      <c r="D12" s="24">
        <f aca="true" t="shared" si="0" ref="D12:J12">SUM(D14:D38)</f>
        <v>4737</v>
      </c>
      <c r="E12" s="24">
        <f>SUM(E14:E38)</f>
        <v>1948</v>
      </c>
      <c r="F12" s="24">
        <f t="shared" si="0"/>
        <v>619</v>
      </c>
      <c r="G12" s="24">
        <f t="shared" si="0"/>
        <v>572</v>
      </c>
      <c r="H12" s="24">
        <f t="shared" si="0"/>
        <v>2227</v>
      </c>
      <c r="I12" s="23">
        <f t="shared" si="0"/>
        <v>1915</v>
      </c>
      <c r="J12" s="67">
        <f t="shared" si="0"/>
        <v>32</v>
      </c>
    </row>
    <row r="13" spans="2:10" ht="18" customHeight="1">
      <c r="B13" s="306"/>
      <c r="C13" s="282"/>
      <c r="D13" s="13"/>
      <c r="E13" s="13"/>
      <c r="F13" s="13"/>
      <c r="G13" s="13"/>
      <c r="H13" s="13"/>
      <c r="I13" s="269"/>
      <c r="J13" s="13"/>
    </row>
    <row r="14" spans="1:11" ht="15" customHeight="1">
      <c r="A14" s="2" t="s">
        <v>268</v>
      </c>
      <c r="B14" s="280">
        <f>C14+I14+J14</f>
        <v>903</v>
      </c>
      <c r="C14" s="281">
        <f>+SUM(D14:H14)</f>
        <v>677</v>
      </c>
      <c r="D14" s="279">
        <v>333</v>
      </c>
      <c r="E14" s="279">
        <v>161</v>
      </c>
      <c r="F14" s="279">
        <v>30</v>
      </c>
      <c r="G14" s="279">
        <v>18</v>
      </c>
      <c r="H14" s="279">
        <v>135</v>
      </c>
      <c r="I14" s="30">
        <v>226</v>
      </c>
      <c r="J14" s="279">
        <v>0</v>
      </c>
      <c r="K14" s="13"/>
    </row>
    <row r="15" spans="1:11" ht="15" customHeight="1">
      <c r="A15" s="2" t="s">
        <v>269</v>
      </c>
      <c r="B15" s="280">
        <f aca="true" t="shared" si="1" ref="B15:B38">C15+I15+J15</f>
        <v>798</v>
      </c>
      <c r="C15" s="281">
        <f aca="true" t="shared" si="2" ref="C15:C38">+SUM(D15:H15)</f>
        <v>625</v>
      </c>
      <c r="D15" s="279">
        <v>320</v>
      </c>
      <c r="E15" s="279">
        <v>126</v>
      </c>
      <c r="F15" s="279">
        <v>26</v>
      </c>
      <c r="G15" s="279">
        <v>28</v>
      </c>
      <c r="H15" s="279">
        <v>125</v>
      </c>
      <c r="I15" s="30">
        <v>160</v>
      </c>
      <c r="J15" s="279">
        <v>13</v>
      </c>
      <c r="K15" s="13"/>
    </row>
    <row r="16" spans="1:11" ht="15" customHeight="1">
      <c r="A16" s="2" t="s">
        <v>270</v>
      </c>
      <c r="B16" s="280">
        <f t="shared" si="1"/>
        <v>609</v>
      </c>
      <c r="C16" s="281">
        <f t="shared" si="2"/>
        <v>408</v>
      </c>
      <c r="D16" s="279">
        <v>215</v>
      </c>
      <c r="E16" s="279">
        <v>55</v>
      </c>
      <c r="F16" s="279">
        <v>23</v>
      </c>
      <c r="G16" s="279">
        <v>41</v>
      </c>
      <c r="H16" s="279">
        <v>74</v>
      </c>
      <c r="I16" s="30">
        <v>201</v>
      </c>
      <c r="J16" s="279">
        <v>0</v>
      </c>
      <c r="K16" s="13"/>
    </row>
    <row r="17" spans="1:11" ht="15" customHeight="1">
      <c r="A17" s="2" t="s">
        <v>271</v>
      </c>
      <c r="B17" s="280">
        <f t="shared" si="1"/>
        <v>710</v>
      </c>
      <c r="C17" s="281">
        <f t="shared" si="2"/>
        <v>625</v>
      </c>
      <c r="D17" s="279">
        <v>307</v>
      </c>
      <c r="E17" s="279">
        <v>99</v>
      </c>
      <c r="F17" s="279">
        <v>43</v>
      </c>
      <c r="G17" s="279">
        <v>29</v>
      </c>
      <c r="H17" s="279">
        <v>147</v>
      </c>
      <c r="I17" s="30">
        <v>85</v>
      </c>
      <c r="J17" s="279">
        <v>0</v>
      </c>
      <c r="K17" s="13"/>
    </row>
    <row r="18" spans="1:11" ht="15" customHeight="1">
      <c r="A18" s="2" t="s">
        <v>272</v>
      </c>
      <c r="B18" s="280">
        <f t="shared" si="1"/>
        <v>753</v>
      </c>
      <c r="C18" s="281">
        <f t="shared" si="2"/>
        <v>628</v>
      </c>
      <c r="D18" s="279">
        <v>267</v>
      </c>
      <c r="E18" s="279">
        <v>165</v>
      </c>
      <c r="F18" s="279">
        <v>56</v>
      </c>
      <c r="G18" s="279">
        <v>23</v>
      </c>
      <c r="H18" s="279">
        <v>117</v>
      </c>
      <c r="I18" s="30">
        <v>123</v>
      </c>
      <c r="J18" s="279">
        <v>2</v>
      </c>
      <c r="K18" s="13"/>
    </row>
    <row r="19" spans="1:11" ht="15" customHeight="1">
      <c r="A19" s="2" t="s">
        <v>17</v>
      </c>
      <c r="B19" s="280">
        <f t="shared" si="1"/>
        <v>765</v>
      </c>
      <c r="C19" s="281">
        <f t="shared" si="2"/>
        <v>599</v>
      </c>
      <c r="D19" s="279">
        <v>240</v>
      </c>
      <c r="E19" s="279">
        <v>179</v>
      </c>
      <c r="F19" s="279">
        <v>38</v>
      </c>
      <c r="G19" s="279">
        <v>32</v>
      </c>
      <c r="H19" s="279">
        <v>110</v>
      </c>
      <c r="I19" s="30">
        <v>164</v>
      </c>
      <c r="J19" s="279">
        <v>2</v>
      </c>
      <c r="K19" s="13"/>
    </row>
    <row r="20" spans="1:11" ht="15" customHeight="1">
      <c r="A20" s="2" t="s">
        <v>273</v>
      </c>
      <c r="B20" s="280">
        <f t="shared" si="1"/>
        <v>663</v>
      </c>
      <c r="C20" s="281">
        <f t="shared" si="2"/>
        <v>577</v>
      </c>
      <c r="D20" s="279">
        <v>208</v>
      </c>
      <c r="E20" s="279">
        <v>107</v>
      </c>
      <c r="F20" s="279">
        <v>53</v>
      </c>
      <c r="G20" s="279">
        <v>34</v>
      </c>
      <c r="H20" s="279">
        <v>175</v>
      </c>
      <c r="I20" s="30">
        <v>84</v>
      </c>
      <c r="J20" s="279">
        <v>2</v>
      </c>
      <c r="K20" s="13"/>
    </row>
    <row r="21" spans="1:11" ht="15" customHeight="1">
      <c r="A21" s="2" t="s">
        <v>274</v>
      </c>
      <c r="B21" s="280">
        <f t="shared" si="1"/>
        <v>593</v>
      </c>
      <c r="C21" s="281">
        <f t="shared" si="2"/>
        <v>494</v>
      </c>
      <c r="D21" s="279">
        <v>269</v>
      </c>
      <c r="E21" s="279">
        <v>48</v>
      </c>
      <c r="F21" s="279">
        <v>22</v>
      </c>
      <c r="G21" s="279">
        <v>26</v>
      </c>
      <c r="H21" s="279">
        <v>129</v>
      </c>
      <c r="I21" s="30">
        <v>98</v>
      </c>
      <c r="J21" s="279">
        <v>1</v>
      </c>
      <c r="K21" s="13"/>
    </row>
    <row r="22" spans="1:11" ht="15" customHeight="1">
      <c r="A22" s="2" t="s">
        <v>275</v>
      </c>
      <c r="B22" s="280">
        <f t="shared" si="1"/>
        <v>398</v>
      </c>
      <c r="C22" s="281">
        <f t="shared" si="2"/>
        <v>304</v>
      </c>
      <c r="D22" s="279">
        <v>126</v>
      </c>
      <c r="E22" s="279">
        <v>42</v>
      </c>
      <c r="F22" s="279">
        <v>28</v>
      </c>
      <c r="G22" s="279">
        <v>9</v>
      </c>
      <c r="H22" s="279">
        <v>99</v>
      </c>
      <c r="I22" s="30">
        <v>94</v>
      </c>
      <c r="J22" s="279">
        <v>0</v>
      </c>
      <c r="K22" s="13"/>
    </row>
    <row r="23" spans="1:11" ht="15" customHeight="1">
      <c r="A23" s="2" t="s">
        <v>276</v>
      </c>
      <c r="B23" s="280">
        <f t="shared" si="1"/>
        <v>498</v>
      </c>
      <c r="C23" s="281">
        <f t="shared" si="2"/>
        <v>399</v>
      </c>
      <c r="D23" s="279">
        <v>213</v>
      </c>
      <c r="E23" s="279">
        <v>75</v>
      </c>
      <c r="F23" s="279">
        <v>38</v>
      </c>
      <c r="G23" s="279">
        <v>22</v>
      </c>
      <c r="H23" s="279">
        <v>51</v>
      </c>
      <c r="I23" s="30">
        <v>96</v>
      </c>
      <c r="J23" s="279">
        <v>3</v>
      </c>
      <c r="K23" s="13"/>
    </row>
    <row r="24" spans="1:11" ht="15" customHeight="1">
      <c r="A24" s="2" t="s">
        <v>277</v>
      </c>
      <c r="B24" s="280">
        <f t="shared" si="1"/>
        <v>778</v>
      </c>
      <c r="C24" s="281">
        <f t="shared" si="2"/>
        <v>719</v>
      </c>
      <c r="D24" s="279">
        <v>281</v>
      </c>
      <c r="E24" s="279">
        <v>172</v>
      </c>
      <c r="F24" s="279">
        <v>25</v>
      </c>
      <c r="G24" s="279">
        <v>32</v>
      </c>
      <c r="H24" s="279">
        <v>209</v>
      </c>
      <c r="I24" s="30">
        <v>59</v>
      </c>
      <c r="J24" s="279">
        <v>0</v>
      </c>
      <c r="K24" s="13"/>
    </row>
    <row r="25" spans="1:11" ht="15" customHeight="1">
      <c r="A25" s="2" t="s">
        <v>278</v>
      </c>
      <c r="B25" s="280">
        <f t="shared" si="1"/>
        <v>449</v>
      </c>
      <c r="C25" s="281">
        <f t="shared" si="2"/>
        <v>413</v>
      </c>
      <c r="D25" s="279">
        <v>216</v>
      </c>
      <c r="E25" s="279">
        <v>85</v>
      </c>
      <c r="F25" s="279">
        <v>17</v>
      </c>
      <c r="G25" s="279">
        <v>36</v>
      </c>
      <c r="H25" s="279">
        <v>59</v>
      </c>
      <c r="I25" s="30">
        <v>35</v>
      </c>
      <c r="J25" s="279">
        <v>1</v>
      </c>
      <c r="K25" s="13"/>
    </row>
    <row r="26" spans="1:11" ht="15" customHeight="1">
      <c r="A26" s="2" t="s">
        <v>279</v>
      </c>
      <c r="B26" s="280">
        <f t="shared" si="1"/>
        <v>445</v>
      </c>
      <c r="C26" s="281">
        <f t="shared" si="2"/>
        <v>385</v>
      </c>
      <c r="D26" s="279">
        <v>197</v>
      </c>
      <c r="E26" s="279">
        <v>92</v>
      </c>
      <c r="F26" s="279">
        <v>20</v>
      </c>
      <c r="G26" s="279">
        <v>34</v>
      </c>
      <c r="H26" s="279">
        <v>42</v>
      </c>
      <c r="I26" s="30">
        <v>60</v>
      </c>
      <c r="J26" s="279">
        <v>0</v>
      </c>
      <c r="K26" s="13"/>
    </row>
    <row r="27" spans="1:11" ht="15" customHeight="1">
      <c r="A27" s="2" t="s">
        <v>280</v>
      </c>
      <c r="B27" s="280">
        <f t="shared" si="1"/>
        <v>364</v>
      </c>
      <c r="C27" s="281">
        <f t="shared" si="2"/>
        <v>300</v>
      </c>
      <c r="D27" s="279">
        <v>116</v>
      </c>
      <c r="E27" s="279">
        <v>104</v>
      </c>
      <c r="F27" s="279">
        <v>12</v>
      </c>
      <c r="G27" s="279">
        <v>15</v>
      </c>
      <c r="H27" s="279">
        <v>53</v>
      </c>
      <c r="I27" s="30">
        <v>64</v>
      </c>
      <c r="J27" s="279">
        <v>0</v>
      </c>
      <c r="K27" s="13"/>
    </row>
    <row r="28" spans="1:11" ht="15" customHeight="1">
      <c r="A28" s="2" t="s">
        <v>23</v>
      </c>
      <c r="B28" s="280">
        <f t="shared" si="1"/>
        <v>786</v>
      </c>
      <c r="C28" s="281">
        <f t="shared" si="2"/>
        <v>745</v>
      </c>
      <c r="D28" s="279">
        <v>274</v>
      </c>
      <c r="E28" s="279">
        <v>133</v>
      </c>
      <c r="F28" s="279">
        <v>68</v>
      </c>
      <c r="G28" s="279">
        <v>43</v>
      </c>
      <c r="H28" s="279">
        <v>227</v>
      </c>
      <c r="I28" s="30">
        <v>38</v>
      </c>
      <c r="J28" s="279">
        <v>3</v>
      </c>
      <c r="K28" s="13"/>
    </row>
    <row r="29" spans="1:11" ht="15" customHeight="1">
      <c r="A29" s="2" t="s">
        <v>281</v>
      </c>
      <c r="B29" s="280">
        <f t="shared" si="1"/>
        <v>540</v>
      </c>
      <c r="C29" s="281">
        <f t="shared" si="2"/>
        <v>492</v>
      </c>
      <c r="D29" s="279">
        <v>250</v>
      </c>
      <c r="E29" s="279">
        <v>68</v>
      </c>
      <c r="F29" s="279">
        <v>26</v>
      </c>
      <c r="G29" s="279">
        <v>60</v>
      </c>
      <c r="H29" s="279">
        <v>88</v>
      </c>
      <c r="I29" s="30">
        <v>47</v>
      </c>
      <c r="J29" s="279">
        <v>1</v>
      </c>
      <c r="K29" s="13"/>
    </row>
    <row r="30" spans="1:11" ht="15" customHeight="1">
      <c r="A30" s="2" t="s">
        <v>282</v>
      </c>
      <c r="B30" s="280">
        <f t="shared" si="1"/>
        <v>535</v>
      </c>
      <c r="C30" s="281">
        <f t="shared" si="2"/>
        <v>468</v>
      </c>
      <c r="D30" s="279">
        <v>272</v>
      </c>
      <c r="E30" s="279">
        <v>91</v>
      </c>
      <c r="F30" s="279">
        <v>24</v>
      </c>
      <c r="G30" s="279">
        <v>13</v>
      </c>
      <c r="H30" s="279">
        <v>68</v>
      </c>
      <c r="I30" s="30">
        <v>67</v>
      </c>
      <c r="J30" s="279">
        <v>0</v>
      </c>
      <c r="K30" s="13"/>
    </row>
    <row r="31" spans="1:11" ht="15" customHeight="1">
      <c r="A31" s="2" t="s">
        <v>283</v>
      </c>
      <c r="B31" s="280">
        <f t="shared" si="1"/>
        <v>158</v>
      </c>
      <c r="C31" s="281">
        <f t="shared" si="2"/>
        <v>138</v>
      </c>
      <c r="D31" s="279">
        <v>65</v>
      </c>
      <c r="E31" s="279">
        <v>13</v>
      </c>
      <c r="F31" s="279">
        <v>15</v>
      </c>
      <c r="G31" s="279">
        <v>8</v>
      </c>
      <c r="H31" s="279">
        <v>37</v>
      </c>
      <c r="I31" s="30">
        <v>20</v>
      </c>
      <c r="J31" s="279">
        <v>0</v>
      </c>
      <c r="K31" s="13"/>
    </row>
    <row r="32" spans="1:11" ht="15" customHeight="1">
      <c r="A32" s="2" t="s">
        <v>284</v>
      </c>
      <c r="B32" s="280">
        <f t="shared" si="1"/>
        <v>186</v>
      </c>
      <c r="C32" s="281">
        <f t="shared" si="2"/>
        <v>132</v>
      </c>
      <c r="D32" s="279">
        <v>83</v>
      </c>
      <c r="E32" s="279">
        <v>21</v>
      </c>
      <c r="F32" s="279">
        <v>7</v>
      </c>
      <c r="G32" s="279">
        <v>6</v>
      </c>
      <c r="H32" s="279">
        <v>15</v>
      </c>
      <c r="I32" s="30">
        <v>54</v>
      </c>
      <c r="J32" s="279">
        <v>0</v>
      </c>
      <c r="K32" s="13"/>
    </row>
    <row r="33" spans="1:11" ht="15" customHeight="1">
      <c r="A33" s="2" t="s">
        <v>285</v>
      </c>
      <c r="B33" s="280">
        <f t="shared" si="1"/>
        <v>236</v>
      </c>
      <c r="C33" s="281">
        <f t="shared" si="2"/>
        <v>199</v>
      </c>
      <c r="D33" s="279">
        <v>90</v>
      </c>
      <c r="E33" s="279">
        <v>13</v>
      </c>
      <c r="F33" s="279">
        <v>9</v>
      </c>
      <c r="G33" s="279">
        <v>22</v>
      </c>
      <c r="H33" s="279">
        <v>65</v>
      </c>
      <c r="I33" s="30">
        <v>35</v>
      </c>
      <c r="J33" s="279">
        <v>2</v>
      </c>
      <c r="K33" s="13"/>
    </row>
    <row r="34" spans="1:11" ht="15" customHeight="1">
      <c r="A34" s="2" t="s">
        <v>286</v>
      </c>
      <c r="B34" s="280">
        <f t="shared" si="1"/>
        <v>300</v>
      </c>
      <c r="C34" s="281">
        <f t="shared" si="2"/>
        <v>269</v>
      </c>
      <c r="D34" s="279">
        <v>125</v>
      </c>
      <c r="E34" s="279">
        <v>29</v>
      </c>
      <c r="F34" s="279">
        <v>13</v>
      </c>
      <c r="G34" s="279">
        <v>21</v>
      </c>
      <c r="H34" s="279">
        <v>81</v>
      </c>
      <c r="I34" s="30">
        <v>29</v>
      </c>
      <c r="J34" s="279">
        <v>2</v>
      </c>
      <c r="K34" s="13"/>
    </row>
    <row r="35" spans="1:11" ht="15" customHeight="1">
      <c r="A35" s="2" t="s">
        <v>30</v>
      </c>
      <c r="B35" s="280">
        <f>C35+I35+J35</f>
        <v>192</v>
      </c>
      <c r="C35" s="281">
        <f>+SUM(D35:H35)</f>
        <v>163</v>
      </c>
      <c r="D35" s="279">
        <v>84</v>
      </c>
      <c r="E35" s="279">
        <v>18</v>
      </c>
      <c r="F35" s="279">
        <v>14</v>
      </c>
      <c r="G35" s="279">
        <v>7</v>
      </c>
      <c r="H35" s="279">
        <v>40</v>
      </c>
      <c r="I35" s="30">
        <v>29</v>
      </c>
      <c r="J35" s="279">
        <v>0</v>
      </c>
      <c r="K35" s="13"/>
    </row>
    <row r="36" spans="1:11" ht="15" customHeight="1">
      <c r="A36" s="2" t="s">
        <v>287</v>
      </c>
      <c r="B36" s="280">
        <f t="shared" si="1"/>
        <v>268</v>
      </c>
      <c r="C36" s="281">
        <f t="shared" si="2"/>
        <v>238</v>
      </c>
      <c r="D36" s="279">
        <v>137</v>
      </c>
      <c r="E36" s="279">
        <v>38</v>
      </c>
      <c r="F36" s="279">
        <v>7</v>
      </c>
      <c r="G36" s="279">
        <v>11</v>
      </c>
      <c r="H36" s="279">
        <v>45</v>
      </c>
      <c r="I36" s="30">
        <v>30</v>
      </c>
      <c r="J36" s="279">
        <v>0</v>
      </c>
      <c r="K36" s="13"/>
    </row>
    <row r="37" spans="1:11" ht="15" customHeight="1">
      <c r="A37" s="2" t="s">
        <v>288</v>
      </c>
      <c r="B37" s="280">
        <f t="shared" si="1"/>
        <v>63</v>
      </c>
      <c r="C37" s="281">
        <f t="shared" si="2"/>
        <v>54</v>
      </c>
      <c r="D37" s="279">
        <v>26</v>
      </c>
      <c r="E37" s="279">
        <v>6</v>
      </c>
      <c r="F37" s="279">
        <v>3</v>
      </c>
      <c r="G37" s="279">
        <v>0</v>
      </c>
      <c r="H37" s="279">
        <v>19</v>
      </c>
      <c r="I37" s="30">
        <v>9</v>
      </c>
      <c r="J37" s="279">
        <v>0</v>
      </c>
      <c r="K37" s="13"/>
    </row>
    <row r="38" spans="1:11" ht="15" customHeight="1">
      <c r="A38" s="2" t="s">
        <v>289</v>
      </c>
      <c r="B38" s="280">
        <f t="shared" si="1"/>
        <v>60</v>
      </c>
      <c r="C38" s="281">
        <f t="shared" si="2"/>
        <v>52</v>
      </c>
      <c r="D38" s="279">
        <v>23</v>
      </c>
      <c r="E38" s="279">
        <v>8</v>
      </c>
      <c r="F38" s="279">
        <v>2</v>
      </c>
      <c r="G38" s="279">
        <v>2</v>
      </c>
      <c r="H38" s="279">
        <v>17</v>
      </c>
      <c r="I38" s="30">
        <v>8</v>
      </c>
      <c r="J38" s="279">
        <v>0</v>
      </c>
      <c r="K38" s="13"/>
    </row>
    <row r="39" spans="1:10" ht="15" customHeight="1" thickBot="1">
      <c r="A39" s="15"/>
      <c r="B39" s="307"/>
      <c r="C39" s="308"/>
      <c r="D39" s="267"/>
      <c r="E39" s="267"/>
      <c r="F39" s="267"/>
      <c r="G39" s="267"/>
      <c r="H39" s="267"/>
      <c r="I39" s="265"/>
      <c r="J39" s="267"/>
    </row>
    <row r="40" spans="1:10" ht="15" customHeight="1">
      <c r="A40" s="129" t="s">
        <v>194</v>
      </c>
      <c r="B40" s="36"/>
      <c r="C40" s="36"/>
      <c r="D40" s="36"/>
      <c r="E40" s="36"/>
      <c r="F40" s="36"/>
      <c r="G40" s="36"/>
      <c r="H40" s="36"/>
      <c r="I40" s="36"/>
      <c r="J40" s="36"/>
    </row>
    <row r="42" spans="2:10" ht="15">
      <c r="B42" s="13"/>
      <c r="C42" s="13"/>
      <c r="D42" s="13"/>
      <c r="E42" s="13"/>
      <c r="F42" s="13"/>
      <c r="G42" s="13"/>
      <c r="H42" s="13"/>
      <c r="I42" s="13"/>
      <c r="J42" s="13"/>
    </row>
    <row r="43" ht="15">
      <c r="B43" s="70"/>
    </row>
  </sheetData>
  <mergeCells count="6">
    <mergeCell ref="A3:J3"/>
    <mergeCell ref="A4:J4"/>
    <mergeCell ref="A7:A10"/>
    <mergeCell ref="B7:B10"/>
    <mergeCell ref="C7:H7"/>
    <mergeCell ref="C8:C1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75"/>
  <sheetViews>
    <sheetView workbookViewId="0" topLeftCell="A1">
      <selection activeCell="A240" sqref="A240"/>
    </sheetView>
  </sheetViews>
  <sheetFormatPr defaultColWidth="11.00390625" defaultRowHeight="12.75"/>
  <cols>
    <col min="1" max="1" width="46.8515625" style="2" customWidth="1"/>
    <col min="2" max="2" width="9.7109375" style="70" customWidth="1"/>
    <col min="3" max="3" width="8.57421875" style="70" customWidth="1"/>
    <col min="4" max="4" width="8.28125" style="70" customWidth="1"/>
    <col min="5" max="5" width="6.140625" style="70" bestFit="1" customWidth="1"/>
    <col min="6" max="7" width="6.140625" style="70" customWidth="1"/>
    <col min="8" max="8" width="7.57421875" style="70" customWidth="1"/>
    <col min="9" max="9" width="6.140625" style="70" customWidth="1"/>
    <col min="10" max="10" width="9.00390625" style="70" customWidth="1"/>
    <col min="11" max="11" width="7.140625" style="70" customWidth="1"/>
    <col min="12" max="12" width="7.8515625" style="70" customWidth="1"/>
    <col min="13" max="15" width="6.7109375" style="70" customWidth="1"/>
    <col min="16" max="16" width="6.57421875" style="70" bestFit="1" customWidth="1"/>
    <col min="17" max="17" width="5.57421875" style="70" customWidth="1"/>
    <col min="18" max="18" width="6.140625" style="70" customWidth="1"/>
    <col min="19" max="19" width="6.421875" style="70" customWidth="1"/>
    <col min="20" max="21" width="7.421875" style="70" customWidth="1"/>
    <col min="22" max="22" width="6.7109375" style="70" customWidth="1"/>
    <col min="23" max="23" width="4.8515625" style="70" customWidth="1"/>
    <col min="24" max="24" width="6.00390625" style="70" customWidth="1"/>
    <col min="25" max="25" width="5.140625" style="70" customWidth="1"/>
    <col min="26" max="26" width="7.7109375" style="70" bestFit="1" customWidth="1"/>
    <col min="27" max="27" width="7.28125" style="70" bestFit="1" customWidth="1"/>
    <col min="28" max="28" width="6.140625" style="70" bestFit="1" customWidth="1"/>
    <col min="29" max="30" width="11.00390625" style="50" customWidth="1"/>
    <col min="31" max="16384" width="11.00390625" style="2" customWidth="1"/>
  </cols>
  <sheetData>
    <row r="1" spans="1:29" ht="15">
      <c r="A1" s="1" t="s">
        <v>575</v>
      </c>
      <c r="F1" s="190"/>
      <c r="AC1" s="119"/>
    </row>
    <row r="3" spans="1:30" ht="16.5">
      <c r="A3" s="378" t="s">
        <v>0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</row>
    <row r="4" spans="1:30" ht="16.5">
      <c r="A4" s="378" t="s">
        <v>230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</row>
    <row r="5" spans="1:22" ht="15.75" thickBot="1">
      <c r="A5" s="6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</row>
    <row r="6" spans="1:30" ht="12.75" customHeight="1">
      <c r="A6" s="7"/>
      <c r="B6" s="208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9"/>
      <c r="O6" s="207"/>
      <c r="P6" s="207"/>
      <c r="Q6" s="207"/>
      <c r="R6" s="207"/>
      <c r="S6" s="207"/>
      <c r="T6" s="207"/>
      <c r="U6" s="379" t="s">
        <v>1</v>
      </c>
      <c r="V6" s="380"/>
      <c r="W6" s="380"/>
      <c r="X6" s="380"/>
      <c r="Y6" s="380"/>
      <c r="Z6" s="380"/>
      <c r="AA6" s="379" t="s">
        <v>2</v>
      </c>
      <c r="AB6" s="380"/>
      <c r="AC6" s="312"/>
      <c r="AD6" s="312"/>
    </row>
    <row r="7" spans="1:30" ht="13.5" customHeight="1" thickBot="1">
      <c r="A7" s="5" t="s">
        <v>231</v>
      </c>
      <c r="B7" s="194" t="s">
        <v>10</v>
      </c>
      <c r="C7" s="210" t="s">
        <v>5</v>
      </c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1" t="s">
        <v>6</v>
      </c>
      <c r="O7" s="210"/>
      <c r="P7" s="210"/>
      <c r="Q7" s="210"/>
      <c r="R7" s="210"/>
      <c r="S7" s="210"/>
      <c r="T7" s="210"/>
      <c r="U7" s="372" t="s">
        <v>7</v>
      </c>
      <c r="V7" s="373"/>
      <c r="W7" s="373"/>
      <c r="X7" s="373"/>
      <c r="Y7" s="373"/>
      <c r="Z7" s="374"/>
      <c r="AA7" s="372" t="s">
        <v>8</v>
      </c>
      <c r="AB7" s="373"/>
      <c r="AC7" s="311" t="s">
        <v>554</v>
      </c>
      <c r="AD7" s="311" t="s">
        <v>566</v>
      </c>
    </row>
    <row r="8" spans="2:30" ht="15">
      <c r="B8" s="65"/>
      <c r="C8" s="191" t="s">
        <v>11</v>
      </c>
      <c r="D8" s="191" t="s">
        <v>12</v>
      </c>
      <c r="E8" s="191" t="s">
        <v>13</v>
      </c>
      <c r="F8" s="191" t="s">
        <v>14</v>
      </c>
      <c r="G8" s="191" t="s">
        <v>15</v>
      </c>
      <c r="H8" s="191" t="s">
        <v>16</v>
      </c>
      <c r="I8" s="191" t="s">
        <v>17</v>
      </c>
      <c r="J8" s="191" t="s">
        <v>18</v>
      </c>
      <c r="K8" s="191" t="s">
        <v>11</v>
      </c>
      <c r="L8" s="191" t="s">
        <v>225</v>
      </c>
      <c r="M8" s="191" t="s">
        <v>19</v>
      </c>
      <c r="N8" s="195" t="s">
        <v>11</v>
      </c>
      <c r="O8" s="191" t="s">
        <v>20</v>
      </c>
      <c r="P8" s="191" t="s">
        <v>21</v>
      </c>
      <c r="Q8" s="191" t="s">
        <v>22</v>
      </c>
      <c r="R8" s="191" t="s">
        <v>23</v>
      </c>
      <c r="S8" s="191" t="s">
        <v>24</v>
      </c>
      <c r="T8" s="191" t="s">
        <v>25</v>
      </c>
      <c r="U8" s="195" t="s">
        <v>26</v>
      </c>
      <c r="V8" s="191" t="s">
        <v>27</v>
      </c>
      <c r="W8" s="196" t="s">
        <v>28</v>
      </c>
      <c r="X8" s="196" t="s">
        <v>29</v>
      </c>
      <c r="Y8" s="196" t="s">
        <v>30</v>
      </c>
      <c r="Z8" s="196" t="s">
        <v>31</v>
      </c>
      <c r="AA8" s="197" t="s">
        <v>32</v>
      </c>
      <c r="AB8" s="198" t="s">
        <v>224</v>
      </c>
      <c r="AC8" s="311" t="s">
        <v>555</v>
      </c>
      <c r="AD8" s="247"/>
    </row>
    <row r="9" spans="1:30" ht="15.75" thickBot="1">
      <c r="A9" s="15"/>
      <c r="B9" s="338" t="s">
        <v>4</v>
      </c>
      <c r="C9" s="215" t="s">
        <v>33</v>
      </c>
      <c r="D9" s="215" t="s">
        <v>34</v>
      </c>
      <c r="E9" s="215" t="s">
        <v>35</v>
      </c>
      <c r="F9" s="215" t="s">
        <v>36</v>
      </c>
      <c r="G9" s="215" t="s">
        <v>37</v>
      </c>
      <c r="H9" s="215" t="s">
        <v>38</v>
      </c>
      <c r="I9" s="213"/>
      <c r="J9" s="215" t="s">
        <v>39</v>
      </c>
      <c r="K9" s="215" t="s">
        <v>40</v>
      </c>
      <c r="L9" s="215" t="s">
        <v>41</v>
      </c>
      <c r="M9" s="213" t="s">
        <v>42</v>
      </c>
      <c r="N9" s="216" t="s">
        <v>43</v>
      </c>
      <c r="O9" s="215" t="s">
        <v>44</v>
      </c>
      <c r="P9" s="215" t="s">
        <v>45</v>
      </c>
      <c r="Q9" s="213" t="s">
        <v>46</v>
      </c>
      <c r="R9" s="213"/>
      <c r="S9" s="213" t="s">
        <v>47</v>
      </c>
      <c r="T9" s="215" t="s">
        <v>48</v>
      </c>
      <c r="U9" s="212" t="s">
        <v>49</v>
      </c>
      <c r="V9" s="213" t="s">
        <v>50</v>
      </c>
      <c r="W9" s="213" t="s">
        <v>51</v>
      </c>
      <c r="X9" s="213" t="s">
        <v>52</v>
      </c>
      <c r="Y9" s="213"/>
      <c r="Z9" s="214" t="s">
        <v>53</v>
      </c>
      <c r="AA9" s="212" t="s">
        <v>54</v>
      </c>
      <c r="AB9" s="213" t="s">
        <v>55</v>
      </c>
      <c r="AC9" s="339"/>
      <c r="AD9" s="124"/>
    </row>
    <row r="10" spans="1:30" ht="15">
      <c r="A10" s="6"/>
      <c r="B10" s="200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217"/>
      <c r="O10" s="205"/>
      <c r="P10" s="205"/>
      <c r="Q10" s="205"/>
      <c r="R10" s="205"/>
      <c r="S10" s="205"/>
      <c r="T10" s="218"/>
      <c r="U10" s="192"/>
      <c r="V10" s="192"/>
      <c r="Z10" s="219"/>
      <c r="AC10" s="247"/>
      <c r="AD10" s="247"/>
    </row>
    <row r="11" spans="1:30" ht="15">
      <c r="A11" s="38" t="s">
        <v>10</v>
      </c>
      <c r="B11" s="271">
        <f>SUM(C11:AD11)</f>
        <v>52215</v>
      </c>
      <c r="C11" s="272">
        <f aca="true" t="shared" si="0" ref="C11:AD11">C13+C34+C38+C56+C64+C76+C85+C115+C122+C130+C144+C155+C167+C183+C194+C198+C222+C245+C258+C260</f>
        <v>18598</v>
      </c>
      <c r="D11" s="272">
        <f t="shared" si="0"/>
        <v>3831</v>
      </c>
      <c r="E11" s="272">
        <f t="shared" si="0"/>
        <v>2719</v>
      </c>
      <c r="F11" s="272">
        <f t="shared" si="0"/>
        <v>2341</v>
      </c>
      <c r="G11" s="272">
        <f t="shared" si="0"/>
        <v>1753</v>
      </c>
      <c r="H11" s="272">
        <f t="shared" si="0"/>
        <v>1856</v>
      </c>
      <c r="I11" s="272">
        <f t="shared" si="0"/>
        <v>2213</v>
      </c>
      <c r="J11" s="272">
        <f t="shared" si="0"/>
        <v>1536</v>
      </c>
      <c r="K11" s="272">
        <f t="shared" si="0"/>
        <v>1766</v>
      </c>
      <c r="L11" s="272">
        <f t="shared" si="0"/>
        <v>1031</v>
      </c>
      <c r="M11" s="271">
        <f t="shared" si="0"/>
        <v>1604</v>
      </c>
      <c r="N11" s="272">
        <f t="shared" si="0"/>
        <v>1637</v>
      </c>
      <c r="O11" s="272">
        <f t="shared" si="0"/>
        <v>869</v>
      </c>
      <c r="P11" s="272">
        <f t="shared" si="0"/>
        <v>1180</v>
      </c>
      <c r="Q11" s="272">
        <f t="shared" si="0"/>
        <v>839</v>
      </c>
      <c r="R11" s="272">
        <f t="shared" si="0"/>
        <v>1453</v>
      </c>
      <c r="S11" s="272">
        <f t="shared" si="0"/>
        <v>1347</v>
      </c>
      <c r="T11" s="271">
        <f t="shared" si="0"/>
        <v>1258</v>
      </c>
      <c r="U11" s="272">
        <f t="shared" si="0"/>
        <v>388</v>
      </c>
      <c r="V11" s="272">
        <f t="shared" si="0"/>
        <v>461</v>
      </c>
      <c r="W11" s="272">
        <f t="shared" si="0"/>
        <v>736</v>
      </c>
      <c r="X11" s="272">
        <f t="shared" si="0"/>
        <v>901</v>
      </c>
      <c r="Y11" s="272">
        <f t="shared" si="0"/>
        <v>409</v>
      </c>
      <c r="Z11" s="271">
        <f t="shared" si="0"/>
        <v>692</v>
      </c>
      <c r="AA11" s="272">
        <f t="shared" si="0"/>
        <v>275</v>
      </c>
      <c r="AB11" s="272">
        <f t="shared" si="0"/>
        <v>257</v>
      </c>
      <c r="AC11" s="314">
        <f t="shared" si="0"/>
        <v>15</v>
      </c>
      <c r="AD11" s="314">
        <f t="shared" si="0"/>
        <v>250</v>
      </c>
    </row>
    <row r="12" spans="1:30" ht="15">
      <c r="A12" s="12"/>
      <c r="B12" s="250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50"/>
      <c r="N12" s="251"/>
      <c r="O12" s="251"/>
      <c r="P12" s="251"/>
      <c r="Q12" s="251"/>
      <c r="R12" s="251"/>
      <c r="S12" s="251"/>
      <c r="T12" s="250"/>
      <c r="U12" s="249"/>
      <c r="V12" s="249"/>
      <c r="W12" s="13"/>
      <c r="X12" s="13"/>
      <c r="Y12" s="13"/>
      <c r="Z12" s="253"/>
      <c r="AA12" s="13"/>
      <c r="AB12" s="13"/>
      <c r="AC12" s="247"/>
      <c r="AD12" s="247"/>
    </row>
    <row r="13" spans="1:30" ht="15">
      <c r="A13" s="39" t="s">
        <v>232</v>
      </c>
      <c r="B13" s="25">
        <f>SUM(C13:AD13)</f>
        <v>4040</v>
      </c>
      <c r="C13" s="24">
        <f>SUM(C15:C32)</f>
        <v>1190</v>
      </c>
      <c r="D13" s="24">
        <f aca="true" t="shared" si="1" ref="D13:AD13">SUM(D15:D32)</f>
        <v>236</v>
      </c>
      <c r="E13" s="24">
        <f t="shared" si="1"/>
        <v>200</v>
      </c>
      <c r="F13" s="24">
        <f t="shared" si="1"/>
        <v>148</v>
      </c>
      <c r="G13" s="24">
        <f t="shared" si="1"/>
        <v>122</v>
      </c>
      <c r="H13" s="24">
        <f t="shared" si="1"/>
        <v>201</v>
      </c>
      <c r="I13" s="24">
        <f t="shared" si="1"/>
        <v>258</v>
      </c>
      <c r="J13" s="24">
        <f t="shared" si="1"/>
        <v>164</v>
      </c>
      <c r="K13" s="24">
        <f>SUM(K15:K32)</f>
        <v>75</v>
      </c>
      <c r="L13" s="24">
        <f t="shared" si="1"/>
        <v>82</v>
      </c>
      <c r="M13" s="24">
        <f>SUM(M15:M32)</f>
        <v>122</v>
      </c>
      <c r="N13" s="67">
        <f t="shared" si="1"/>
        <v>191</v>
      </c>
      <c r="O13" s="24">
        <f t="shared" si="1"/>
        <v>99</v>
      </c>
      <c r="P13" s="24">
        <f t="shared" si="1"/>
        <v>135</v>
      </c>
      <c r="Q13" s="24">
        <f t="shared" si="1"/>
        <v>121</v>
      </c>
      <c r="R13" s="24">
        <f t="shared" si="1"/>
        <v>138</v>
      </c>
      <c r="S13" s="24">
        <f t="shared" si="1"/>
        <v>83</v>
      </c>
      <c r="T13" s="24">
        <f t="shared" si="1"/>
        <v>148</v>
      </c>
      <c r="U13" s="67">
        <f t="shared" si="1"/>
        <v>17</v>
      </c>
      <c r="V13" s="24">
        <f t="shared" si="1"/>
        <v>40</v>
      </c>
      <c r="W13" s="24">
        <f t="shared" si="1"/>
        <v>17</v>
      </c>
      <c r="X13" s="24">
        <f t="shared" si="1"/>
        <v>41</v>
      </c>
      <c r="Y13" s="24">
        <f t="shared" si="1"/>
        <v>22</v>
      </c>
      <c r="Z13" s="24">
        <f t="shared" si="1"/>
        <v>45</v>
      </c>
      <c r="AA13" s="67">
        <f t="shared" si="1"/>
        <v>5</v>
      </c>
      <c r="AB13" s="24">
        <f t="shared" si="1"/>
        <v>15</v>
      </c>
      <c r="AC13" s="67">
        <f t="shared" si="1"/>
        <v>15</v>
      </c>
      <c r="AD13" s="67">
        <f t="shared" si="1"/>
        <v>110</v>
      </c>
    </row>
    <row r="14" spans="2:30" ht="15">
      <c r="B14" s="30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50"/>
      <c r="N14" s="251"/>
      <c r="O14" s="251"/>
      <c r="P14" s="251"/>
      <c r="Q14" s="251"/>
      <c r="R14" s="251"/>
      <c r="S14" s="251"/>
      <c r="T14" s="250"/>
      <c r="U14" s="249"/>
      <c r="V14" s="249"/>
      <c r="W14" s="13"/>
      <c r="X14" s="13"/>
      <c r="Y14" s="13"/>
      <c r="Z14" s="253"/>
      <c r="AA14" s="13"/>
      <c r="AB14" s="13"/>
      <c r="AC14" s="247"/>
      <c r="AD14" s="247"/>
    </row>
    <row r="15" spans="1:30" ht="15">
      <c r="A15" s="3" t="s">
        <v>57</v>
      </c>
      <c r="B15" s="30">
        <f>SUM(C15:AD15)</f>
        <v>10</v>
      </c>
      <c r="C15" s="31">
        <v>5</v>
      </c>
      <c r="D15" s="246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1</v>
      </c>
      <c r="K15" s="31">
        <v>0</v>
      </c>
      <c r="L15" s="31">
        <v>0</v>
      </c>
      <c r="M15" s="35">
        <v>0</v>
      </c>
      <c r="N15" s="31">
        <v>1</v>
      </c>
      <c r="O15" s="31">
        <v>1</v>
      </c>
      <c r="P15" s="31">
        <v>1</v>
      </c>
      <c r="Q15" s="31">
        <v>0</v>
      </c>
      <c r="R15" s="31">
        <v>0</v>
      </c>
      <c r="S15" s="31">
        <v>0</v>
      </c>
      <c r="T15" s="35">
        <v>1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5">
        <v>0</v>
      </c>
      <c r="AA15" s="31">
        <v>0</v>
      </c>
      <c r="AB15" s="31">
        <v>0</v>
      </c>
      <c r="AC15" s="247">
        <v>0</v>
      </c>
      <c r="AD15" s="123">
        <v>0</v>
      </c>
    </row>
    <row r="16" spans="1:30" ht="15">
      <c r="A16" s="3" t="s">
        <v>58</v>
      </c>
      <c r="B16" s="30">
        <f aca="true" t="shared" si="2" ref="B16:B32">SUM(C16:AD16)</f>
        <v>19</v>
      </c>
      <c r="C16" s="31">
        <v>10</v>
      </c>
      <c r="D16" s="246">
        <v>1</v>
      </c>
      <c r="E16" s="31">
        <v>0</v>
      </c>
      <c r="F16" s="31">
        <v>0</v>
      </c>
      <c r="G16" s="31">
        <v>0</v>
      </c>
      <c r="H16" s="31">
        <v>1</v>
      </c>
      <c r="I16" s="31">
        <v>1</v>
      </c>
      <c r="J16" s="31">
        <v>2</v>
      </c>
      <c r="K16" s="31">
        <v>1</v>
      </c>
      <c r="L16" s="31">
        <v>0</v>
      </c>
      <c r="M16" s="35">
        <v>0</v>
      </c>
      <c r="N16" s="31">
        <v>0</v>
      </c>
      <c r="O16" s="31">
        <v>0</v>
      </c>
      <c r="P16" s="31">
        <v>0</v>
      </c>
      <c r="Q16" s="31">
        <v>0</v>
      </c>
      <c r="R16" s="31">
        <v>2</v>
      </c>
      <c r="S16" s="31">
        <v>0</v>
      </c>
      <c r="T16" s="35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5">
        <v>1</v>
      </c>
      <c r="AA16" s="31">
        <v>0</v>
      </c>
      <c r="AB16" s="31">
        <v>0</v>
      </c>
      <c r="AC16" s="247">
        <v>0</v>
      </c>
      <c r="AD16" s="247">
        <v>0</v>
      </c>
    </row>
    <row r="17" spans="1:30" ht="15">
      <c r="A17" s="3" t="s">
        <v>200</v>
      </c>
      <c r="B17" s="30">
        <f t="shared" si="2"/>
        <v>5</v>
      </c>
      <c r="C17" s="31">
        <v>1</v>
      </c>
      <c r="D17" s="246">
        <v>0</v>
      </c>
      <c r="E17" s="31">
        <v>0</v>
      </c>
      <c r="F17" s="31">
        <v>2</v>
      </c>
      <c r="G17" s="31">
        <v>0</v>
      </c>
      <c r="H17" s="31">
        <v>0</v>
      </c>
      <c r="I17" s="31">
        <v>1</v>
      </c>
      <c r="J17" s="31">
        <v>0</v>
      </c>
      <c r="K17" s="31">
        <v>0</v>
      </c>
      <c r="L17" s="31">
        <v>0</v>
      </c>
      <c r="M17" s="35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5">
        <v>0</v>
      </c>
      <c r="U17" s="31">
        <v>0</v>
      </c>
      <c r="V17" s="31">
        <v>1</v>
      </c>
      <c r="W17" s="31">
        <v>0</v>
      </c>
      <c r="X17" s="31">
        <v>0</v>
      </c>
      <c r="Y17" s="31">
        <v>0</v>
      </c>
      <c r="Z17" s="35">
        <v>0</v>
      </c>
      <c r="AA17" s="31">
        <v>0</v>
      </c>
      <c r="AB17" s="31">
        <v>0</v>
      </c>
      <c r="AC17" s="247">
        <v>0</v>
      </c>
      <c r="AD17" s="247">
        <v>0</v>
      </c>
    </row>
    <row r="18" spans="1:30" ht="15">
      <c r="A18" s="3" t="s">
        <v>64</v>
      </c>
      <c r="B18" s="30">
        <f t="shared" si="2"/>
        <v>1067</v>
      </c>
      <c r="C18" s="31">
        <v>261</v>
      </c>
      <c r="D18" s="246">
        <v>71</v>
      </c>
      <c r="E18" s="31">
        <v>44</v>
      </c>
      <c r="F18" s="31">
        <v>37</v>
      </c>
      <c r="G18" s="31">
        <v>31</v>
      </c>
      <c r="H18" s="31">
        <v>62</v>
      </c>
      <c r="I18" s="31">
        <v>80</v>
      </c>
      <c r="J18" s="31">
        <v>47</v>
      </c>
      <c r="K18" s="31">
        <v>17</v>
      </c>
      <c r="L18" s="31">
        <v>26</v>
      </c>
      <c r="M18" s="35">
        <v>26</v>
      </c>
      <c r="N18" s="31">
        <v>41</v>
      </c>
      <c r="O18" s="31">
        <v>30</v>
      </c>
      <c r="P18" s="31">
        <v>50</v>
      </c>
      <c r="Q18" s="31">
        <v>29</v>
      </c>
      <c r="R18" s="31">
        <v>58</v>
      </c>
      <c r="S18" s="31">
        <v>31</v>
      </c>
      <c r="T18" s="35">
        <v>57</v>
      </c>
      <c r="U18" s="31">
        <v>3</v>
      </c>
      <c r="V18" s="31">
        <v>9</v>
      </c>
      <c r="W18" s="31">
        <v>3</v>
      </c>
      <c r="X18" s="31">
        <v>22</v>
      </c>
      <c r="Y18" s="31">
        <v>5</v>
      </c>
      <c r="Z18" s="35">
        <v>20</v>
      </c>
      <c r="AA18" s="31">
        <v>0</v>
      </c>
      <c r="AB18" s="31">
        <v>7</v>
      </c>
      <c r="AC18" s="247">
        <v>0</v>
      </c>
      <c r="AD18" s="247">
        <v>0</v>
      </c>
    </row>
    <row r="19" spans="1:30" ht="15">
      <c r="A19" s="3" t="s">
        <v>75</v>
      </c>
      <c r="B19" s="30">
        <f t="shared" si="2"/>
        <v>1</v>
      </c>
      <c r="C19" s="31">
        <v>0</v>
      </c>
      <c r="D19" s="246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5">
        <v>0</v>
      </c>
      <c r="N19" s="31">
        <v>0</v>
      </c>
      <c r="O19" s="31">
        <v>0</v>
      </c>
      <c r="P19" s="31">
        <v>0</v>
      </c>
      <c r="Q19" s="31">
        <v>0</v>
      </c>
      <c r="R19" s="31">
        <v>1</v>
      </c>
      <c r="S19" s="31">
        <v>0</v>
      </c>
      <c r="T19" s="35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5">
        <v>0</v>
      </c>
      <c r="AA19" s="31">
        <v>0</v>
      </c>
      <c r="AB19" s="31">
        <v>0</v>
      </c>
      <c r="AC19" s="247">
        <v>0</v>
      </c>
      <c r="AD19" s="247">
        <v>0</v>
      </c>
    </row>
    <row r="20" spans="1:30" ht="15">
      <c r="A20" s="3" t="s">
        <v>515</v>
      </c>
      <c r="B20" s="30">
        <f t="shared" si="2"/>
        <v>51</v>
      </c>
      <c r="C20" s="31">
        <v>5</v>
      </c>
      <c r="D20" s="246">
        <v>6</v>
      </c>
      <c r="E20" s="31">
        <v>3</v>
      </c>
      <c r="F20" s="31">
        <v>3</v>
      </c>
      <c r="G20" s="31">
        <v>4</v>
      </c>
      <c r="H20" s="31">
        <v>5</v>
      </c>
      <c r="I20" s="31">
        <v>1</v>
      </c>
      <c r="J20" s="31">
        <v>5</v>
      </c>
      <c r="K20" s="31">
        <v>0</v>
      </c>
      <c r="L20" s="31">
        <v>2</v>
      </c>
      <c r="M20" s="35">
        <v>0</v>
      </c>
      <c r="N20" s="31">
        <v>0</v>
      </c>
      <c r="O20" s="31">
        <v>0</v>
      </c>
      <c r="P20" s="31">
        <v>0</v>
      </c>
      <c r="Q20" s="31">
        <v>0</v>
      </c>
      <c r="R20" s="31">
        <v>2</v>
      </c>
      <c r="S20" s="31">
        <v>8</v>
      </c>
      <c r="T20" s="35">
        <v>1</v>
      </c>
      <c r="U20" s="31">
        <v>0</v>
      </c>
      <c r="V20" s="31">
        <v>0</v>
      </c>
      <c r="W20" s="31">
        <v>0</v>
      </c>
      <c r="X20" s="31">
        <v>2</v>
      </c>
      <c r="Y20" s="31">
        <v>1</v>
      </c>
      <c r="Z20" s="35">
        <v>1</v>
      </c>
      <c r="AA20" s="31">
        <v>0</v>
      </c>
      <c r="AB20" s="31">
        <v>2</v>
      </c>
      <c r="AC20" s="247">
        <v>0</v>
      </c>
      <c r="AD20" s="247">
        <v>0</v>
      </c>
    </row>
    <row r="21" spans="1:30" ht="15">
      <c r="A21" s="3" t="s">
        <v>106</v>
      </c>
      <c r="B21" s="30">
        <f t="shared" si="2"/>
        <v>527</v>
      </c>
      <c r="C21" s="31">
        <v>71</v>
      </c>
      <c r="D21" s="246">
        <v>47</v>
      </c>
      <c r="E21" s="31">
        <v>20</v>
      </c>
      <c r="F21" s="31">
        <v>21</v>
      </c>
      <c r="G21" s="31">
        <v>24</v>
      </c>
      <c r="H21" s="31">
        <v>24</v>
      </c>
      <c r="I21" s="31">
        <v>35</v>
      </c>
      <c r="J21" s="31">
        <v>18</v>
      </c>
      <c r="K21" s="31">
        <v>21</v>
      </c>
      <c r="L21" s="31">
        <v>11</v>
      </c>
      <c r="M21" s="35">
        <v>22</v>
      </c>
      <c r="N21" s="31">
        <v>16</v>
      </c>
      <c r="O21" s="31">
        <v>4</v>
      </c>
      <c r="P21" s="31">
        <v>8</v>
      </c>
      <c r="Q21" s="31">
        <v>12</v>
      </c>
      <c r="R21" s="31">
        <v>13</v>
      </c>
      <c r="S21" s="31">
        <v>8</v>
      </c>
      <c r="T21" s="35">
        <v>10</v>
      </c>
      <c r="U21" s="31">
        <v>4</v>
      </c>
      <c r="V21" s="31">
        <v>11</v>
      </c>
      <c r="W21" s="31">
        <v>2</v>
      </c>
      <c r="X21" s="31">
        <v>7</v>
      </c>
      <c r="Y21" s="31">
        <v>5</v>
      </c>
      <c r="Z21" s="35">
        <v>1</v>
      </c>
      <c r="AA21" s="31">
        <v>2</v>
      </c>
      <c r="AB21" s="31">
        <v>0</v>
      </c>
      <c r="AC21" s="247">
        <v>0</v>
      </c>
      <c r="AD21" s="247">
        <v>110</v>
      </c>
    </row>
    <row r="22" spans="1:30" ht="15">
      <c r="A22" s="3" t="s">
        <v>107</v>
      </c>
      <c r="B22" s="30">
        <f t="shared" si="2"/>
        <v>265</v>
      </c>
      <c r="C22" s="31">
        <v>102</v>
      </c>
      <c r="D22" s="246">
        <v>17</v>
      </c>
      <c r="E22" s="31">
        <v>9</v>
      </c>
      <c r="F22" s="31">
        <v>15</v>
      </c>
      <c r="G22" s="31">
        <v>5</v>
      </c>
      <c r="H22" s="31">
        <v>15</v>
      </c>
      <c r="I22" s="31">
        <v>36</v>
      </c>
      <c r="J22" s="31">
        <v>3</v>
      </c>
      <c r="K22" s="31">
        <v>7</v>
      </c>
      <c r="L22" s="31">
        <v>6</v>
      </c>
      <c r="M22" s="35">
        <v>5</v>
      </c>
      <c r="N22" s="31">
        <v>4</v>
      </c>
      <c r="O22" s="31">
        <v>2</v>
      </c>
      <c r="P22" s="31">
        <v>2</v>
      </c>
      <c r="Q22" s="31">
        <v>5</v>
      </c>
      <c r="R22" s="31">
        <v>2</v>
      </c>
      <c r="S22" s="31">
        <v>5</v>
      </c>
      <c r="T22" s="35">
        <v>3</v>
      </c>
      <c r="U22" s="31">
        <v>1</v>
      </c>
      <c r="V22" s="31">
        <v>3</v>
      </c>
      <c r="W22" s="31">
        <v>0</v>
      </c>
      <c r="X22" s="31">
        <v>1</v>
      </c>
      <c r="Y22" s="31">
        <v>1</v>
      </c>
      <c r="Z22" s="35">
        <v>1</v>
      </c>
      <c r="AA22" s="31">
        <v>0</v>
      </c>
      <c r="AB22" s="31">
        <v>0</v>
      </c>
      <c r="AC22" s="247">
        <v>15</v>
      </c>
      <c r="AD22" s="247">
        <v>0</v>
      </c>
    </row>
    <row r="23" spans="1:30" ht="15">
      <c r="A23" s="3" t="s">
        <v>214</v>
      </c>
      <c r="B23" s="30">
        <f t="shared" si="2"/>
        <v>1</v>
      </c>
      <c r="C23" s="31">
        <v>0</v>
      </c>
      <c r="D23" s="246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5">
        <v>0</v>
      </c>
      <c r="N23" s="31">
        <v>0</v>
      </c>
      <c r="O23" s="31">
        <v>0</v>
      </c>
      <c r="P23" s="31">
        <v>0</v>
      </c>
      <c r="Q23" s="31">
        <v>0</v>
      </c>
      <c r="R23" s="31">
        <v>1</v>
      </c>
      <c r="S23" s="31">
        <v>0</v>
      </c>
      <c r="T23" s="35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5">
        <v>0</v>
      </c>
      <c r="AA23" s="31">
        <v>0</v>
      </c>
      <c r="AB23" s="31">
        <v>0</v>
      </c>
      <c r="AC23" s="247">
        <v>0</v>
      </c>
      <c r="AD23" s="247">
        <v>0</v>
      </c>
    </row>
    <row r="24" spans="1:30" ht="15">
      <c r="A24" s="3" t="s">
        <v>130</v>
      </c>
      <c r="B24" s="30">
        <f t="shared" si="2"/>
        <v>474</v>
      </c>
      <c r="C24" s="31">
        <v>250</v>
      </c>
      <c r="D24" s="246">
        <v>4</v>
      </c>
      <c r="E24" s="31">
        <v>20</v>
      </c>
      <c r="F24" s="31">
        <v>7</v>
      </c>
      <c r="G24" s="31">
        <v>10</v>
      </c>
      <c r="H24" s="31">
        <v>14</v>
      </c>
      <c r="I24" s="31">
        <v>17</v>
      </c>
      <c r="J24" s="31">
        <v>7</v>
      </c>
      <c r="K24" s="31">
        <v>7</v>
      </c>
      <c r="L24" s="31">
        <v>2</v>
      </c>
      <c r="M24" s="35">
        <v>10</v>
      </c>
      <c r="N24" s="31">
        <v>3</v>
      </c>
      <c r="O24" s="31">
        <v>3</v>
      </c>
      <c r="P24" s="31">
        <v>35</v>
      </c>
      <c r="Q24" s="31">
        <v>18</v>
      </c>
      <c r="R24" s="31">
        <v>21</v>
      </c>
      <c r="S24" s="31">
        <v>5</v>
      </c>
      <c r="T24" s="35">
        <v>21</v>
      </c>
      <c r="U24" s="31">
        <v>1</v>
      </c>
      <c r="V24" s="31">
        <v>0</v>
      </c>
      <c r="W24" s="31">
        <v>8</v>
      </c>
      <c r="X24" s="31">
        <v>0</v>
      </c>
      <c r="Y24" s="31">
        <v>2</v>
      </c>
      <c r="Z24" s="35">
        <v>7</v>
      </c>
      <c r="AA24" s="31">
        <v>0</v>
      </c>
      <c r="AB24" s="31">
        <v>2</v>
      </c>
      <c r="AC24" s="247">
        <v>0</v>
      </c>
      <c r="AD24" s="247">
        <v>0</v>
      </c>
    </row>
    <row r="25" spans="1:30" ht="15">
      <c r="A25" s="3" t="s">
        <v>132</v>
      </c>
      <c r="B25" s="30">
        <f t="shared" si="2"/>
        <v>285</v>
      </c>
      <c r="C25" s="31">
        <v>95</v>
      </c>
      <c r="D25" s="246">
        <v>17</v>
      </c>
      <c r="E25" s="31">
        <v>12</v>
      </c>
      <c r="F25" s="31">
        <v>1</v>
      </c>
      <c r="G25" s="31">
        <v>8</v>
      </c>
      <c r="H25" s="31">
        <v>24</v>
      </c>
      <c r="I25" s="31">
        <v>26</v>
      </c>
      <c r="J25" s="31">
        <v>2</v>
      </c>
      <c r="K25" s="31">
        <v>0</v>
      </c>
      <c r="L25" s="31">
        <v>4</v>
      </c>
      <c r="M25" s="35">
        <v>12</v>
      </c>
      <c r="N25" s="31">
        <v>17</v>
      </c>
      <c r="O25" s="31">
        <v>8</v>
      </c>
      <c r="P25" s="31">
        <v>11</v>
      </c>
      <c r="Q25" s="31">
        <v>7</v>
      </c>
      <c r="R25" s="31">
        <v>2</v>
      </c>
      <c r="S25" s="31">
        <v>5</v>
      </c>
      <c r="T25" s="35">
        <v>30</v>
      </c>
      <c r="U25" s="31">
        <v>1</v>
      </c>
      <c r="V25" s="31">
        <v>1</v>
      </c>
      <c r="W25" s="31">
        <v>0</v>
      </c>
      <c r="X25" s="31">
        <v>2</v>
      </c>
      <c r="Y25" s="31">
        <v>0</v>
      </c>
      <c r="Z25" s="35">
        <v>0</v>
      </c>
      <c r="AA25" s="31">
        <v>0</v>
      </c>
      <c r="AB25" s="31">
        <v>0</v>
      </c>
      <c r="AC25" s="247">
        <v>0</v>
      </c>
      <c r="AD25" s="247">
        <v>0</v>
      </c>
    </row>
    <row r="26" spans="1:30" ht="15">
      <c r="A26" s="3" t="s">
        <v>133</v>
      </c>
      <c r="B26" s="30">
        <f t="shared" si="2"/>
        <v>322</v>
      </c>
      <c r="C26" s="31">
        <v>189</v>
      </c>
      <c r="D26" s="246">
        <v>18</v>
      </c>
      <c r="E26" s="31">
        <v>7</v>
      </c>
      <c r="F26" s="31">
        <v>17</v>
      </c>
      <c r="G26" s="31">
        <v>5</v>
      </c>
      <c r="H26" s="31">
        <v>13</v>
      </c>
      <c r="I26" s="31">
        <v>31</v>
      </c>
      <c r="J26" s="31">
        <v>6</v>
      </c>
      <c r="K26" s="31">
        <v>0</v>
      </c>
      <c r="L26" s="31">
        <v>4</v>
      </c>
      <c r="M26" s="35">
        <v>10</v>
      </c>
      <c r="N26" s="31">
        <v>3</v>
      </c>
      <c r="O26" s="31">
        <v>1</v>
      </c>
      <c r="P26" s="31">
        <v>2</v>
      </c>
      <c r="Q26" s="31">
        <v>2</v>
      </c>
      <c r="R26" s="31">
        <v>1</v>
      </c>
      <c r="S26" s="31">
        <v>0</v>
      </c>
      <c r="T26" s="35">
        <v>8</v>
      </c>
      <c r="U26" s="31">
        <v>3</v>
      </c>
      <c r="V26" s="31">
        <v>0</v>
      </c>
      <c r="W26" s="31">
        <v>0</v>
      </c>
      <c r="X26" s="31">
        <v>0</v>
      </c>
      <c r="Y26" s="31">
        <v>0</v>
      </c>
      <c r="Z26" s="35">
        <v>1</v>
      </c>
      <c r="AA26" s="31">
        <v>0</v>
      </c>
      <c r="AB26" s="31">
        <v>1</v>
      </c>
      <c r="AC26" s="247">
        <v>0</v>
      </c>
      <c r="AD26" s="247">
        <v>0</v>
      </c>
    </row>
    <row r="27" spans="1:30" ht="15">
      <c r="A27" s="3" t="s">
        <v>134</v>
      </c>
      <c r="B27" s="30">
        <f t="shared" si="2"/>
        <v>643</v>
      </c>
      <c r="C27" s="31">
        <v>154</v>
      </c>
      <c r="D27" s="246">
        <v>37</v>
      </c>
      <c r="E27" s="31">
        <v>74</v>
      </c>
      <c r="F27" s="31">
        <v>42</v>
      </c>
      <c r="G27" s="31">
        <v>21</v>
      </c>
      <c r="H27" s="31">
        <v>31</v>
      </c>
      <c r="I27" s="31">
        <v>16</v>
      </c>
      <c r="J27" s="31">
        <v>35</v>
      </c>
      <c r="K27" s="31">
        <v>16</v>
      </c>
      <c r="L27" s="31">
        <v>21</v>
      </c>
      <c r="M27" s="35">
        <v>27</v>
      </c>
      <c r="N27" s="31">
        <v>28</v>
      </c>
      <c r="O27" s="31">
        <v>11</v>
      </c>
      <c r="P27" s="31">
        <v>18</v>
      </c>
      <c r="Q27" s="31">
        <v>11</v>
      </c>
      <c r="R27" s="31">
        <v>30</v>
      </c>
      <c r="S27" s="31">
        <v>12</v>
      </c>
      <c r="T27" s="35">
        <v>15</v>
      </c>
      <c r="U27" s="31">
        <v>3</v>
      </c>
      <c r="V27" s="31">
        <v>12</v>
      </c>
      <c r="W27" s="31">
        <v>3</v>
      </c>
      <c r="X27" s="31">
        <v>4</v>
      </c>
      <c r="Y27" s="31">
        <v>5</v>
      </c>
      <c r="Z27" s="35">
        <v>12</v>
      </c>
      <c r="AA27" s="31">
        <v>3</v>
      </c>
      <c r="AB27" s="31">
        <v>2</v>
      </c>
      <c r="AC27" s="247">
        <v>0</v>
      </c>
      <c r="AD27" s="247">
        <v>0</v>
      </c>
    </row>
    <row r="28" spans="1:30" ht="15">
      <c r="A28" s="3" t="s">
        <v>142</v>
      </c>
      <c r="B28" s="30">
        <f t="shared" si="2"/>
        <v>2</v>
      </c>
      <c r="C28" s="31">
        <v>0</v>
      </c>
      <c r="D28" s="246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5">
        <v>1</v>
      </c>
      <c r="N28" s="31">
        <v>0</v>
      </c>
      <c r="O28" s="31">
        <v>0</v>
      </c>
      <c r="P28" s="31">
        <v>0</v>
      </c>
      <c r="Q28" s="31">
        <v>1</v>
      </c>
      <c r="R28" s="31">
        <v>0</v>
      </c>
      <c r="S28" s="31">
        <v>0</v>
      </c>
      <c r="T28" s="35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5">
        <v>0</v>
      </c>
      <c r="AA28" s="31">
        <v>0</v>
      </c>
      <c r="AB28" s="31">
        <v>0</v>
      </c>
      <c r="AC28" s="247">
        <v>0</v>
      </c>
      <c r="AD28" s="247">
        <v>0</v>
      </c>
    </row>
    <row r="29" spans="1:30" ht="15">
      <c r="A29" s="3" t="s">
        <v>165</v>
      </c>
      <c r="B29" s="30">
        <f t="shared" si="2"/>
        <v>2</v>
      </c>
      <c r="C29" s="31">
        <v>2</v>
      </c>
      <c r="D29" s="246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5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5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5">
        <v>0</v>
      </c>
      <c r="AA29" s="31">
        <v>0</v>
      </c>
      <c r="AB29" s="31">
        <v>0</v>
      </c>
      <c r="AC29" s="247">
        <v>0</v>
      </c>
      <c r="AD29" s="247">
        <v>0</v>
      </c>
    </row>
    <row r="30" spans="1:30" ht="15">
      <c r="A30" s="3" t="s">
        <v>217</v>
      </c>
      <c r="B30" s="30">
        <f t="shared" si="2"/>
        <v>2</v>
      </c>
      <c r="C30" s="31">
        <v>0</v>
      </c>
      <c r="D30" s="246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5">
        <v>0</v>
      </c>
      <c r="N30" s="31">
        <v>0</v>
      </c>
      <c r="O30" s="31">
        <v>1</v>
      </c>
      <c r="P30" s="31">
        <v>0</v>
      </c>
      <c r="Q30" s="31">
        <v>0</v>
      </c>
      <c r="R30" s="31">
        <v>0</v>
      </c>
      <c r="S30" s="31">
        <v>0</v>
      </c>
      <c r="T30" s="35">
        <v>0</v>
      </c>
      <c r="U30" s="31">
        <v>0</v>
      </c>
      <c r="V30" s="31">
        <v>1</v>
      </c>
      <c r="W30" s="31">
        <v>0</v>
      </c>
      <c r="X30" s="31">
        <v>0</v>
      </c>
      <c r="Y30" s="31">
        <v>0</v>
      </c>
      <c r="Z30" s="35">
        <v>0</v>
      </c>
      <c r="AA30" s="31">
        <v>0</v>
      </c>
      <c r="AB30" s="31">
        <v>0</v>
      </c>
      <c r="AC30" s="247">
        <v>0</v>
      </c>
      <c r="AD30" s="247">
        <v>0</v>
      </c>
    </row>
    <row r="31" spans="1:30" ht="15">
      <c r="A31" s="3" t="s">
        <v>167</v>
      </c>
      <c r="B31" s="30">
        <f t="shared" si="2"/>
        <v>105</v>
      </c>
      <c r="C31" s="31">
        <v>24</v>
      </c>
      <c r="D31" s="246">
        <v>8</v>
      </c>
      <c r="E31" s="31">
        <v>6</v>
      </c>
      <c r="F31" s="31">
        <v>2</v>
      </c>
      <c r="G31" s="31">
        <v>4</v>
      </c>
      <c r="H31" s="31">
        <v>11</v>
      </c>
      <c r="I31" s="31">
        <v>9</v>
      </c>
      <c r="J31" s="31">
        <v>2</v>
      </c>
      <c r="K31" s="31">
        <v>6</v>
      </c>
      <c r="L31" s="31">
        <v>4</v>
      </c>
      <c r="M31" s="35">
        <v>5</v>
      </c>
      <c r="N31" s="31">
        <v>1</v>
      </c>
      <c r="O31" s="31">
        <v>2</v>
      </c>
      <c r="P31" s="31">
        <v>2</v>
      </c>
      <c r="Q31" s="31">
        <v>5</v>
      </c>
      <c r="R31" s="31">
        <v>4</v>
      </c>
      <c r="S31" s="31">
        <v>0</v>
      </c>
      <c r="T31" s="35">
        <v>2</v>
      </c>
      <c r="U31" s="31">
        <v>0</v>
      </c>
      <c r="V31" s="31">
        <v>0</v>
      </c>
      <c r="W31" s="31">
        <v>1</v>
      </c>
      <c r="X31" s="31">
        <v>3</v>
      </c>
      <c r="Y31" s="31">
        <v>2</v>
      </c>
      <c r="Z31" s="35">
        <v>1</v>
      </c>
      <c r="AA31" s="31">
        <v>0</v>
      </c>
      <c r="AB31" s="31">
        <v>1</v>
      </c>
      <c r="AC31" s="247">
        <v>0</v>
      </c>
      <c r="AD31" s="247">
        <v>0</v>
      </c>
    </row>
    <row r="32" spans="1:30" ht="15">
      <c r="A32" s="3" t="s">
        <v>172</v>
      </c>
      <c r="B32" s="30">
        <f t="shared" si="2"/>
        <v>259</v>
      </c>
      <c r="C32" s="31">
        <v>21</v>
      </c>
      <c r="D32" s="246">
        <v>10</v>
      </c>
      <c r="E32" s="31">
        <v>5</v>
      </c>
      <c r="F32" s="31">
        <v>1</v>
      </c>
      <c r="G32" s="31">
        <v>10</v>
      </c>
      <c r="H32" s="31">
        <v>1</v>
      </c>
      <c r="I32" s="31">
        <v>5</v>
      </c>
      <c r="J32" s="31">
        <v>36</v>
      </c>
      <c r="K32" s="31">
        <v>0</v>
      </c>
      <c r="L32" s="31">
        <v>2</v>
      </c>
      <c r="M32" s="35">
        <v>4</v>
      </c>
      <c r="N32" s="31">
        <v>77</v>
      </c>
      <c r="O32" s="31">
        <v>36</v>
      </c>
      <c r="P32" s="31">
        <v>6</v>
      </c>
      <c r="Q32" s="31">
        <v>31</v>
      </c>
      <c r="R32" s="31">
        <v>1</v>
      </c>
      <c r="S32" s="31">
        <v>9</v>
      </c>
      <c r="T32" s="35">
        <v>0</v>
      </c>
      <c r="U32" s="31">
        <v>1</v>
      </c>
      <c r="V32" s="31">
        <v>2</v>
      </c>
      <c r="W32" s="31">
        <v>0</v>
      </c>
      <c r="X32" s="31">
        <v>0</v>
      </c>
      <c r="Y32" s="31">
        <v>1</v>
      </c>
      <c r="Z32" s="43">
        <v>0</v>
      </c>
      <c r="AA32" s="127">
        <v>0</v>
      </c>
      <c r="AB32" s="35">
        <v>0</v>
      </c>
      <c r="AC32" s="92">
        <v>0</v>
      </c>
      <c r="AD32" s="247">
        <v>0</v>
      </c>
    </row>
    <row r="33" spans="1:30" ht="15">
      <c r="A33" s="3"/>
      <c r="B33" s="30"/>
      <c r="C33" s="31"/>
      <c r="D33" s="246"/>
      <c r="E33" s="31"/>
      <c r="F33" s="31"/>
      <c r="G33" s="31"/>
      <c r="H33" s="31"/>
      <c r="I33" s="31"/>
      <c r="J33" s="31"/>
      <c r="K33" s="31"/>
      <c r="L33" s="31"/>
      <c r="M33" s="35"/>
      <c r="N33" s="31"/>
      <c r="O33" s="31"/>
      <c r="P33" s="31"/>
      <c r="Q33" s="31"/>
      <c r="R33" s="31"/>
      <c r="S33" s="31"/>
      <c r="T33" s="43"/>
      <c r="U33" s="127"/>
      <c r="V33" s="31"/>
      <c r="W33" s="31"/>
      <c r="X33" s="31"/>
      <c r="Y33" s="31"/>
      <c r="Z33" s="43"/>
      <c r="AA33" s="127"/>
      <c r="AB33" s="35"/>
      <c r="AC33" s="92"/>
      <c r="AD33" s="247"/>
    </row>
    <row r="34" spans="1:30" ht="15">
      <c r="A34" s="40" t="s">
        <v>233</v>
      </c>
      <c r="B34" s="25">
        <f>SUM(C34:AD34)</f>
        <v>2</v>
      </c>
      <c r="C34" s="24">
        <f>SUM(C36)</f>
        <v>0</v>
      </c>
      <c r="D34" s="24">
        <f aca="true" t="shared" si="3" ref="D34:AD34">SUM(D36)</f>
        <v>2</v>
      </c>
      <c r="E34" s="24">
        <f t="shared" si="3"/>
        <v>0</v>
      </c>
      <c r="F34" s="24">
        <f t="shared" si="3"/>
        <v>0</v>
      </c>
      <c r="G34" s="24">
        <f t="shared" si="3"/>
        <v>0</v>
      </c>
      <c r="H34" s="24">
        <f t="shared" si="3"/>
        <v>0</v>
      </c>
      <c r="I34" s="24">
        <f t="shared" si="3"/>
        <v>0</v>
      </c>
      <c r="J34" s="24">
        <f t="shared" si="3"/>
        <v>0</v>
      </c>
      <c r="K34" s="24">
        <f t="shared" si="3"/>
        <v>0</v>
      </c>
      <c r="L34" s="24">
        <f t="shared" si="3"/>
        <v>0</v>
      </c>
      <c r="M34" s="24">
        <f t="shared" si="3"/>
        <v>0</v>
      </c>
      <c r="N34" s="67">
        <f t="shared" si="3"/>
        <v>0</v>
      </c>
      <c r="O34" s="24">
        <f t="shared" si="3"/>
        <v>0</v>
      </c>
      <c r="P34" s="24">
        <f t="shared" si="3"/>
        <v>0</v>
      </c>
      <c r="Q34" s="24">
        <f t="shared" si="3"/>
        <v>0</v>
      </c>
      <c r="R34" s="24">
        <f t="shared" si="3"/>
        <v>0</v>
      </c>
      <c r="S34" s="24">
        <f t="shared" si="3"/>
        <v>0</v>
      </c>
      <c r="T34" s="24">
        <f t="shared" si="3"/>
        <v>0</v>
      </c>
      <c r="U34" s="67">
        <f t="shared" si="3"/>
        <v>0</v>
      </c>
      <c r="V34" s="24">
        <f t="shared" si="3"/>
        <v>0</v>
      </c>
      <c r="W34" s="24">
        <f t="shared" si="3"/>
        <v>0</v>
      </c>
      <c r="X34" s="24">
        <f t="shared" si="3"/>
        <v>0</v>
      </c>
      <c r="Y34" s="24">
        <f t="shared" si="3"/>
        <v>0</v>
      </c>
      <c r="Z34" s="24">
        <f t="shared" si="3"/>
        <v>0</v>
      </c>
      <c r="AA34" s="67">
        <f t="shared" si="3"/>
        <v>0</v>
      </c>
      <c r="AB34" s="25">
        <f t="shared" si="3"/>
        <v>0</v>
      </c>
      <c r="AC34" s="66">
        <f t="shared" si="3"/>
        <v>0</v>
      </c>
      <c r="AD34" s="67">
        <f t="shared" si="3"/>
        <v>0</v>
      </c>
    </row>
    <row r="35" spans="1:30" ht="15">
      <c r="A35" s="41"/>
      <c r="B35" s="273"/>
      <c r="C35" s="31"/>
      <c r="D35" s="246"/>
      <c r="E35" s="31"/>
      <c r="F35" s="31"/>
      <c r="G35" s="31"/>
      <c r="H35" s="31"/>
      <c r="I35" s="31"/>
      <c r="J35" s="31"/>
      <c r="K35" s="31"/>
      <c r="L35" s="31"/>
      <c r="M35" s="43"/>
      <c r="N35" s="127"/>
      <c r="O35" s="31"/>
      <c r="P35" s="31"/>
      <c r="Q35" s="31"/>
      <c r="R35" s="31"/>
      <c r="S35" s="31"/>
      <c r="T35" s="43"/>
      <c r="U35" s="127"/>
      <c r="V35" s="31"/>
      <c r="W35" s="31"/>
      <c r="X35" s="31"/>
      <c r="Y35" s="31"/>
      <c r="Z35" s="43"/>
      <c r="AA35" s="127"/>
      <c r="AB35" s="35"/>
      <c r="AC35" s="92"/>
      <c r="AD35" s="247"/>
    </row>
    <row r="36" spans="1:30" ht="15">
      <c r="A36" s="41" t="s">
        <v>197</v>
      </c>
      <c r="B36" s="273">
        <f>SUM(C36:AD36)</f>
        <v>2</v>
      </c>
      <c r="C36" s="31">
        <v>0</v>
      </c>
      <c r="D36" s="246">
        <v>2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43">
        <v>0</v>
      </c>
      <c r="N36" s="127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43">
        <v>0</v>
      </c>
      <c r="U36" s="127">
        <v>0</v>
      </c>
      <c r="V36" s="31">
        <v>0</v>
      </c>
      <c r="W36" s="31">
        <v>0</v>
      </c>
      <c r="X36" s="31">
        <v>0</v>
      </c>
      <c r="Y36" s="31">
        <v>0</v>
      </c>
      <c r="Z36" s="43">
        <v>0</v>
      </c>
      <c r="AA36" s="127">
        <v>0</v>
      </c>
      <c r="AB36" s="35">
        <v>0</v>
      </c>
      <c r="AC36" s="92">
        <v>0</v>
      </c>
      <c r="AD36" s="247">
        <v>0</v>
      </c>
    </row>
    <row r="37" spans="1:30" ht="15">
      <c r="A37" s="41"/>
      <c r="B37" s="273"/>
      <c r="C37" s="31"/>
      <c r="D37" s="246"/>
      <c r="E37" s="31"/>
      <c r="F37" s="31"/>
      <c r="G37" s="31"/>
      <c r="H37" s="31"/>
      <c r="I37" s="31"/>
      <c r="J37" s="31"/>
      <c r="K37" s="31"/>
      <c r="L37" s="31"/>
      <c r="M37" s="43"/>
      <c r="N37" s="127"/>
      <c r="O37" s="31"/>
      <c r="P37" s="31"/>
      <c r="Q37" s="31"/>
      <c r="R37" s="31"/>
      <c r="S37" s="31"/>
      <c r="T37" s="43"/>
      <c r="U37" s="127"/>
      <c r="V37" s="31"/>
      <c r="W37" s="31"/>
      <c r="X37" s="31"/>
      <c r="Y37" s="31"/>
      <c r="Z37" s="43"/>
      <c r="AA37" s="127"/>
      <c r="AB37" s="35"/>
      <c r="AC37" s="92"/>
      <c r="AD37" s="247"/>
    </row>
    <row r="38" spans="1:30" ht="15">
      <c r="A38" s="40" t="s">
        <v>234</v>
      </c>
      <c r="B38" s="25">
        <f>SUM(C38:AD38)</f>
        <v>1596</v>
      </c>
      <c r="C38" s="24">
        <f>SUM(C40:C54)</f>
        <v>514</v>
      </c>
      <c r="D38" s="24">
        <f aca="true" t="shared" si="4" ref="D38:AD38">SUM(D40:D54)</f>
        <v>83</v>
      </c>
      <c r="E38" s="24">
        <f t="shared" si="4"/>
        <v>50</v>
      </c>
      <c r="F38" s="24">
        <f t="shared" si="4"/>
        <v>84</v>
      </c>
      <c r="G38" s="24">
        <f t="shared" si="4"/>
        <v>49</v>
      </c>
      <c r="H38" s="24">
        <f t="shared" si="4"/>
        <v>85</v>
      </c>
      <c r="I38" s="24">
        <f t="shared" si="4"/>
        <v>65</v>
      </c>
      <c r="J38" s="24">
        <f t="shared" si="4"/>
        <v>81</v>
      </c>
      <c r="K38" s="24">
        <f t="shared" si="4"/>
        <v>32</v>
      </c>
      <c r="L38" s="24">
        <f t="shared" si="4"/>
        <v>42</v>
      </c>
      <c r="M38" s="24">
        <f>SUM(M40:M54)</f>
        <v>79</v>
      </c>
      <c r="N38" s="67">
        <f t="shared" si="4"/>
        <v>39</v>
      </c>
      <c r="O38" s="24">
        <f t="shared" si="4"/>
        <v>30</v>
      </c>
      <c r="P38" s="24">
        <f t="shared" si="4"/>
        <v>49</v>
      </c>
      <c r="Q38" s="24">
        <f t="shared" si="4"/>
        <v>26</v>
      </c>
      <c r="R38" s="24">
        <f t="shared" si="4"/>
        <v>77</v>
      </c>
      <c r="S38" s="24">
        <f t="shared" si="4"/>
        <v>34</v>
      </c>
      <c r="T38" s="24">
        <f t="shared" si="4"/>
        <v>44</v>
      </c>
      <c r="U38" s="67">
        <f t="shared" si="4"/>
        <v>17</v>
      </c>
      <c r="V38" s="24">
        <f t="shared" si="4"/>
        <v>15</v>
      </c>
      <c r="W38" s="24">
        <f t="shared" si="4"/>
        <v>18</v>
      </c>
      <c r="X38" s="24">
        <f t="shared" si="4"/>
        <v>19</v>
      </c>
      <c r="Y38" s="24">
        <f t="shared" si="4"/>
        <v>20</v>
      </c>
      <c r="Z38" s="24">
        <f t="shared" si="4"/>
        <v>31</v>
      </c>
      <c r="AA38" s="67">
        <f t="shared" si="4"/>
        <v>3</v>
      </c>
      <c r="AB38" s="25">
        <f t="shared" si="4"/>
        <v>10</v>
      </c>
      <c r="AC38" s="24">
        <f t="shared" si="4"/>
        <v>0</v>
      </c>
      <c r="AD38" s="67">
        <f t="shared" si="4"/>
        <v>0</v>
      </c>
    </row>
    <row r="39" spans="1:30" ht="15">
      <c r="A39" s="3"/>
      <c r="B39" s="30"/>
      <c r="C39" s="31"/>
      <c r="D39" s="246"/>
      <c r="E39" s="31"/>
      <c r="F39" s="31"/>
      <c r="G39" s="31"/>
      <c r="H39" s="31"/>
      <c r="I39" s="31"/>
      <c r="J39" s="31"/>
      <c r="K39" s="31"/>
      <c r="L39" s="31"/>
      <c r="M39" s="35"/>
      <c r="N39" s="31"/>
      <c r="O39" s="31"/>
      <c r="P39" s="31"/>
      <c r="Q39" s="31"/>
      <c r="R39" s="31"/>
      <c r="S39" s="31"/>
      <c r="T39" s="35"/>
      <c r="U39" s="31"/>
      <c r="V39" s="31"/>
      <c r="W39" s="31"/>
      <c r="X39" s="31"/>
      <c r="Y39" s="31"/>
      <c r="Z39" s="43"/>
      <c r="AA39" s="127"/>
      <c r="AB39" s="35"/>
      <c r="AC39" s="92"/>
      <c r="AD39" s="247"/>
    </row>
    <row r="40" spans="1:30" ht="15">
      <c r="A40" s="3" t="s">
        <v>61</v>
      </c>
      <c r="B40" s="30">
        <f>SUM(C40:AD40)</f>
        <v>56</v>
      </c>
      <c r="C40" s="31">
        <v>10</v>
      </c>
      <c r="D40" s="246">
        <v>2</v>
      </c>
      <c r="E40" s="31">
        <v>5</v>
      </c>
      <c r="F40" s="31">
        <v>6</v>
      </c>
      <c r="G40" s="31">
        <v>2</v>
      </c>
      <c r="H40" s="31">
        <v>2</v>
      </c>
      <c r="I40" s="31">
        <v>1</v>
      </c>
      <c r="J40" s="31">
        <v>8</v>
      </c>
      <c r="K40" s="31">
        <v>2</v>
      </c>
      <c r="L40" s="31">
        <v>0</v>
      </c>
      <c r="M40" s="35">
        <v>2</v>
      </c>
      <c r="N40" s="31">
        <v>4</v>
      </c>
      <c r="O40" s="31">
        <v>2</v>
      </c>
      <c r="P40" s="31">
        <v>1</v>
      </c>
      <c r="Q40" s="31">
        <v>1</v>
      </c>
      <c r="R40" s="31">
        <v>1</v>
      </c>
      <c r="S40" s="31">
        <v>2</v>
      </c>
      <c r="T40" s="35">
        <v>1</v>
      </c>
      <c r="U40" s="31">
        <v>0</v>
      </c>
      <c r="V40" s="31">
        <v>0</v>
      </c>
      <c r="W40" s="31">
        <v>1</v>
      </c>
      <c r="X40" s="31">
        <v>0</v>
      </c>
      <c r="Y40" s="31">
        <v>1</v>
      </c>
      <c r="Z40" s="35">
        <v>2</v>
      </c>
      <c r="AA40" s="31">
        <v>0</v>
      </c>
      <c r="AB40" s="31">
        <v>0</v>
      </c>
      <c r="AC40" s="247">
        <v>0</v>
      </c>
      <c r="AD40" s="247">
        <v>0</v>
      </c>
    </row>
    <row r="41" spans="1:30" ht="15">
      <c r="A41" s="3" t="s">
        <v>62</v>
      </c>
      <c r="B41" s="30">
        <f aca="true" t="shared" si="5" ref="B41:B54">SUM(C41:AD41)</f>
        <v>525</v>
      </c>
      <c r="C41" s="31">
        <v>147</v>
      </c>
      <c r="D41" s="246">
        <v>19</v>
      </c>
      <c r="E41" s="31">
        <v>9</v>
      </c>
      <c r="F41" s="31">
        <v>26</v>
      </c>
      <c r="G41" s="31">
        <v>16</v>
      </c>
      <c r="H41" s="31">
        <v>36</v>
      </c>
      <c r="I41" s="31">
        <v>14</v>
      </c>
      <c r="J41" s="31">
        <v>32</v>
      </c>
      <c r="K41" s="31">
        <v>13</v>
      </c>
      <c r="L41" s="31">
        <v>19</v>
      </c>
      <c r="M41" s="35">
        <v>19</v>
      </c>
      <c r="N41" s="31">
        <v>11</v>
      </c>
      <c r="O41" s="31">
        <v>13</v>
      </c>
      <c r="P41" s="31">
        <v>25</v>
      </c>
      <c r="Q41" s="31">
        <v>6</v>
      </c>
      <c r="R41" s="31">
        <v>39</v>
      </c>
      <c r="S41" s="31">
        <v>14</v>
      </c>
      <c r="T41" s="35">
        <v>18</v>
      </c>
      <c r="U41" s="31">
        <v>11</v>
      </c>
      <c r="V41" s="31">
        <v>3</v>
      </c>
      <c r="W41" s="31">
        <v>7</v>
      </c>
      <c r="X41" s="31">
        <v>9</v>
      </c>
      <c r="Y41" s="31">
        <v>7</v>
      </c>
      <c r="Z41" s="35">
        <v>6</v>
      </c>
      <c r="AA41" s="31">
        <v>3</v>
      </c>
      <c r="AB41" s="31">
        <v>3</v>
      </c>
      <c r="AC41" s="247">
        <v>0</v>
      </c>
      <c r="AD41" s="247">
        <v>0</v>
      </c>
    </row>
    <row r="42" spans="1:30" ht="15">
      <c r="A42" s="3" t="s">
        <v>76</v>
      </c>
      <c r="B42" s="30">
        <f t="shared" si="5"/>
        <v>71</v>
      </c>
      <c r="C42" s="31">
        <v>15</v>
      </c>
      <c r="D42" s="246">
        <v>4</v>
      </c>
      <c r="E42" s="31">
        <v>3</v>
      </c>
      <c r="F42" s="31">
        <v>5</v>
      </c>
      <c r="G42" s="31">
        <v>2</v>
      </c>
      <c r="H42" s="31">
        <v>2</v>
      </c>
      <c r="I42" s="31">
        <v>5</v>
      </c>
      <c r="J42" s="31">
        <v>2</v>
      </c>
      <c r="K42" s="31">
        <v>0</v>
      </c>
      <c r="L42" s="31">
        <v>4</v>
      </c>
      <c r="M42" s="35">
        <v>4</v>
      </c>
      <c r="N42" s="31">
        <v>6</v>
      </c>
      <c r="O42" s="31">
        <v>2</v>
      </c>
      <c r="P42" s="31">
        <v>0</v>
      </c>
      <c r="Q42" s="31">
        <v>7</v>
      </c>
      <c r="R42" s="31">
        <v>1</v>
      </c>
      <c r="S42" s="31">
        <v>0</v>
      </c>
      <c r="T42" s="35">
        <v>2</v>
      </c>
      <c r="U42" s="31">
        <v>3</v>
      </c>
      <c r="V42" s="31">
        <v>1</v>
      </c>
      <c r="W42" s="31">
        <v>1</v>
      </c>
      <c r="X42" s="31">
        <v>0</v>
      </c>
      <c r="Y42" s="31">
        <v>0</v>
      </c>
      <c r="Z42" s="35">
        <v>2</v>
      </c>
      <c r="AA42" s="31">
        <v>0</v>
      </c>
      <c r="AB42" s="31">
        <v>0</v>
      </c>
      <c r="AC42" s="247">
        <v>0</v>
      </c>
      <c r="AD42" s="247">
        <v>0</v>
      </c>
    </row>
    <row r="43" spans="1:30" ht="15">
      <c r="A43" s="3" t="s">
        <v>83</v>
      </c>
      <c r="B43" s="30">
        <f t="shared" si="5"/>
        <v>8</v>
      </c>
      <c r="C43" s="31">
        <v>2</v>
      </c>
      <c r="D43" s="246">
        <v>0</v>
      </c>
      <c r="E43" s="31">
        <v>0</v>
      </c>
      <c r="F43" s="31">
        <v>0</v>
      </c>
      <c r="G43" s="31">
        <v>0</v>
      </c>
      <c r="H43" s="31">
        <v>1</v>
      </c>
      <c r="I43" s="31">
        <v>0</v>
      </c>
      <c r="J43" s="31">
        <v>0</v>
      </c>
      <c r="K43" s="31">
        <v>0</v>
      </c>
      <c r="L43" s="31">
        <v>1</v>
      </c>
      <c r="M43" s="35">
        <v>1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3</v>
      </c>
      <c r="T43" s="35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5">
        <v>0</v>
      </c>
      <c r="AA43" s="31">
        <v>0</v>
      </c>
      <c r="AB43" s="31">
        <v>0</v>
      </c>
      <c r="AC43" s="247">
        <v>0</v>
      </c>
      <c r="AD43" s="247">
        <v>0</v>
      </c>
    </row>
    <row r="44" spans="1:30" ht="15">
      <c r="A44" s="3" t="s">
        <v>92</v>
      </c>
      <c r="B44" s="30">
        <f t="shared" si="5"/>
        <v>8</v>
      </c>
      <c r="C44" s="31">
        <v>5</v>
      </c>
      <c r="D44" s="246">
        <v>0</v>
      </c>
      <c r="E44" s="31">
        <v>0</v>
      </c>
      <c r="F44" s="31">
        <v>0</v>
      </c>
      <c r="G44" s="31">
        <v>0</v>
      </c>
      <c r="H44" s="31">
        <v>1</v>
      </c>
      <c r="I44" s="31">
        <v>0</v>
      </c>
      <c r="J44" s="31">
        <v>0</v>
      </c>
      <c r="K44" s="31">
        <v>0</v>
      </c>
      <c r="L44" s="31">
        <v>0</v>
      </c>
      <c r="M44" s="35">
        <v>0</v>
      </c>
      <c r="N44" s="31">
        <v>0</v>
      </c>
      <c r="O44" s="31">
        <v>0</v>
      </c>
      <c r="P44" s="31">
        <v>0</v>
      </c>
      <c r="Q44" s="31">
        <v>0</v>
      </c>
      <c r="R44" s="31">
        <v>1</v>
      </c>
      <c r="S44" s="31">
        <v>0</v>
      </c>
      <c r="T44" s="35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5">
        <v>0</v>
      </c>
      <c r="AA44" s="31">
        <v>0</v>
      </c>
      <c r="AB44" s="31">
        <v>1</v>
      </c>
      <c r="AC44" s="247">
        <v>0</v>
      </c>
      <c r="AD44" s="247">
        <v>0</v>
      </c>
    </row>
    <row r="45" spans="1:30" ht="15">
      <c r="A45" s="3" t="s">
        <v>147</v>
      </c>
      <c r="B45" s="30">
        <f t="shared" si="5"/>
        <v>144</v>
      </c>
      <c r="C45" s="31">
        <v>76</v>
      </c>
      <c r="D45" s="246">
        <v>11</v>
      </c>
      <c r="E45" s="31">
        <v>5</v>
      </c>
      <c r="F45" s="31">
        <v>1</v>
      </c>
      <c r="G45" s="31">
        <v>0</v>
      </c>
      <c r="H45" s="31">
        <v>10</v>
      </c>
      <c r="I45" s="31">
        <v>9</v>
      </c>
      <c r="J45" s="31">
        <v>2</v>
      </c>
      <c r="K45" s="31">
        <v>5</v>
      </c>
      <c r="L45" s="31">
        <v>3</v>
      </c>
      <c r="M45" s="35">
        <v>3</v>
      </c>
      <c r="N45" s="31">
        <v>0</v>
      </c>
      <c r="O45" s="31">
        <v>0</v>
      </c>
      <c r="P45" s="31">
        <v>4</v>
      </c>
      <c r="Q45" s="31">
        <v>2</v>
      </c>
      <c r="R45" s="31">
        <v>3</v>
      </c>
      <c r="S45" s="31">
        <v>3</v>
      </c>
      <c r="T45" s="35">
        <v>0</v>
      </c>
      <c r="U45" s="31">
        <v>0</v>
      </c>
      <c r="V45" s="31">
        <v>1</v>
      </c>
      <c r="W45" s="31">
        <v>0</v>
      </c>
      <c r="X45" s="31">
        <v>2</v>
      </c>
      <c r="Y45" s="31">
        <v>2</v>
      </c>
      <c r="Z45" s="35">
        <v>2</v>
      </c>
      <c r="AA45" s="31">
        <v>0</v>
      </c>
      <c r="AB45" s="31">
        <v>0</v>
      </c>
      <c r="AC45" s="247">
        <v>0</v>
      </c>
      <c r="AD45" s="247">
        <v>0</v>
      </c>
    </row>
    <row r="46" spans="1:30" ht="15">
      <c r="A46" s="3" t="s">
        <v>149</v>
      </c>
      <c r="B46" s="30">
        <f t="shared" si="5"/>
        <v>23</v>
      </c>
      <c r="C46" s="31">
        <v>1</v>
      </c>
      <c r="D46" s="246">
        <v>3</v>
      </c>
      <c r="E46" s="31">
        <v>0</v>
      </c>
      <c r="F46" s="31">
        <v>5</v>
      </c>
      <c r="G46" s="31">
        <v>2</v>
      </c>
      <c r="H46" s="31">
        <v>1</v>
      </c>
      <c r="I46" s="31">
        <v>3</v>
      </c>
      <c r="J46" s="31">
        <v>0</v>
      </c>
      <c r="K46" s="31">
        <v>0</v>
      </c>
      <c r="L46" s="31">
        <v>0</v>
      </c>
      <c r="M46" s="35">
        <v>0</v>
      </c>
      <c r="N46" s="31">
        <v>1</v>
      </c>
      <c r="O46" s="31">
        <v>1</v>
      </c>
      <c r="P46" s="31">
        <v>0</v>
      </c>
      <c r="Q46" s="31">
        <v>0</v>
      </c>
      <c r="R46" s="31">
        <v>1</v>
      </c>
      <c r="S46" s="31">
        <v>0</v>
      </c>
      <c r="T46" s="35">
        <v>1</v>
      </c>
      <c r="U46" s="31">
        <v>0</v>
      </c>
      <c r="V46" s="31">
        <v>2</v>
      </c>
      <c r="W46" s="31">
        <v>0</v>
      </c>
      <c r="X46" s="31">
        <v>1</v>
      </c>
      <c r="Y46" s="31">
        <v>0</v>
      </c>
      <c r="Z46" s="35">
        <v>1</v>
      </c>
      <c r="AA46" s="31">
        <v>0</v>
      </c>
      <c r="AB46" s="31">
        <v>0</v>
      </c>
      <c r="AC46" s="247">
        <v>0</v>
      </c>
      <c r="AD46" s="247">
        <v>0</v>
      </c>
    </row>
    <row r="47" spans="1:30" ht="15">
      <c r="A47" s="3" t="s">
        <v>405</v>
      </c>
      <c r="B47" s="30">
        <f t="shared" si="5"/>
        <v>95</v>
      </c>
      <c r="C47" s="31">
        <v>25</v>
      </c>
      <c r="D47" s="246">
        <v>2</v>
      </c>
      <c r="E47" s="31">
        <v>3</v>
      </c>
      <c r="F47" s="31">
        <v>2</v>
      </c>
      <c r="G47" s="31">
        <v>3</v>
      </c>
      <c r="H47" s="31">
        <v>9</v>
      </c>
      <c r="I47" s="31">
        <v>0</v>
      </c>
      <c r="J47" s="31">
        <v>6</v>
      </c>
      <c r="K47" s="31">
        <v>2</v>
      </c>
      <c r="L47" s="31">
        <v>5</v>
      </c>
      <c r="M47" s="35">
        <v>11</v>
      </c>
      <c r="N47" s="31">
        <v>9</v>
      </c>
      <c r="O47" s="31">
        <v>0</v>
      </c>
      <c r="P47" s="31">
        <v>0</v>
      </c>
      <c r="Q47" s="31">
        <v>2</v>
      </c>
      <c r="R47" s="31">
        <v>0</v>
      </c>
      <c r="S47" s="31">
        <v>4</v>
      </c>
      <c r="T47" s="35">
        <v>4</v>
      </c>
      <c r="U47" s="31">
        <v>0</v>
      </c>
      <c r="V47" s="31">
        <v>2</v>
      </c>
      <c r="W47" s="31">
        <v>0</v>
      </c>
      <c r="X47" s="31">
        <v>0</v>
      </c>
      <c r="Y47" s="31">
        <v>2</v>
      </c>
      <c r="Z47" s="35">
        <v>1</v>
      </c>
      <c r="AA47" s="31">
        <v>0</v>
      </c>
      <c r="AB47" s="31">
        <v>3</v>
      </c>
      <c r="AC47" s="247">
        <v>0</v>
      </c>
      <c r="AD47" s="247">
        <v>0</v>
      </c>
    </row>
    <row r="48" spans="1:30" ht="15">
      <c r="A48" s="3" t="s">
        <v>151</v>
      </c>
      <c r="B48" s="30">
        <f t="shared" si="5"/>
        <v>9</v>
      </c>
      <c r="C48" s="31">
        <v>6</v>
      </c>
      <c r="D48" s="246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5">
        <v>1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5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5">
        <v>1</v>
      </c>
      <c r="AA48" s="31">
        <v>0</v>
      </c>
      <c r="AB48" s="31">
        <v>1</v>
      </c>
      <c r="AC48" s="247">
        <v>0</v>
      </c>
      <c r="AD48" s="247">
        <v>0</v>
      </c>
    </row>
    <row r="49" spans="1:30" ht="15">
      <c r="A49" s="3" t="s">
        <v>155</v>
      </c>
      <c r="B49" s="30">
        <f t="shared" si="5"/>
        <v>1</v>
      </c>
      <c r="C49" s="31">
        <v>0</v>
      </c>
      <c r="D49" s="246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5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5">
        <v>0</v>
      </c>
      <c r="U49" s="31">
        <v>0</v>
      </c>
      <c r="V49" s="31">
        <v>0</v>
      </c>
      <c r="W49" s="31">
        <v>0</v>
      </c>
      <c r="X49" s="31">
        <v>0</v>
      </c>
      <c r="Y49" s="31">
        <v>1</v>
      </c>
      <c r="Z49" s="35">
        <v>0</v>
      </c>
      <c r="AA49" s="31">
        <v>0</v>
      </c>
      <c r="AB49" s="31">
        <v>0</v>
      </c>
      <c r="AC49" s="247">
        <v>0</v>
      </c>
      <c r="AD49" s="247">
        <v>0</v>
      </c>
    </row>
    <row r="50" spans="1:30" ht="15">
      <c r="A50" s="3" t="s">
        <v>170</v>
      </c>
      <c r="B50" s="30">
        <f t="shared" si="5"/>
        <v>2</v>
      </c>
      <c r="C50" s="31">
        <v>0</v>
      </c>
      <c r="D50" s="246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1</v>
      </c>
      <c r="K50" s="31">
        <v>0</v>
      </c>
      <c r="L50" s="31">
        <v>0</v>
      </c>
      <c r="M50" s="35">
        <v>0</v>
      </c>
      <c r="N50" s="31">
        <v>0</v>
      </c>
      <c r="O50" s="31">
        <v>0</v>
      </c>
      <c r="P50" s="31">
        <v>1</v>
      </c>
      <c r="Q50" s="31">
        <v>0</v>
      </c>
      <c r="R50" s="31">
        <v>0</v>
      </c>
      <c r="S50" s="31">
        <v>0</v>
      </c>
      <c r="T50" s="35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5">
        <v>0</v>
      </c>
      <c r="AA50" s="31">
        <v>0</v>
      </c>
      <c r="AB50" s="31">
        <v>0</v>
      </c>
      <c r="AC50" s="247">
        <v>0</v>
      </c>
      <c r="AD50" s="247">
        <v>0</v>
      </c>
    </row>
    <row r="51" spans="1:30" ht="15">
      <c r="A51" s="3" t="s">
        <v>174</v>
      </c>
      <c r="B51" s="30">
        <f t="shared" si="5"/>
        <v>53</v>
      </c>
      <c r="C51" s="31">
        <v>5</v>
      </c>
      <c r="D51" s="246">
        <v>4</v>
      </c>
      <c r="E51" s="31">
        <v>0</v>
      </c>
      <c r="F51" s="31">
        <v>2</v>
      </c>
      <c r="G51" s="31">
        <v>3</v>
      </c>
      <c r="H51" s="31">
        <v>3</v>
      </c>
      <c r="I51" s="31">
        <v>3</v>
      </c>
      <c r="J51" s="31">
        <v>4</v>
      </c>
      <c r="K51" s="31">
        <v>1</v>
      </c>
      <c r="L51" s="31">
        <v>2</v>
      </c>
      <c r="M51" s="35">
        <v>8</v>
      </c>
      <c r="N51" s="31">
        <v>0</v>
      </c>
      <c r="O51" s="31">
        <v>2</v>
      </c>
      <c r="P51" s="31">
        <v>0</v>
      </c>
      <c r="Q51" s="31">
        <v>2</v>
      </c>
      <c r="R51" s="31">
        <v>3</v>
      </c>
      <c r="S51" s="31">
        <v>0</v>
      </c>
      <c r="T51" s="35">
        <v>5</v>
      </c>
      <c r="U51" s="31">
        <v>1</v>
      </c>
      <c r="V51" s="31">
        <v>0</v>
      </c>
      <c r="W51" s="31">
        <v>1</v>
      </c>
      <c r="X51" s="31">
        <v>1</v>
      </c>
      <c r="Y51" s="31">
        <v>1</v>
      </c>
      <c r="Z51" s="35">
        <v>2</v>
      </c>
      <c r="AA51" s="31">
        <v>0</v>
      </c>
      <c r="AB51" s="31">
        <v>0</v>
      </c>
      <c r="AC51" s="247">
        <v>0</v>
      </c>
      <c r="AD51" s="247">
        <v>0</v>
      </c>
    </row>
    <row r="52" spans="1:30" ht="15">
      <c r="A52" s="3" t="s">
        <v>178</v>
      </c>
      <c r="B52" s="30">
        <f t="shared" si="5"/>
        <v>1</v>
      </c>
      <c r="C52" s="31">
        <v>1</v>
      </c>
      <c r="D52" s="246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5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5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5">
        <v>0</v>
      </c>
      <c r="AA52" s="31">
        <v>0</v>
      </c>
      <c r="AB52" s="31">
        <v>0</v>
      </c>
      <c r="AC52" s="247">
        <v>0</v>
      </c>
      <c r="AD52" s="247">
        <v>0</v>
      </c>
    </row>
    <row r="53" spans="1:30" ht="15">
      <c r="A53" s="3" t="s">
        <v>185</v>
      </c>
      <c r="B53" s="30">
        <f t="shared" si="5"/>
        <v>283</v>
      </c>
      <c r="C53" s="31">
        <v>112</v>
      </c>
      <c r="D53" s="246">
        <v>19</v>
      </c>
      <c r="E53" s="31">
        <v>11</v>
      </c>
      <c r="F53" s="31">
        <v>15</v>
      </c>
      <c r="G53" s="31">
        <v>11</v>
      </c>
      <c r="H53" s="31">
        <v>11</v>
      </c>
      <c r="I53" s="31">
        <v>9</v>
      </c>
      <c r="J53" s="31">
        <v>16</v>
      </c>
      <c r="K53" s="31">
        <v>5</v>
      </c>
      <c r="L53" s="31">
        <v>2</v>
      </c>
      <c r="M53" s="35">
        <v>15</v>
      </c>
      <c r="N53" s="31">
        <v>5</v>
      </c>
      <c r="O53" s="31">
        <v>3</v>
      </c>
      <c r="P53" s="31">
        <v>6</v>
      </c>
      <c r="Q53" s="31">
        <v>2</v>
      </c>
      <c r="R53" s="31">
        <v>8</v>
      </c>
      <c r="S53" s="31">
        <v>4</v>
      </c>
      <c r="T53" s="35">
        <v>5</v>
      </c>
      <c r="U53" s="31">
        <v>1</v>
      </c>
      <c r="V53" s="31">
        <v>2</v>
      </c>
      <c r="W53" s="31">
        <v>3</v>
      </c>
      <c r="X53" s="31">
        <v>5</v>
      </c>
      <c r="Y53" s="31">
        <v>3</v>
      </c>
      <c r="Z53" s="43">
        <v>9</v>
      </c>
      <c r="AA53" s="127">
        <v>0</v>
      </c>
      <c r="AB53" s="35">
        <v>1</v>
      </c>
      <c r="AC53" s="92">
        <v>0</v>
      </c>
      <c r="AD53" s="247">
        <v>0</v>
      </c>
    </row>
    <row r="54" spans="1:30" ht="15">
      <c r="A54" s="3" t="s">
        <v>186</v>
      </c>
      <c r="B54" s="30">
        <f t="shared" si="5"/>
        <v>317</v>
      </c>
      <c r="C54" s="31">
        <v>109</v>
      </c>
      <c r="D54" s="246">
        <v>19</v>
      </c>
      <c r="E54" s="31">
        <v>14</v>
      </c>
      <c r="F54" s="31">
        <v>22</v>
      </c>
      <c r="G54" s="31">
        <v>10</v>
      </c>
      <c r="H54" s="31">
        <v>9</v>
      </c>
      <c r="I54" s="31">
        <v>21</v>
      </c>
      <c r="J54" s="31">
        <v>10</v>
      </c>
      <c r="K54" s="31">
        <v>4</v>
      </c>
      <c r="L54" s="31">
        <v>6</v>
      </c>
      <c r="M54" s="35">
        <v>15</v>
      </c>
      <c r="N54" s="31">
        <v>3</v>
      </c>
      <c r="O54" s="31">
        <v>7</v>
      </c>
      <c r="P54" s="31">
        <v>12</v>
      </c>
      <c r="Q54" s="31">
        <v>4</v>
      </c>
      <c r="R54" s="31">
        <v>20</v>
      </c>
      <c r="S54" s="31">
        <v>4</v>
      </c>
      <c r="T54" s="35">
        <v>8</v>
      </c>
      <c r="U54" s="31">
        <v>1</v>
      </c>
      <c r="V54" s="31">
        <v>4</v>
      </c>
      <c r="W54" s="31">
        <v>5</v>
      </c>
      <c r="X54" s="31">
        <v>1</v>
      </c>
      <c r="Y54" s="31">
        <v>3</v>
      </c>
      <c r="Z54" s="43">
        <v>5</v>
      </c>
      <c r="AA54" s="127">
        <v>0</v>
      </c>
      <c r="AB54" s="35">
        <v>1</v>
      </c>
      <c r="AC54" s="92">
        <v>0</v>
      </c>
      <c r="AD54" s="247">
        <v>0</v>
      </c>
    </row>
    <row r="55" spans="1:30" ht="15">
      <c r="A55" s="3"/>
      <c r="B55" s="30"/>
      <c r="C55" s="31"/>
      <c r="D55" s="246"/>
      <c r="E55" s="31"/>
      <c r="F55" s="31"/>
      <c r="G55" s="31"/>
      <c r="H55" s="31"/>
      <c r="I55" s="31"/>
      <c r="J55" s="31"/>
      <c r="K55" s="31"/>
      <c r="L55" s="31"/>
      <c r="M55" s="43"/>
      <c r="N55" s="127"/>
      <c r="O55" s="31"/>
      <c r="P55" s="31"/>
      <c r="Q55" s="31"/>
      <c r="R55" s="31"/>
      <c r="S55" s="31"/>
      <c r="T55" s="43"/>
      <c r="U55" s="127"/>
      <c r="V55" s="31"/>
      <c r="W55" s="31"/>
      <c r="X55" s="31"/>
      <c r="Y55" s="31"/>
      <c r="Z55" s="43"/>
      <c r="AA55" s="127"/>
      <c r="AB55" s="35"/>
      <c r="AC55" s="92"/>
      <c r="AD55" s="247"/>
    </row>
    <row r="56" spans="1:30" ht="15">
      <c r="A56" s="40" t="s">
        <v>235</v>
      </c>
      <c r="B56" s="25">
        <f>SUM(C56:AD56)</f>
        <v>114</v>
      </c>
      <c r="C56" s="24">
        <f>SUM(C58:C62)</f>
        <v>57</v>
      </c>
      <c r="D56" s="24">
        <f aca="true" t="shared" si="6" ref="D56:AD56">SUM(D58:D62)</f>
        <v>2</v>
      </c>
      <c r="E56" s="24">
        <f t="shared" si="6"/>
        <v>5</v>
      </c>
      <c r="F56" s="24">
        <f t="shared" si="6"/>
        <v>5</v>
      </c>
      <c r="G56" s="24">
        <f t="shared" si="6"/>
        <v>2</v>
      </c>
      <c r="H56" s="24">
        <f t="shared" si="6"/>
        <v>1</v>
      </c>
      <c r="I56" s="24">
        <f t="shared" si="6"/>
        <v>3</v>
      </c>
      <c r="J56" s="24">
        <f t="shared" si="6"/>
        <v>5</v>
      </c>
      <c r="K56" s="24">
        <f t="shared" si="6"/>
        <v>3</v>
      </c>
      <c r="L56" s="24">
        <f t="shared" si="6"/>
        <v>3</v>
      </c>
      <c r="M56" s="24">
        <f>SUM(M58:M62)</f>
        <v>4</v>
      </c>
      <c r="N56" s="67">
        <f t="shared" si="6"/>
        <v>0</v>
      </c>
      <c r="O56" s="24">
        <f t="shared" si="6"/>
        <v>0</v>
      </c>
      <c r="P56" s="24">
        <f t="shared" si="6"/>
        <v>0</v>
      </c>
      <c r="Q56" s="24">
        <f t="shared" si="6"/>
        <v>5</v>
      </c>
      <c r="R56" s="24">
        <f t="shared" si="6"/>
        <v>2</v>
      </c>
      <c r="S56" s="24">
        <f t="shared" si="6"/>
        <v>1</v>
      </c>
      <c r="T56" s="24">
        <f t="shared" si="6"/>
        <v>5</v>
      </c>
      <c r="U56" s="67">
        <f t="shared" si="6"/>
        <v>2</v>
      </c>
      <c r="V56" s="24">
        <f t="shared" si="6"/>
        <v>1</v>
      </c>
      <c r="W56" s="24">
        <f t="shared" si="6"/>
        <v>1</v>
      </c>
      <c r="X56" s="24">
        <f t="shared" si="6"/>
        <v>2</v>
      </c>
      <c r="Y56" s="24">
        <f t="shared" si="6"/>
        <v>1</v>
      </c>
      <c r="Z56" s="24">
        <f t="shared" si="6"/>
        <v>1</v>
      </c>
      <c r="AA56" s="67">
        <f t="shared" si="6"/>
        <v>2</v>
      </c>
      <c r="AB56" s="25">
        <f t="shared" si="6"/>
        <v>1</v>
      </c>
      <c r="AC56" s="24">
        <f t="shared" si="6"/>
        <v>0</v>
      </c>
      <c r="AD56" s="67">
        <f t="shared" si="6"/>
        <v>0</v>
      </c>
    </row>
    <row r="57" spans="1:30" ht="15">
      <c r="A57" s="3"/>
      <c r="B57" s="30"/>
      <c r="C57" s="31"/>
      <c r="D57" s="246"/>
      <c r="E57" s="31"/>
      <c r="F57" s="31"/>
      <c r="G57" s="31"/>
      <c r="H57" s="31"/>
      <c r="I57" s="31"/>
      <c r="J57" s="31"/>
      <c r="K57" s="31"/>
      <c r="L57" s="31"/>
      <c r="M57" s="43"/>
      <c r="N57" s="127"/>
      <c r="O57" s="31"/>
      <c r="P57" s="31"/>
      <c r="Q57" s="31"/>
      <c r="R57" s="31"/>
      <c r="S57" s="31"/>
      <c r="T57" s="43"/>
      <c r="U57" s="127"/>
      <c r="V57" s="31"/>
      <c r="W57" s="31"/>
      <c r="X57" s="31"/>
      <c r="Y57" s="31"/>
      <c r="Z57" s="43"/>
      <c r="AA57" s="127"/>
      <c r="AB57" s="35"/>
      <c r="AC57" s="92"/>
      <c r="AD57" s="247"/>
    </row>
    <row r="58" spans="1:30" ht="15">
      <c r="A58" s="3" t="s">
        <v>60</v>
      </c>
      <c r="B58" s="30">
        <f>SUM(C58:AD58)</f>
        <v>4</v>
      </c>
      <c r="C58" s="31">
        <v>1</v>
      </c>
      <c r="D58" s="246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43">
        <v>0</v>
      </c>
      <c r="N58" s="127">
        <v>0</v>
      </c>
      <c r="O58" s="31">
        <v>0</v>
      </c>
      <c r="P58" s="31">
        <v>0</v>
      </c>
      <c r="Q58" s="31">
        <v>3</v>
      </c>
      <c r="R58" s="31">
        <v>0</v>
      </c>
      <c r="S58" s="31">
        <v>0</v>
      </c>
      <c r="T58" s="43">
        <v>0</v>
      </c>
      <c r="U58" s="127">
        <v>0</v>
      </c>
      <c r="V58" s="31">
        <v>0</v>
      </c>
      <c r="W58" s="31">
        <v>0</v>
      </c>
      <c r="X58" s="31">
        <v>0</v>
      </c>
      <c r="Y58" s="31">
        <v>0</v>
      </c>
      <c r="Z58" s="43">
        <v>0</v>
      </c>
      <c r="AA58" s="127">
        <v>0</v>
      </c>
      <c r="AB58" s="35">
        <v>0</v>
      </c>
      <c r="AC58" s="92">
        <v>0</v>
      </c>
      <c r="AD58" s="247">
        <v>0</v>
      </c>
    </row>
    <row r="59" spans="1:30" ht="15">
      <c r="A59" s="3" t="s">
        <v>138</v>
      </c>
      <c r="B59" s="30">
        <f>SUM(C59:AD59)</f>
        <v>7</v>
      </c>
      <c r="C59" s="31">
        <v>6</v>
      </c>
      <c r="D59" s="246">
        <v>0</v>
      </c>
      <c r="E59" s="31">
        <v>1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5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43">
        <v>0</v>
      </c>
      <c r="U59" s="127">
        <v>0</v>
      </c>
      <c r="V59" s="31">
        <v>0</v>
      </c>
      <c r="W59" s="31">
        <v>0</v>
      </c>
      <c r="X59" s="31">
        <v>0</v>
      </c>
      <c r="Y59" s="31">
        <v>0</v>
      </c>
      <c r="Z59" s="43">
        <v>0</v>
      </c>
      <c r="AA59" s="127">
        <v>0</v>
      </c>
      <c r="AB59" s="35">
        <v>0</v>
      </c>
      <c r="AC59" s="92">
        <v>0</v>
      </c>
      <c r="AD59" s="247">
        <v>0</v>
      </c>
    </row>
    <row r="60" spans="1:30" ht="15">
      <c r="A60" s="3" t="s">
        <v>205</v>
      </c>
      <c r="B60" s="30">
        <f>SUM(C60:AD60)</f>
        <v>3</v>
      </c>
      <c r="C60" s="31">
        <v>3</v>
      </c>
      <c r="D60" s="246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5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43">
        <v>0</v>
      </c>
      <c r="U60" s="127">
        <v>0</v>
      </c>
      <c r="V60" s="31">
        <v>0</v>
      </c>
      <c r="W60" s="31">
        <v>0</v>
      </c>
      <c r="X60" s="31">
        <v>0</v>
      </c>
      <c r="Y60" s="31">
        <v>0</v>
      </c>
      <c r="Z60" s="43">
        <v>0</v>
      </c>
      <c r="AA60" s="127">
        <v>0</v>
      </c>
      <c r="AB60" s="35">
        <v>0</v>
      </c>
      <c r="AC60" s="92">
        <v>0</v>
      </c>
      <c r="AD60" s="247">
        <v>0</v>
      </c>
    </row>
    <row r="61" spans="1:30" ht="15">
      <c r="A61" s="3" t="s">
        <v>162</v>
      </c>
      <c r="B61" s="30">
        <f>SUM(C61:AD61)</f>
        <v>99</v>
      </c>
      <c r="C61" s="31">
        <v>47</v>
      </c>
      <c r="D61" s="246">
        <v>2</v>
      </c>
      <c r="E61" s="31">
        <v>4</v>
      </c>
      <c r="F61" s="31">
        <v>4</v>
      </c>
      <c r="G61" s="31">
        <v>2</v>
      </c>
      <c r="H61" s="31">
        <v>1</v>
      </c>
      <c r="I61" s="31">
        <v>3</v>
      </c>
      <c r="J61" s="31">
        <v>5</v>
      </c>
      <c r="K61" s="31">
        <v>3</v>
      </c>
      <c r="L61" s="31">
        <v>3</v>
      </c>
      <c r="M61" s="35">
        <v>4</v>
      </c>
      <c r="N61" s="31">
        <v>0</v>
      </c>
      <c r="O61" s="31">
        <v>0</v>
      </c>
      <c r="P61" s="31">
        <v>0</v>
      </c>
      <c r="Q61" s="31">
        <v>2</v>
      </c>
      <c r="R61" s="31">
        <v>2</v>
      </c>
      <c r="S61" s="31">
        <v>1</v>
      </c>
      <c r="T61" s="43">
        <v>5</v>
      </c>
      <c r="U61" s="127">
        <v>2</v>
      </c>
      <c r="V61" s="31">
        <v>1</v>
      </c>
      <c r="W61" s="31">
        <v>1</v>
      </c>
      <c r="X61" s="31">
        <v>2</v>
      </c>
      <c r="Y61" s="31">
        <v>1</v>
      </c>
      <c r="Z61" s="43">
        <v>1</v>
      </c>
      <c r="AA61" s="127">
        <v>2</v>
      </c>
      <c r="AB61" s="35">
        <v>1</v>
      </c>
      <c r="AC61" s="92">
        <v>0</v>
      </c>
      <c r="AD61" s="247">
        <v>0</v>
      </c>
    </row>
    <row r="62" spans="1:30" ht="15">
      <c r="A62" s="3" t="s">
        <v>173</v>
      </c>
      <c r="B62" s="30">
        <f>SUM(C62:AD62)</f>
        <v>1</v>
      </c>
      <c r="C62" s="31">
        <v>0</v>
      </c>
      <c r="D62" s="246">
        <v>0</v>
      </c>
      <c r="E62" s="31">
        <v>0</v>
      </c>
      <c r="F62" s="31">
        <v>1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5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43">
        <v>0</v>
      </c>
      <c r="U62" s="127">
        <v>0</v>
      </c>
      <c r="V62" s="31">
        <v>0</v>
      </c>
      <c r="W62" s="31">
        <v>0</v>
      </c>
      <c r="X62" s="31">
        <v>0</v>
      </c>
      <c r="Y62" s="31">
        <v>0</v>
      </c>
      <c r="Z62" s="43">
        <v>0</v>
      </c>
      <c r="AA62" s="127">
        <v>0</v>
      </c>
      <c r="AB62" s="35">
        <v>0</v>
      </c>
      <c r="AC62" s="92">
        <v>0</v>
      </c>
      <c r="AD62" s="247">
        <v>0</v>
      </c>
    </row>
    <row r="63" spans="1:30" ht="15">
      <c r="A63" s="41"/>
      <c r="B63" s="273"/>
      <c r="C63" s="31"/>
      <c r="D63" s="246"/>
      <c r="E63" s="31"/>
      <c r="F63" s="31"/>
      <c r="G63" s="31"/>
      <c r="H63" s="31"/>
      <c r="I63" s="31"/>
      <c r="J63" s="31"/>
      <c r="K63" s="31"/>
      <c r="L63" s="31"/>
      <c r="M63" s="43"/>
      <c r="N63" s="127"/>
      <c r="O63" s="31"/>
      <c r="P63" s="31"/>
      <c r="Q63" s="31"/>
      <c r="R63" s="31"/>
      <c r="S63" s="31"/>
      <c r="T63" s="43"/>
      <c r="U63" s="127"/>
      <c r="V63" s="31"/>
      <c r="W63" s="31"/>
      <c r="X63" s="31"/>
      <c r="Y63" s="31"/>
      <c r="Z63" s="43"/>
      <c r="AA63" s="127"/>
      <c r="AB63" s="35"/>
      <c r="AC63" s="92"/>
      <c r="AD63" s="247"/>
    </row>
    <row r="64" spans="1:30" ht="15">
      <c r="A64" s="40" t="s">
        <v>236</v>
      </c>
      <c r="B64" s="25">
        <f>SUM(C64:AD64)</f>
        <v>1026</v>
      </c>
      <c r="C64" s="24">
        <f>SUM(C66:C68)</f>
        <v>573</v>
      </c>
      <c r="D64" s="24">
        <f aca="true" t="shared" si="7" ref="D64:AD64">SUM(D66:D68)</f>
        <v>93</v>
      </c>
      <c r="E64" s="24">
        <f t="shared" si="7"/>
        <v>18</v>
      </c>
      <c r="F64" s="24">
        <f t="shared" si="7"/>
        <v>32</v>
      </c>
      <c r="G64" s="24">
        <f t="shared" si="7"/>
        <v>7</v>
      </c>
      <c r="H64" s="24">
        <f t="shared" si="7"/>
        <v>14</v>
      </c>
      <c r="I64" s="24">
        <f t="shared" si="7"/>
        <v>33</v>
      </c>
      <c r="J64" s="24">
        <f t="shared" si="7"/>
        <v>50</v>
      </c>
      <c r="K64" s="24">
        <f t="shared" si="7"/>
        <v>23</v>
      </c>
      <c r="L64" s="24">
        <f t="shared" si="7"/>
        <v>16</v>
      </c>
      <c r="M64" s="24">
        <f>SUM(M66:M68)</f>
        <v>24</v>
      </c>
      <c r="N64" s="67">
        <f t="shared" si="7"/>
        <v>4</v>
      </c>
      <c r="O64" s="24">
        <f t="shared" si="7"/>
        <v>7</v>
      </c>
      <c r="P64" s="24">
        <f t="shared" si="7"/>
        <v>12</v>
      </c>
      <c r="Q64" s="24">
        <f t="shared" si="7"/>
        <v>15</v>
      </c>
      <c r="R64" s="24">
        <f t="shared" si="7"/>
        <v>17</v>
      </c>
      <c r="S64" s="24">
        <f t="shared" si="7"/>
        <v>7</v>
      </c>
      <c r="T64" s="24">
        <f t="shared" si="7"/>
        <v>43</v>
      </c>
      <c r="U64" s="67">
        <f t="shared" si="7"/>
        <v>3</v>
      </c>
      <c r="V64" s="24">
        <f t="shared" si="7"/>
        <v>4</v>
      </c>
      <c r="W64" s="24">
        <f t="shared" si="7"/>
        <v>5</v>
      </c>
      <c r="X64" s="24">
        <f t="shared" si="7"/>
        <v>12</v>
      </c>
      <c r="Y64" s="24">
        <f t="shared" si="7"/>
        <v>7</v>
      </c>
      <c r="Z64" s="24">
        <f t="shared" si="7"/>
        <v>2</v>
      </c>
      <c r="AA64" s="67">
        <f t="shared" si="7"/>
        <v>5</v>
      </c>
      <c r="AB64" s="25">
        <f t="shared" si="7"/>
        <v>0</v>
      </c>
      <c r="AC64" s="24">
        <f t="shared" si="7"/>
        <v>0</v>
      </c>
      <c r="AD64" s="67">
        <f t="shared" si="7"/>
        <v>0</v>
      </c>
    </row>
    <row r="65" spans="1:30" ht="15">
      <c r="A65" s="41"/>
      <c r="B65" s="273"/>
      <c r="C65" s="31"/>
      <c r="D65" s="246"/>
      <c r="E65" s="31"/>
      <c r="F65" s="31"/>
      <c r="G65" s="31"/>
      <c r="H65" s="31"/>
      <c r="I65" s="31"/>
      <c r="J65" s="31"/>
      <c r="K65" s="31"/>
      <c r="L65" s="31"/>
      <c r="M65" s="43"/>
      <c r="N65" s="127"/>
      <c r="O65" s="31"/>
      <c r="P65" s="31"/>
      <c r="Q65" s="31"/>
      <c r="R65" s="31"/>
      <c r="S65" s="31"/>
      <c r="T65" s="43"/>
      <c r="U65" s="127"/>
      <c r="V65" s="31"/>
      <c r="W65" s="31"/>
      <c r="X65" s="31"/>
      <c r="Y65" s="31"/>
      <c r="Z65" s="35"/>
      <c r="AA65" s="31"/>
      <c r="AB65" s="31"/>
      <c r="AC65" s="247"/>
      <c r="AD65" s="247"/>
    </row>
    <row r="66" spans="1:30" ht="15">
      <c r="A66" s="3" t="s">
        <v>66</v>
      </c>
      <c r="B66" s="30">
        <f>SUM(C66:AD66)</f>
        <v>861</v>
      </c>
      <c r="C66" s="31">
        <v>462</v>
      </c>
      <c r="D66" s="246">
        <v>92</v>
      </c>
      <c r="E66" s="31">
        <v>15</v>
      </c>
      <c r="F66" s="31">
        <v>19</v>
      </c>
      <c r="G66" s="31">
        <v>5</v>
      </c>
      <c r="H66" s="31">
        <v>13</v>
      </c>
      <c r="I66" s="31">
        <v>30</v>
      </c>
      <c r="J66" s="31">
        <v>49</v>
      </c>
      <c r="K66" s="31">
        <v>21</v>
      </c>
      <c r="L66" s="31">
        <v>12</v>
      </c>
      <c r="M66" s="43">
        <v>20</v>
      </c>
      <c r="N66" s="127">
        <v>4</v>
      </c>
      <c r="O66" s="31">
        <v>3</v>
      </c>
      <c r="P66" s="31">
        <v>8</v>
      </c>
      <c r="Q66" s="31">
        <v>15</v>
      </c>
      <c r="R66" s="31">
        <v>16</v>
      </c>
      <c r="S66" s="31">
        <v>6</v>
      </c>
      <c r="T66" s="35">
        <v>38</v>
      </c>
      <c r="U66" s="31">
        <v>3</v>
      </c>
      <c r="V66" s="31">
        <v>4</v>
      </c>
      <c r="W66" s="31">
        <v>4</v>
      </c>
      <c r="X66" s="31">
        <v>9</v>
      </c>
      <c r="Y66" s="31">
        <v>7</v>
      </c>
      <c r="Z66" s="35">
        <v>2</v>
      </c>
      <c r="AA66" s="31">
        <v>4</v>
      </c>
      <c r="AB66" s="31">
        <v>0</v>
      </c>
      <c r="AC66" s="247">
        <v>0</v>
      </c>
      <c r="AD66" s="247">
        <v>0</v>
      </c>
    </row>
    <row r="67" spans="1:30" ht="15">
      <c r="A67" s="3" t="s">
        <v>70</v>
      </c>
      <c r="B67" s="30">
        <f>SUM(C67:AD67)</f>
        <v>39</v>
      </c>
      <c r="C67" s="31">
        <v>36</v>
      </c>
      <c r="D67" s="246">
        <v>0</v>
      </c>
      <c r="E67" s="31">
        <v>0</v>
      </c>
      <c r="F67" s="31">
        <v>0</v>
      </c>
      <c r="G67" s="31">
        <v>1</v>
      </c>
      <c r="H67" s="31">
        <v>0</v>
      </c>
      <c r="I67" s="31">
        <v>0</v>
      </c>
      <c r="J67" s="31">
        <v>0</v>
      </c>
      <c r="K67" s="31">
        <v>2</v>
      </c>
      <c r="L67" s="31">
        <v>0</v>
      </c>
      <c r="M67" s="35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5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5">
        <v>0</v>
      </c>
      <c r="AA67" s="31">
        <v>0</v>
      </c>
      <c r="AB67" s="31">
        <v>0</v>
      </c>
      <c r="AC67" s="247">
        <v>0</v>
      </c>
      <c r="AD67" s="247">
        <v>0</v>
      </c>
    </row>
    <row r="68" spans="1:30" ht="15">
      <c r="A68" s="3" t="s">
        <v>146</v>
      </c>
      <c r="B68" s="30">
        <f>SUM(C68:AD68)</f>
        <v>126</v>
      </c>
      <c r="C68" s="31">
        <v>75</v>
      </c>
      <c r="D68" s="246">
        <v>1</v>
      </c>
      <c r="E68" s="31">
        <v>3</v>
      </c>
      <c r="F68" s="31">
        <v>13</v>
      </c>
      <c r="G68" s="31">
        <v>1</v>
      </c>
      <c r="H68" s="31">
        <v>1</v>
      </c>
      <c r="I68" s="31">
        <v>3</v>
      </c>
      <c r="J68" s="31">
        <v>1</v>
      </c>
      <c r="K68" s="31">
        <v>0</v>
      </c>
      <c r="L68" s="31">
        <v>4</v>
      </c>
      <c r="M68" s="35">
        <v>4</v>
      </c>
      <c r="N68" s="31">
        <v>0</v>
      </c>
      <c r="O68" s="31">
        <v>4</v>
      </c>
      <c r="P68" s="31">
        <v>4</v>
      </c>
      <c r="Q68" s="31">
        <v>0</v>
      </c>
      <c r="R68" s="31">
        <v>1</v>
      </c>
      <c r="S68" s="31">
        <v>1</v>
      </c>
      <c r="T68" s="35">
        <v>5</v>
      </c>
      <c r="U68" s="31">
        <v>0</v>
      </c>
      <c r="V68" s="31">
        <v>0</v>
      </c>
      <c r="W68" s="31">
        <v>1</v>
      </c>
      <c r="X68" s="31">
        <v>3</v>
      </c>
      <c r="Y68" s="31">
        <v>0</v>
      </c>
      <c r="Z68" s="35">
        <v>0</v>
      </c>
      <c r="AA68" s="31">
        <v>1</v>
      </c>
      <c r="AB68" s="31">
        <v>0</v>
      </c>
      <c r="AC68" s="247">
        <v>0</v>
      </c>
      <c r="AD68" s="247">
        <v>0</v>
      </c>
    </row>
    <row r="69" spans="1:28" ht="15">
      <c r="A69" s="3"/>
      <c r="B69" s="42"/>
      <c r="C69" s="31"/>
      <c r="D69" s="246"/>
      <c r="E69" s="31"/>
      <c r="F69" s="31"/>
      <c r="G69" s="31"/>
      <c r="H69" s="31"/>
      <c r="I69" s="31"/>
      <c r="J69" s="31"/>
      <c r="K69" s="31"/>
      <c r="L69" s="31"/>
      <c r="M69" s="43"/>
      <c r="N69" s="31"/>
      <c r="O69" s="31"/>
      <c r="P69" s="31"/>
      <c r="Q69" s="31"/>
      <c r="R69" s="31"/>
      <c r="S69" s="31"/>
      <c r="T69" s="43"/>
      <c r="U69" s="31"/>
      <c r="V69" s="31"/>
      <c r="W69" s="31"/>
      <c r="X69" s="31"/>
      <c r="Y69" s="31"/>
      <c r="Z69" s="43"/>
      <c r="AA69" s="31"/>
      <c r="AB69" s="31"/>
    </row>
    <row r="70" spans="1:28" ht="15.75" thickBot="1">
      <c r="A70" s="44" t="s">
        <v>576</v>
      </c>
      <c r="B70" s="45"/>
      <c r="C70" s="31"/>
      <c r="D70" s="246"/>
      <c r="E70" s="31"/>
      <c r="F70" s="31"/>
      <c r="G70" s="31"/>
      <c r="H70" s="31"/>
      <c r="I70" s="31"/>
      <c r="J70" s="31"/>
      <c r="K70" s="31"/>
      <c r="L70" s="31"/>
      <c r="M70" s="46"/>
      <c r="N70" s="31"/>
      <c r="O70" s="31"/>
      <c r="P70" s="31"/>
      <c r="Q70" s="31"/>
      <c r="R70" s="31"/>
      <c r="S70" s="31"/>
      <c r="T70" s="46"/>
      <c r="U70" s="31"/>
      <c r="V70" s="31"/>
      <c r="W70" s="31"/>
      <c r="X70" s="31"/>
      <c r="Y70" s="31"/>
      <c r="Z70" s="46"/>
      <c r="AA70" s="31"/>
      <c r="AB70" s="31"/>
    </row>
    <row r="71" spans="1:30" ht="12.75" customHeight="1">
      <c r="A71" s="7"/>
      <c r="B71" s="208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9"/>
      <c r="O71" s="207"/>
      <c r="P71" s="207"/>
      <c r="Q71" s="207"/>
      <c r="R71" s="207"/>
      <c r="S71" s="207"/>
      <c r="T71" s="207"/>
      <c r="U71" s="379" t="s">
        <v>1</v>
      </c>
      <c r="V71" s="380"/>
      <c r="W71" s="380"/>
      <c r="X71" s="380"/>
      <c r="Y71" s="380"/>
      <c r="Z71" s="380"/>
      <c r="AA71" s="379" t="s">
        <v>2</v>
      </c>
      <c r="AB71" s="380"/>
      <c r="AC71" s="312"/>
      <c r="AD71" s="312"/>
    </row>
    <row r="72" spans="1:30" ht="13.5" customHeight="1" thickBot="1">
      <c r="A72" s="5" t="s">
        <v>231</v>
      </c>
      <c r="B72" s="194" t="s">
        <v>10</v>
      </c>
      <c r="C72" s="210" t="s">
        <v>5</v>
      </c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1" t="s">
        <v>6</v>
      </c>
      <c r="O72" s="210"/>
      <c r="P72" s="210"/>
      <c r="Q72" s="210"/>
      <c r="R72" s="210"/>
      <c r="S72" s="210"/>
      <c r="T72" s="210"/>
      <c r="U72" s="372" t="s">
        <v>7</v>
      </c>
      <c r="V72" s="373"/>
      <c r="W72" s="373"/>
      <c r="X72" s="373"/>
      <c r="Y72" s="373"/>
      <c r="Z72" s="374"/>
      <c r="AA72" s="372" t="s">
        <v>8</v>
      </c>
      <c r="AB72" s="373"/>
      <c r="AC72" s="311" t="s">
        <v>554</v>
      </c>
      <c r="AD72" s="311" t="s">
        <v>566</v>
      </c>
    </row>
    <row r="73" spans="2:30" ht="15">
      <c r="B73" s="65"/>
      <c r="C73" s="191" t="s">
        <v>11</v>
      </c>
      <c r="D73" s="191" t="s">
        <v>12</v>
      </c>
      <c r="E73" s="191" t="s">
        <v>13</v>
      </c>
      <c r="F73" s="191" t="s">
        <v>14</v>
      </c>
      <c r="G73" s="191" t="s">
        <v>15</v>
      </c>
      <c r="H73" s="191" t="s">
        <v>16</v>
      </c>
      <c r="I73" s="191" t="s">
        <v>17</v>
      </c>
      <c r="J73" s="191" t="s">
        <v>18</v>
      </c>
      <c r="K73" s="191" t="s">
        <v>11</v>
      </c>
      <c r="L73" s="191" t="s">
        <v>225</v>
      </c>
      <c r="M73" s="191" t="s">
        <v>19</v>
      </c>
      <c r="N73" s="195" t="s">
        <v>11</v>
      </c>
      <c r="O73" s="191" t="s">
        <v>20</v>
      </c>
      <c r="P73" s="191" t="s">
        <v>21</v>
      </c>
      <c r="Q73" s="191" t="s">
        <v>22</v>
      </c>
      <c r="R73" s="191" t="s">
        <v>23</v>
      </c>
      <c r="S73" s="191" t="s">
        <v>24</v>
      </c>
      <c r="T73" s="191" t="s">
        <v>25</v>
      </c>
      <c r="U73" s="195" t="s">
        <v>26</v>
      </c>
      <c r="V73" s="191" t="s">
        <v>27</v>
      </c>
      <c r="W73" s="196" t="s">
        <v>28</v>
      </c>
      <c r="X73" s="196" t="s">
        <v>29</v>
      </c>
      <c r="Y73" s="196" t="s">
        <v>30</v>
      </c>
      <c r="Z73" s="196" t="s">
        <v>31</v>
      </c>
      <c r="AA73" s="197" t="s">
        <v>32</v>
      </c>
      <c r="AB73" s="198" t="s">
        <v>224</v>
      </c>
      <c r="AC73" s="311" t="s">
        <v>555</v>
      </c>
      <c r="AD73" s="247"/>
    </row>
    <row r="74" spans="1:30" ht="15.75" thickBot="1">
      <c r="A74" s="15"/>
      <c r="B74" s="338" t="s">
        <v>4</v>
      </c>
      <c r="C74" s="215" t="s">
        <v>33</v>
      </c>
      <c r="D74" s="215" t="s">
        <v>34</v>
      </c>
      <c r="E74" s="215" t="s">
        <v>35</v>
      </c>
      <c r="F74" s="215" t="s">
        <v>36</v>
      </c>
      <c r="G74" s="215" t="s">
        <v>37</v>
      </c>
      <c r="H74" s="215" t="s">
        <v>38</v>
      </c>
      <c r="I74" s="213"/>
      <c r="J74" s="215" t="s">
        <v>39</v>
      </c>
      <c r="K74" s="215" t="s">
        <v>40</v>
      </c>
      <c r="L74" s="215" t="s">
        <v>41</v>
      </c>
      <c r="M74" s="213" t="s">
        <v>42</v>
      </c>
      <c r="N74" s="216" t="s">
        <v>43</v>
      </c>
      <c r="O74" s="215" t="s">
        <v>44</v>
      </c>
      <c r="P74" s="215" t="s">
        <v>45</v>
      </c>
      <c r="Q74" s="213" t="s">
        <v>46</v>
      </c>
      <c r="R74" s="213"/>
      <c r="S74" s="213" t="s">
        <v>47</v>
      </c>
      <c r="T74" s="215" t="s">
        <v>48</v>
      </c>
      <c r="U74" s="212" t="s">
        <v>49</v>
      </c>
      <c r="V74" s="213" t="s">
        <v>50</v>
      </c>
      <c r="W74" s="213" t="s">
        <v>51</v>
      </c>
      <c r="X74" s="213" t="s">
        <v>52</v>
      </c>
      <c r="Y74" s="213"/>
      <c r="Z74" s="214" t="s">
        <v>53</v>
      </c>
      <c r="AA74" s="212" t="s">
        <v>54</v>
      </c>
      <c r="AB74" s="213" t="s">
        <v>55</v>
      </c>
      <c r="AC74" s="339"/>
      <c r="AD74" s="124"/>
    </row>
    <row r="75" spans="1:30" ht="15">
      <c r="A75" s="3"/>
      <c r="B75" s="30"/>
      <c r="C75" s="31"/>
      <c r="D75" s="246"/>
      <c r="E75" s="31"/>
      <c r="F75" s="31"/>
      <c r="G75" s="31"/>
      <c r="H75" s="31"/>
      <c r="I75" s="31"/>
      <c r="J75" s="31"/>
      <c r="K75" s="31"/>
      <c r="L75" s="31"/>
      <c r="M75" s="43"/>
      <c r="N75" s="316"/>
      <c r="O75" s="31"/>
      <c r="P75" s="31"/>
      <c r="Q75" s="31"/>
      <c r="R75" s="31"/>
      <c r="S75" s="31"/>
      <c r="T75" s="43"/>
      <c r="U75" s="316"/>
      <c r="V75" s="31"/>
      <c r="W75" s="31"/>
      <c r="X75" s="31"/>
      <c r="Y75" s="31"/>
      <c r="Z75" s="43"/>
      <c r="AA75" s="316"/>
      <c r="AB75" s="188"/>
      <c r="AC75" s="92"/>
      <c r="AD75" s="312"/>
    </row>
    <row r="76" spans="1:30" ht="15">
      <c r="A76" s="40" t="s">
        <v>237</v>
      </c>
      <c r="B76" s="25">
        <f>SUM(C76:AD76)</f>
        <v>115</v>
      </c>
      <c r="C76" s="24">
        <f>SUM(C78:C83)</f>
        <v>48</v>
      </c>
      <c r="D76" s="24">
        <f aca="true" t="shared" si="8" ref="D76:AD76">SUM(D78:D83)</f>
        <v>0</v>
      </c>
      <c r="E76" s="24">
        <f t="shared" si="8"/>
        <v>1</v>
      </c>
      <c r="F76" s="24">
        <f t="shared" si="8"/>
        <v>2</v>
      </c>
      <c r="G76" s="24">
        <f t="shared" si="8"/>
        <v>4</v>
      </c>
      <c r="H76" s="24">
        <f t="shared" si="8"/>
        <v>2</v>
      </c>
      <c r="I76" s="24">
        <f t="shared" si="8"/>
        <v>5</v>
      </c>
      <c r="J76" s="24">
        <f t="shared" si="8"/>
        <v>0</v>
      </c>
      <c r="K76" s="24">
        <f t="shared" si="8"/>
        <v>2</v>
      </c>
      <c r="L76" s="24">
        <f t="shared" si="8"/>
        <v>3</v>
      </c>
      <c r="M76" s="24">
        <f t="shared" si="8"/>
        <v>0</v>
      </c>
      <c r="N76" s="67">
        <f t="shared" si="8"/>
        <v>4</v>
      </c>
      <c r="O76" s="24">
        <f t="shared" si="8"/>
        <v>1</v>
      </c>
      <c r="P76" s="24">
        <f t="shared" si="8"/>
        <v>2</v>
      </c>
      <c r="Q76" s="24">
        <f t="shared" si="8"/>
        <v>4</v>
      </c>
      <c r="R76" s="24">
        <f t="shared" si="8"/>
        <v>5</v>
      </c>
      <c r="S76" s="24">
        <f t="shared" si="8"/>
        <v>7</v>
      </c>
      <c r="T76" s="24">
        <f t="shared" si="8"/>
        <v>9</v>
      </c>
      <c r="U76" s="67">
        <f t="shared" si="8"/>
        <v>1</v>
      </c>
      <c r="V76" s="24">
        <f t="shared" si="8"/>
        <v>2</v>
      </c>
      <c r="W76" s="24">
        <f t="shared" si="8"/>
        <v>0</v>
      </c>
      <c r="X76" s="24">
        <f t="shared" si="8"/>
        <v>4</v>
      </c>
      <c r="Y76" s="24">
        <f t="shared" si="8"/>
        <v>2</v>
      </c>
      <c r="Z76" s="24">
        <f t="shared" si="8"/>
        <v>6</v>
      </c>
      <c r="AA76" s="67">
        <f t="shared" si="8"/>
        <v>0</v>
      </c>
      <c r="AB76" s="25">
        <f t="shared" si="8"/>
        <v>1</v>
      </c>
      <c r="AC76" s="24">
        <f t="shared" si="8"/>
        <v>0</v>
      </c>
      <c r="AD76" s="67">
        <f t="shared" si="8"/>
        <v>0</v>
      </c>
    </row>
    <row r="77" spans="1:30" ht="15">
      <c r="A77" s="41"/>
      <c r="B77" s="273"/>
      <c r="C77" s="31"/>
      <c r="D77" s="246"/>
      <c r="E77" s="31"/>
      <c r="F77" s="31"/>
      <c r="G77" s="31"/>
      <c r="H77" s="31"/>
      <c r="I77" s="31"/>
      <c r="J77" s="31"/>
      <c r="K77" s="31"/>
      <c r="L77" s="31"/>
      <c r="M77" s="43"/>
      <c r="N77" s="127"/>
      <c r="O77" s="31"/>
      <c r="P77" s="31"/>
      <c r="Q77" s="31"/>
      <c r="R77" s="31"/>
      <c r="S77" s="31"/>
      <c r="T77" s="43"/>
      <c r="U77" s="127"/>
      <c r="V77" s="31"/>
      <c r="W77" s="31"/>
      <c r="X77" s="31"/>
      <c r="Y77" s="31"/>
      <c r="Z77" s="43"/>
      <c r="AA77" s="127"/>
      <c r="AB77" s="35"/>
      <c r="AC77" s="92"/>
      <c r="AD77" s="247"/>
    </row>
    <row r="78" spans="1:30" ht="15">
      <c r="A78" s="3" t="s">
        <v>65</v>
      </c>
      <c r="B78" s="30">
        <f aca="true" t="shared" si="9" ref="B78:B83">SUM(C78:AD78)</f>
        <v>9</v>
      </c>
      <c r="C78" s="31">
        <v>5</v>
      </c>
      <c r="D78" s="246">
        <v>0</v>
      </c>
      <c r="E78" s="31">
        <v>0</v>
      </c>
      <c r="F78" s="31">
        <v>1</v>
      </c>
      <c r="G78" s="31">
        <v>0</v>
      </c>
      <c r="H78" s="31">
        <v>1</v>
      </c>
      <c r="I78" s="31">
        <v>0</v>
      </c>
      <c r="J78" s="31">
        <v>0</v>
      </c>
      <c r="K78" s="31">
        <v>0</v>
      </c>
      <c r="L78" s="31">
        <v>0</v>
      </c>
      <c r="M78" s="35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1</v>
      </c>
      <c r="T78" s="43">
        <v>0</v>
      </c>
      <c r="U78" s="127">
        <v>0</v>
      </c>
      <c r="V78" s="31">
        <v>0</v>
      </c>
      <c r="W78" s="31">
        <v>0</v>
      </c>
      <c r="X78" s="31">
        <v>1</v>
      </c>
      <c r="Y78" s="31">
        <v>0</v>
      </c>
      <c r="Z78" s="35">
        <v>0</v>
      </c>
      <c r="AA78" s="31">
        <v>0</v>
      </c>
      <c r="AB78" s="31">
        <v>0</v>
      </c>
      <c r="AC78" s="247">
        <v>0</v>
      </c>
      <c r="AD78" s="247">
        <v>0</v>
      </c>
    </row>
    <row r="79" spans="1:30" ht="15">
      <c r="A79" s="3" t="s">
        <v>68</v>
      </c>
      <c r="B79" s="30">
        <f t="shared" si="9"/>
        <v>5</v>
      </c>
      <c r="C79" s="31">
        <v>4</v>
      </c>
      <c r="D79" s="246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5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1</v>
      </c>
      <c r="T79" s="43">
        <v>0</v>
      </c>
      <c r="U79" s="127">
        <v>0</v>
      </c>
      <c r="V79" s="31">
        <v>0</v>
      </c>
      <c r="W79" s="31">
        <v>0</v>
      </c>
      <c r="X79" s="31">
        <v>0</v>
      </c>
      <c r="Y79" s="31">
        <v>0</v>
      </c>
      <c r="Z79" s="35">
        <v>0</v>
      </c>
      <c r="AA79" s="31">
        <v>0</v>
      </c>
      <c r="AB79" s="31">
        <v>0</v>
      </c>
      <c r="AC79" s="247">
        <v>0</v>
      </c>
      <c r="AD79" s="247">
        <v>0</v>
      </c>
    </row>
    <row r="80" spans="1:30" ht="15">
      <c r="A80" s="3" t="s">
        <v>84</v>
      </c>
      <c r="B80" s="30">
        <f t="shared" si="9"/>
        <v>3</v>
      </c>
      <c r="C80" s="31">
        <v>3</v>
      </c>
      <c r="D80" s="246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5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43">
        <v>0</v>
      </c>
      <c r="U80" s="127">
        <v>0</v>
      </c>
      <c r="V80" s="31">
        <v>0</v>
      </c>
      <c r="W80" s="31">
        <v>0</v>
      </c>
      <c r="X80" s="31">
        <v>0</v>
      </c>
      <c r="Y80" s="31">
        <v>0</v>
      </c>
      <c r="Z80" s="35">
        <v>0</v>
      </c>
      <c r="AA80" s="31">
        <v>0</v>
      </c>
      <c r="AB80" s="31">
        <v>0</v>
      </c>
      <c r="AC80" s="247">
        <v>0</v>
      </c>
      <c r="AD80" s="247">
        <v>0</v>
      </c>
    </row>
    <row r="81" spans="1:30" ht="15">
      <c r="A81" s="3" t="s">
        <v>211</v>
      </c>
      <c r="B81" s="30">
        <f t="shared" si="9"/>
        <v>4</v>
      </c>
      <c r="C81" s="31">
        <v>2</v>
      </c>
      <c r="D81" s="246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1</v>
      </c>
      <c r="M81" s="35">
        <v>0</v>
      </c>
      <c r="N81" s="31">
        <v>0</v>
      </c>
      <c r="O81" s="31">
        <v>1</v>
      </c>
      <c r="P81" s="31">
        <v>0</v>
      </c>
      <c r="Q81" s="31">
        <v>0</v>
      </c>
      <c r="R81" s="31">
        <v>0</v>
      </c>
      <c r="S81" s="31">
        <v>0</v>
      </c>
      <c r="T81" s="43">
        <v>0</v>
      </c>
      <c r="U81" s="127">
        <v>0</v>
      </c>
      <c r="V81" s="31">
        <v>0</v>
      </c>
      <c r="W81" s="31">
        <v>0</v>
      </c>
      <c r="X81" s="31">
        <v>0</v>
      </c>
      <c r="Y81" s="31">
        <v>0</v>
      </c>
      <c r="Z81" s="35">
        <v>0</v>
      </c>
      <c r="AA81" s="31">
        <v>0</v>
      </c>
      <c r="AB81" s="31">
        <v>0</v>
      </c>
      <c r="AC81" s="247">
        <v>0</v>
      </c>
      <c r="AD81" s="247">
        <v>0</v>
      </c>
    </row>
    <row r="82" spans="1:30" ht="15">
      <c r="A82" s="3" t="s">
        <v>187</v>
      </c>
      <c r="B82" s="30">
        <f t="shared" si="9"/>
        <v>12</v>
      </c>
      <c r="C82" s="31">
        <v>11</v>
      </c>
      <c r="D82" s="246">
        <v>0</v>
      </c>
      <c r="E82" s="31">
        <v>0</v>
      </c>
      <c r="F82" s="31">
        <v>0</v>
      </c>
      <c r="G82" s="31">
        <v>1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5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43">
        <v>0</v>
      </c>
      <c r="U82" s="127">
        <v>0</v>
      </c>
      <c r="V82" s="31">
        <v>0</v>
      </c>
      <c r="W82" s="31">
        <v>0</v>
      </c>
      <c r="X82" s="31">
        <v>0</v>
      </c>
      <c r="Y82" s="31">
        <v>0</v>
      </c>
      <c r="Z82" s="35">
        <v>0</v>
      </c>
      <c r="AA82" s="31">
        <v>0</v>
      </c>
      <c r="AB82" s="31">
        <v>0</v>
      </c>
      <c r="AC82" s="247">
        <v>0</v>
      </c>
      <c r="AD82" s="247">
        <v>0</v>
      </c>
    </row>
    <row r="83" spans="1:30" ht="15">
      <c r="A83" s="3" t="s">
        <v>188</v>
      </c>
      <c r="B83" s="30">
        <f t="shared" si="9"/>
        <v>82</v>
      </c>
      <c r="C83" s="31">
        <v>23</v>
      </c>
      <c r="D83" s="246">
        <v>0</v>
      </c>
      <c r="E83" s="31">
        <v>1</v>
      </c>
      <c r="F83" s="31">
        <v>1</v>
      </c>
      <c r="G83" s="31">
        <v>3</v>
      </c>
      <c r="H83" s="31">
        <v>1</v>
      </c>
      <c r="I83" s="31">
        <v>5</v>
      </c>
      <c r="J83" s="31">
        <v>0</v>
      </c>
      <c r="K83" s="31">
        <v>2</v>
      </c>
      <c r="L83" s="31">
        <v>2</v>
      </c>
      <c r="M83" s="35">
        <v>0</v>
      </c>
      <c r="N83" s="31">
        <v>4</v>
      </c>
      <c r="O83" s="31">
        <v>0</v>
      </c>
      <c r="P83" s="31">
        <v>2</v>
      </c>
      <c r="Q83" s="31">
        <v>4</v>
      </c>
      <c r="R83" s="31">
        <v>5</v>
      </c>
      <c r="S83" s="31">
        <v>5</v>
      </c>
      <c r="T83" s="43">
        <v>9</v>
      </c>
      <c r="U83" s="127">
        <v>1</v>
      </c>
      <c r="V83" s="31">
        <v>2</v>
      </c>
      <c r="W83" s="31">
        <v>0</v>
      </c>
      <c r="X83" s="31">
        <v>3</v>
      </c>
      <c r="Y83" s="31">
        <v>2</v>
      </c>
      <c r="Z83" s="43">
        <v>6</v>
      </c>
      <c r="AA83" s="127">
        <v>0</v>
      </c>
      <c r="AB83" s="35">
        <v>1</v>
      </c>
      <c r="AC83" s="92">
        <v>0</v>
      </c>
      <c r="AD83" s="247">
        <v>0</v>
      </c>
    </row>
    <row r="84" spans="1:30" ht="15">
      <c r="A84" s="3"/>
      <c r="B84" s="30"/>
      <c r="C84" s="31"/>
      <c r="D84" s="246"/>
      <c r="E84" s="31"/>
      <c r="F84" s="31"/>
      <c r="G84" s="31"/>
      <c r="H84" s="31"/>
      <c r="I84" s="31"/>
      <c r="J84" s="31"/>
      <c r="K84" s="31"/>
      <c r="L84" s="31"/>
      <c r="M84" s="43"/>
      <c r="N84" s="127"/>
      <c r="O84" s="31"/>
      <c r="P84" s="31"/>
      <c r="Q84" s="31"/>
      <c r="R84" s="31"/>
      <c r="S84" s="31"/>
      <c r="T84" s="43"/>
      <c r="U84" s="127"/>
      <c r="V84" s="31"/>
      <c r="W84" s="31"/>
      <c r="X84" s="31"/>
      <c r="Y84" s="31"/>
      <c r="Z84" s="43"/>
      <c r="AA84" s="127"/>
      <c r="AB84" s="35"/>
      <c r="AC84" s="92"/>
      <c r="AD84" s="247"/>
    </row>
    <row r="85" spans="1:30" ht="15">
      <c r="A85" s="40" t="s">
        <v>238</v>
      </c>
      <c r="B85" s="25">
        <f>SUM(C85:AD85)</f>
        <v>36441</v>
      </c>
      <c r="C85" s="24">
        <f>SUM(C87:C113)</f>
        <v>13225</v>
      </c>
      <c r="D85" s="24">
        <f aca="true" t="shared" si="10" ref="D85:AD85">SUM(D87:D113)</f>
        <v>2975</v>
      </c>
      <c r="E85" s="24">
        <f t="shared" si="10"/>
        <v>2090</v>
      </c>
      <c r="F85" s="24">
        <f t="shared" si="10"/>
        <v>1539</v>
      </c>
      <c r="G85" s="24">
        <f t="shared" si="10"/>
        <v>1284</v>
      </c>
      <c r="H85" s="24">
        <f t="shared" si="10"/>
        <v>1244</v>
      </c>
      <c r="I85" s="24">
        <f t="shared" si="10"/>
        <v>1498</v>
      </c>
      <c r="J85" s="24">
        <f t="shared" si="10"/>
        <v>885</v>
      </c>
      <c r="K85" s="24">
        <f t="shared" si="10"/>
        <v>1276</v>
      </c>
      <c r="L85" s="24">
        <f t="shared" si="10"/>
        <v>607</v>
      </c>
      <c r="M85" s="24">
        <f>SUM(M87:M113)</f>
        <v>1115</v>
      </c>
      <c r="N85" s="67">
        <f t="shared" si="10"/>
        <v>1067</v>
      </c>
      <c r="O85" s="24">
        <f t="shared" si="10"/>
        <v>569</v>
      </c>
      <c r="P85" s="24">
        <f t="shared" si="10"/>
        <v>819</v>
      </c>
      <c r="Q85" s="24">
        <f t="shared" si="10"/>
        <v>513</v>
      </c>
      <c r="R85" s="24">
        <f t="shared" si="10"/>
        <v>888</v>
      </c>
      <c r="S85" s="24">
        <f t="shared" si="10"/>
        <v>996</v>
      </c>
      <c r="T85" s="24">
        <f t="shared" si="10"/>
        <v>847</v>
      </c>
      <c r="U85" s="67">
        <f t="shared" si="10"/>
        <v>269</v>
      </c>
      <c r="V85" s="24">
        <f t="shared" si="10"/>
        <v>326</v>
      </c>
      <c r="W85" s="24">
        <f t="shared" si="10"/>
        <v>567</v>
      </c>
      <c r="X85" s="24">
        <f t="shared" si="10"/>
        <v>686</v>
      </c>
      <c r="Y85" s="24">
        <f t="shared" si="10"/>
        <v>255</v>
      </c>
      <c r="Z85" s="24">
        <f t="shared" si="10"/>
        <v>495</v>
      </c>
      <c r="AA85" s="67">
        <f t="shared" si="10"/>
        <v>204</v>
      </c>
      <c r="AB85" s="25">
        <f t="shared" si="10"/>
        <v>202</v>
      </c>
      <c r="AC85" s="24">
        <f t="shared" si="10"/>
        <v>0</v>
      </c>
      <c r="AD85" s="67">
        <f t="shared" si="10"/>
        <v>0</v>
      </c>
    </row>
    <row r="86" spans="1:30" ht="15">
      <c r="A86" s="41"/>
      <c r="B86" s="273"/>
      <c r="C86" s="31"/>
      <c r="D86" s="246"/>
      <c r="E86" s="31"/>
      <c r="F86" s="31"/>
      <c r="G86" s="31"/>
      <c r="H86" s="31"/>
      <c r="I86" s="31"/>
      <c r="J86" s="31"/>
      <c r="K86" s="31"/>
      <c r="L86" s="31"/>
      <c r="M86" s="43"/>
      <c r="N86" s="127"/>
      <c r="O86" s="31"/>
      <c r="P86" s="31"/>
      <c r="Q86" s="31"/>
      <c r="R86" s="31"/>
      <c r="S86" s="31"/>
      <c r="T86" s="43"/>
      <c r="U86" s="127"/>
      <c r="V86" s="31"/>
      <c r="W86" s="31"/>
      <c r="X86" s="31"/>
      <c r="Y86" s="31"/>
      <c r="Z86" s="43"/>
      <c r="AA86" s="127"/>
      <c r="AB86" s="35"/>
      <c r="AC86" s="92"/>
      <c r="AD86" s="247"/>
    </row>
    <row r="87" spans="1:30" ht="15">
      <c r="A87" s="3" t="s">
        <v>56</v>
      </c>
      <c r="B87" s="30">
        <f>SUM(C87:AD87)</f>
        <v>50</v>
      </c>
      <c r="C87" s="31">
        <v>3</v>
      </c>
      <c r="D87" s="246">
        <v>1</v>
      </c>
      <c r="E87" s="31">
        <v>6</v>
      </c>
      <c r="F87" s="31">
        <v>0</v>
      </c>
      <c r="G87" s="31">
        <v>5</v>
      </c>
      <c r="H87" s="31">
        <v>3</v>
      </c>
      <c r="I87" s="31">
        <v>1</v>
      </c>
      <c r="J87" s="31">
        <v>3</v>
      </c>
      <c r="K87" s="31">
        <v>5</v>
      </c>
      <c r="L87" s="31">
        <v>1</v>
      </c>
      <c r="M87" s="43">
        <v>0</v>
      </c>
      <c r="N87" s="127">
        <v>1</v>
      </c>
      <c r="O87" s="31">
        <v>0</v>
      </c>
      <c r="P87" s="31">
        <v>1</v>
      </c>
      <c r="Q87" s="31">
        <v>0</v>
      </c>
      <c r="R87" s="31">
        <v>5</v>
      </c>
      <c r="S87" s="31">
        <v>1</v>
      </c>
      <c r="T87" s="43">
        <v>1</v>
      </c>
      <c r="U87" s="127">
        <v>0</v>
      </c>
      <c r="V87" s="31">
        <v>3</v>
      </c>
      <c r="W87" s="31">
        <v>0</v>
      </c>
      <c r="X87" s="31">
        <v>0</v>
      </c>
      <c r="Y87" s="31">
        <v>2</v>
      </c>
      <c r="Z87" s="43">
        <v>7</v>
      </c>
      <c r="AA87" s="127">
        <v>0</v>
      </c>
      <c r="AB87" s="35">
        <v>1</v>
      </c>
      <c r="AC87" s="92">
        <v>0</v>
      </c>
      <c r="AD87" s="123">
        <v>0</v>
      </c>
    </row>
    <row r="88" spans="1:30" ht="15">
      <c r="A88" s="3" t="s">
        <v>63</v>
      </c>
      <c r="B88" s="30">
        <f aca="true" t="shared" si="11" ref="B88:B112">SUM(C88:AD88)</f>
        <v>342</v>
      </c>
      <c r="C88" s="31">
        <v>328</v>
      </c>
      <c r="D88" s="246">
        <v>1</v>
      </c>
      <c r="E88" s="31">
        <v>1</v>
      </c>
      <c r="F88" s="31">
        <v>0</v>
      </c>
      <c r="G88" s="31">
        <v>1</v>
      </c>
      <c r="H88" s="31">
        <v>0</v>
      </c>
      <c r="I88" s="31">
        <v>0</v>
      </c>
      <c r="J88" s="31">
        <v>4</v>
      </c>
      <c r="K88" s="31">
        <v>1</v>
      </c>
      <c r="L88" s="31">
        <v>0</v>
      </c>
      <c r="M88" s="35">
        <v>0</v>
      </c>
      <c r="N88" s="31">
        <v>1</v>
      </c>
      <c r="O88" s="31">
        <v>0</v>
      </c>
      <c r="P88" s="31">
        <v>0</v>
      </c>
      <c r="Q88" s="31">
        <v>0</v>
      </c>
      <c r="R88" s="31">
        <v>1</v>
      </c>
      <c r="S88" s="31">
        <v>0</v>
      </c>
      <c r="T88" s="35">
        <v>1</v>
      </c>
      <c r="U88" s="31">
        <v>0</v>
      </c>
      <c r="V88" s="31">
        <v>0</v>
      </c>
      <c r="W88" s="31">
        <v>0</v>
      </c>
      <c r="X88" s="31">
        <v>1</v>
      </c>
      <c r="Y88" s="31">
        <v>0</v>
      </c>
      <c r="Z88" s="35">
        <v>2</v>
      </c>
      <c r="AA88" s="31">
        <v>0</v>
      </c>
      <c r="AB88" s="31">
        <v>0</v>
      </c>
      <c r="AC88" s="247">
        <v>0</v>
      </c>
      <c r="AD88" s="247">
        <v>0</v>
      </c>
    </row>
    <row r="89" spans="1:30" ht="15">
      <c r="A89" s="3" t="s">
        <v>196</v>
      </c>
      <c r="B89" s="30">
        <f t="shared" si="11"/>
        <v>267</v>
      </c>
      <c r="C89" s="31">
        <v>159</v>
      </c>
      <c r="D89" s="246">
        <v>7</v>
      </c>
      <c r="E89" s="31">
        <v>5</v>
      </c>
      <c r="F89" s="31">
        <v>6</v>
      </c>
      <c r="G89" s="31">
        <v>8</v>
      </c>
      <c r="H89" s="31">
        <v>10</v>
      </c>
      <c r="I89" s="31">
        <v>2</v>
      </c>
      <c r="J89" s="31">
        <v>6</v>
      </c>
      <c r="K89" s="31">
        <v>11</v>
      </c>
      <c r="L89" s="31">
        <v>3</v>
      </c>
      <c r="M89" s="35">
        <v>3</v>
      </c>
      <c r="N89" s="31">
        <v>3</v>
      </c>
      <c r="O89" s="31">
        <v>2</v>
      </c>
      <c r="P89" s="31">
        <v>6</v>
      </c>
      <c r="Q89" s="31">
        <v>3</v>
      </c>
      <c r="R89" s="31">
        <v>13</v>
      </c>
      <c r="S89" s="31">
        <v>2</v>
      </c>
      <c r="T89" s="35">
        <v>3</v>
      </c>
      <c r="U89" s="31">
        <v>3</v>
      </c>
      <c r="V89" s="31">
        <v>2</v>
      </c>
      <c r="W89" s="31">
        <v>1</v>
      </c>
      <c r="X89" s="31">
        <v>2</v>
      </c>
      <c r="Y89" s="31">
        <v>1</v>
      </c>
      <c r="Z89" s="35">
        <v>4</v>
      </c>
      <c r="AA89" s="31">
        <v>1</v>
      </c>
      <c r="AB89" s="31">
        <v>1</v>
      </c>
      <c r="AC89" s="247">
        <v>0</v>
      </c>
      <c r="AD89" s="247">
        <v>0</v>
      </c>
    </row>
    <row r="90" spans="1:30" ht="15">
      <c r="A90" s="3" t="s">
        <v>78</v>
      </c>
      <c r="B90" s="30">
        <f t="shared" si="11"/>
        <v>1012</v>
      </c>
      <c r="C90" s="31">
        <v>142</v>
      </c>
      <c r="D90" s="246">
        <v>112</v>
      </c>
      <c r="E90" s="31">
        <v>120</v>
      </c>
      <c r="F90" s="31">
        <v>30</v>
      </c>
      <c r="G90" s="31">
        <v>41</v>
      </c>
      <c r="H90" s="31">
        <v>62</v>
      </c>
      <c r="I90" s="31">
        <v>31</v>
      </c>
      <c r="J90" s="31">
        <v>49</v>
      </c>
      <c r="K90" s="31">
        <v>40</v>
      </c>
      <c r="L90" s="31">
        <v>13</v>
      </c>
      <c r="M90" s="35">
        <v>27</v>
      </c>
      <c r="N90" s="31">
        <v>41</v>
      </c>
      <c r="O90" s="31">
        <v>21</v>
      </c>
      <c r="P90" s="31">
        <v>41</v>
      </c>
      <c r="Q90" s="31">
        <v>22</v>
      </c>
      <c r="R90" s="31">
        <v>19</v>
      </c>
      <c r="S90" s="31">
        <v>35</v>
      </c>
      <c r="T90" s="35">
        <v>53</v>
      </c>
      <c r="U90" s="31">
        <v>16</v>
      </c>
      <c r="V90" s="31">
        <v>11</v>
      </c>
      <c r="W90" s="31">
        <v>16</v>
      </c>
      <c r="X90" s="31">
        <v>24</v>
      </c>
      <c r="Y90" s="31">
        <v>21</v>
      </c>
      <c r="Z90" s="35">
        <v>12</v>
      </c>
      <c r="AA90" s="31">
        <v>7</v>
      </c>
      <c r="AB90" s="31">
        <v>6</v>
      </c>
      <c r="AC90" s="247">
        <v>0</v>
      </c>
      <c r="AD90" s="247">
        <v>0</v>
      </c>
    </row>
    <row r="91" spans="1:30" ht="15">
      <c r="A91" s="3" t="s">
        <v>86</v>
      </c>
      <c r="B91" s="30">
        <f t="shared" si="11"/>
        <v>1510</v>
      </c>
      <c r="C91" s="31">
        <v>776</v>
      </c>
      <c r="D91" s="246">
        <v>97</v>
      </c>
      <c r="E91" s="31">
        <v>56</v>
      </c>
      <c r="F91" s="31">
        <v>88</v>
      </c>
      <c r="G91" s="31">
        <v>24</v>
      </c>
      <c r="H91" s="31">
        <v>44</v>
      </c>
      <c r="I91" s="31">
        <v>31</v>
      </c>
      <c r="J91" s="31">
        <v>72</v>
      </c>
      <c r="K91" s="31">
        <v>34</v>
      </c>
      <c r="L91" s="31">
        <v>22</v>
      </c>
      <c r="M91" s="35">
        <v>47</v>
      </c>
      <c r="N91" s="31">
        <v>47</v>
      </c>
      <c r="O91" s="31">
        <v>14</v>
      </c>
      <c r="P91" s="31">
        <v>35</v>
      </c>
      <c r="Q91" s="31">
        <v>14</v>
      </c>
      <c r="R91" s="31">
        <v>19</v>
      </c>
      <c r="S91" s="31">
        <v>8</v>
      </c>
      <c r="T91" s="35">
        <v>26</v>
      </c>
      <c r="U91" s="31">
        <v>4</v>
      </c>
      <c r="V91" s="31">
        <v>13</v>
      </c>
      <c r="W91" s="31">
        <v>16</v>
      </c>
      <c r="X91" s="31">
        <v>5</v>
      </c>
      <c r="Y91" s="31">
        <v>5</v>
      </c>
      <c r="Z91" s="35">
        <v>7</v>
      </c>
      <c r="AA91" s="31">
        <v>2</v>
      </c>
      <c r="AB91" s="31">
        <v>4</v>
      </c>
      <c r="AC91" s="247">
        <v>0</v>
      </c>
      <c r="AD91" s="247">
        <v>0</v>
      </c>
    </row>
    <row r="92" spans="1:30" ht="15">
      <c r="A92" s="3" t="s">
        <v>87</v>
      </c>
      <c r="B92" s="30">
        <f t="shared" si="11"/>
        <v>348</v>
      </c>
      <c r="C92" s="31">
        <v>240</v>
      </c>
      <c r="D92" s="246">
        <v>11</v>
      </c>
      <c r="E92" s="31">
        <v>7</v>
      </c>
      <c r="F92" s="31">
        <v>12</v>
      </c>
      <c r="G92" s="31">
        <v>4</v>
      </c>
      <c r="H92" s="31">
        <v>1</v>
      </c>
      <c r="I92" s="31">
        <v>2</v>
      </c>
      <c r="J92" s="31">
        <v>2</v>
      </c>
      <c r="K92" s="31">
        <v>17</v>
      </c>
      <c r="L92" s="31">
        <v>2</v>
      </c>
      <c r="M92" s="35">
        <v>15</v>
      </c>
      <c r="N92" s="31">
        <v>5</v>
      </c>
      <c r="O92" s="31">
        <v>2</v>
      </c>
      <c r="P92" s="31">
        <v>3</v>
      </c>
      <c r="Q92" s="31">
        <v>2</v>
      </c>
      <c r="R92" s="31">
        <v>2</v>
      </c>
      <c r="S92" s="31">
        <v>10</v>
      </c>
      <c r="T92" s="35">
        <v>6</v>
      </c>
      <c r="U92" s="31">
        <v>0</v>
      </c>
      <c r="V92" s="31">
        <v>2</v>
      </c>
      <c r="W92" s="31">
        <v>1</v>
      </c>
      <c r="X92" s="31">
        <v>1</v>
      </c>
      <c r="Y92" s="31">
        <v>0</v>
      </c>
      <c r="Z92" s="35">
        <v>1</v>
      </c>
      <c r="AA92" s="31">
        <v>0</v>
      </c>
      <c r="AB92" s="31">
        <v>0</v>
      </c>
      <c r="AC92" s="247">
        <v>0</v>
      </c>
      <c r="AD92" s="247">
        <v>0</v>
      </c>
    </row>
    <row r="93" spans="1:30" ht="15">
      <c r="A93" s="3" t="s">
        <v>88</v>
      </c>
      <c r="B93" s="30">
        <f t="shared" si="11"/>
        <v>18</v>
      </c>
      <c r="C93" s="31">
        <v>9</v>
      </c>
      <c r="D93" s="246">
        <v>0</v>
      </c>
      <c r="E93" s="31">
        <v>0</v>
      </c>
      <c r="F93" s="31">
        <v>0</v>
      </c>
      <c r="G93" s="31">
        <v>1</v>
      </c>
      <c r="H93" s="31">
        <v>0</v>
      </c>
      <c r="I93" s="31">
        <v>0</v>
      </c>
      <c r="J93" s="31">
        <v>2</v>
      </c>
      <c r="K93" s="31">
        <v>0</v>
      </c>
      <c r="L93" s="31">
        <v>1</v>
      </c>
      <c r="M93" s="35">
        <v>1</v>
      </c>
      <c r="N93" s="31">
        <v>2</v>
      </c>
      <c r="O93" s="31">
        <v>0</v>
      </c>
      <c r="P93" s="31">
        <v>0</v>
      </c>
      <c r="Q93" s="31">
        <v>0</v>
      </c>
      <c r="R93" s="31">
        <v>1</v>
      </c>
      <c r="S93" s="31">
        <v>0</v>
      </c>
      <c r="T93" s="35">
        <v>1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5">
        <v>0</v>
      </c>
      <c r="AA93" s="31">
        <v>0</v>
      </c>
      <c r="AB93" s="31">
        <v>0</v>
      </c>
      <c r="AC93" s="247">
        <v>0</v>
      </c>
      <c r="AD93" s="247">
        <v>0</v>
      </c>
    </row>
    <row r="94" spans="1:30" ht="15">
      <c r="A94" s="3" t="s">
        <v>91</v>
      </c>
      <c r="B94" s="30">
        <f t="shared" si="11"/>
        <v>94</v>
      </c>
      <c r="C94" s="31">
        <v>74</v>
      </c>
      <c r="D94" s="246">
        <v>3</v>
      </c>
      <c r="E94" s="31">
        <v>6</v>
      </c>
      <c r="F94" s="31">
        <v>1</v>
      </c>
      <c r="G94" s="31">
        <v>0</v>
      </c>
      <c r="H94" s="31">
        <v>0</v>
      </c>
      <c r="I94" s="31">
        <v>0</v>
      </c>
      <c r="J94" s="31">
        <v>1</v>
      </c>
      <c r="K94" s="31">
        <v>2</v>
      </c>
      <c r="L94" s="31">
        <v>1</v>
      </c>
      <c r="M94" s="35">
        <v>1</v>
      </c>
      <c r="N94" s="31">
        <v>2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5">
        <v>0</v>
      </c>
      <c r="U94" s="31">
        <v>1</v>
      </c>
      <c r="V94" s="31">
        <v>1</v>
      </c>
      <c r="W94" s="31">
        <v>1</v>
      </c>
      <c r="X94" s="31">
        <v>0</v>
      </c>
      <c r="Y94" s="31">
        <v>0</v>
      </c>
      <c r="Z94" s="35">
        <v>0</v>
      </c>
      <c r="AA94" s="31">
        <v>0</v>
      </c>
      <c r="AB94" s="31">
        <v>0</v>
      </c>
      <c r="AC94" s="247">
        <v>0</v>
      </c>
      <c r="AD94" s="247">
        <v>0</v>
      </c>
    </row>
    <row r="95" spans="1:30" ht="15">
      <c r="A95" s="3" t="s">
        <v>101</v>
      </c>
      <c r="B95" s="30">
        <f>SUM(C95:AD95)</f>
        <v>29</v>
      </c>
      <c r="C95" s="31">
        <v>7</v>
      </c>
      <c r="D95" s="246">
        <v>0</v>
      </c>
      <c r="E95" s="31">
        <v>2</v>
      </c>
      <c r="F95" s="31">
        <v>0</v>
      </c>
      <c r="G95" s="31">
        <v>12</v>
      </c>
      <c r="H95" s="31">
        <v>0</v>
      </c>
      <c r="I95" s="31">
        <v>0</v>
      </c>
      <c r="J95" s="31">
        <v>2</v>
      </c>
      <c r="K95" s="31">
        <v>1</v>
      </c>
      <c r="L95" s="31">
        <v>0</v>
      </c>
      <c r="M95" s="35">
        <v>0</v>
      </c>
      <c r="N95" s="31">
        <v>2</v>
      </c>
      <c r="O95" s="31">
        <v>0</v>
      </c>
      <c r="P95" s="31">
        <v>0</v>
      </c>
      <c r="Q95" s="31">
        <v>0</v>
      </c>
      <c r="R95" s="31">
        <v>1</v>
      </c>
      <c r="S95" s="31">
        <v>1</v>
      </c>
      <c r="T95" s="35">
        <v>0</v>
      </c>
      <c r="U95" s="31">
        <v>0</v>
      </c>
      <c r="V95" s="31">
        <v>0</v>
      </c>
      <c r="W95" s="31">
        <v>0</v>
      </c>
      <c r="X95" s="31">
        <v>0</v>
      </c>
      <c r="Y95" s="31">
        <v>0</v>
      </c>
      <c r="Z95" s="35">
        <v>1</v>
      </c>
      <c r="AA95" s="31">
        <v>0</v>
      </c>
      <c r="AB95" s="31">
        <v>0</v>
      </c>
      <c r="AC95" s="247">
        <v>0</v>
      </c>
      <c r="AD95" s="247">
        <v>0</v>
      </c>
    </row>
    <row r="96" spans="1:30" ht="15">
      <c r="A96" s="3" t="s">
        <v>102</v>
      </c>
      <c r="B96" s="30">
        <f t="shared" si="11"/>
        <v>31</v>
      </c>
      <c r="C96" s="31">
        <v>23</v>
      </c>
      <c r="D96" s="246">
        <v>0</v>
      </c>
      <c r="E96" s="31">
        <v>0</v>
      </c>
      <c r="F96" s="31">
        <v>0</v>
      </c>
      <c r="G96" s="31">
        <v>0</v>
      </c>
      <c r="H96" s="31">
        <v>0</v>
      </c>
      <c r="I96" s="31">
        <v>1</v>
      </c>
      <c r="J96" s="31">
        <v>0</v>
      </c>
      <c r="K96" s="31">
        <v>1</v>
      </c>
      <c r="L96" s="31">
        <v>0</v>
      </c>
      <c r="M96" s="35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5">
        <v>0</v>
      </c>
      <c r="U96" s="31">
        <v>0</v>
      </c>
      <c r="V96" s="31">
        <v>0</v>
      </c>
      <c r="W96" s="31">
        <v>2</v>
      </c>
      <c r="X96" s="31">
        <v>4</v>
      </c>
      <c r="Y96" s="31">
        <v>0</v>
      </c>
      <c r="Z96" s="35">
        <v>0</v>
      </c>
      <c r="AA96" s="31">
        <v>0</v>
      </c>
      <c r="AB96" s="31">
        <v>0</v>
      </c>
      <c r="AC96" s="247">
        <v>0</v>
      </c>
      <c r="AD96" s="247">
        <v>0</v>
      </c>
    </row>
    <row r="97" spans="1:30" ht="15">
      <c r="A97" s="3" t="s">
        <v>108</v>
      </c>
      <c r="B97" s="30">
        <f t="shared" si="11"/>
        <v>6865</v>
      </c>
      <c r="C97" s="31">
        <v>1874</v>
      </c>
      <c r="D97" s="246">
        <v>491</v>
      </c>
      <c r="E97" s="31">
        <v>342</v>
      </c>
      <c r="F97" s="31">
        <v>242</v>
      </c>
      <c r="G97" s="31">
        <v>285</v>
      </c>
      <c r="H97" s="31">
        <v>418</v>
      </c>
      <c r="I97" s="31">
        <v>275</v>
      </c>
      <c r="J97" s="31">
        <v>219</v>
      </c>
      <c r="K97" s="31">
        <v>297</v>
      </c>
      <c r="L97" s="31">
        <v>171</v>
      </c>
      <c r="M97" s="35">
        <v>182</v>
      </c>
      <c r="N97" s="31">
        <v>192</v>
      </c>
      <c r="O97" s="31">
        <v>118</v>
      </c>
      <c r="P97" s="31">
        <v>116</v>
      </c>
      <c r="Q97" s="31">
        <v>126</v>
      </c>
      <c r="R97" s="31">
        <v>248</v>
      </c>
      <c r="S97" s="31">
        <v>361</v>
      </c>
      <c r="T97" s="35">
        <v>169</v>
      </c>
      <c r="U97" s="31">
        <v>48</v>
      </c>
      <c r="V97" s="31">
        <v>73</v>
      </c>
      <c r="W97" s="31">
        <v>96</v>
      </c>
      <c r="X97" s="31">
        <v>224</v>
      </c>
      <c r="Y97" s="31">
        <v>84</v>
      </c>
      <c r="Z97" s="35">
        <v>89</v>
      </c>
      <c r="AA97" s="31">
        <v>41</v>
      </c>
      <c r="AB97" s="31">
        <v>84</v>
      </c>
      <c r="AC97" s="247">
        <v>0</v>
      </c>
      <c r="AD97" s="247">
        <v>0</v>
      </c>
    </row>
    <row r="98" spans="1:30" ht="15">
      <c r="A98" s="3" t="s">
        <v>109</v>
      </c>
      <c r="B98" s="30">
        <f t="shared" si="11"/>
        <v>971</v>
      </c>
      <c r="C98" s="31">
        <v>31</v>
      </c>
      <c r="D98" s="246">
        <v>21</v>
      </c>
      <c r="E98" s="31">
        <v>60</v>
      </c>
      <c r="F98" s="31">
        <v>5</v>
      </c>
      <c r="G98" s="31">
        <v>100</v>
      </c>
      <c r="H98" s="31">
        <v>34</v>
      </c>
      <c r="I98" s="31">
        <v>42</v>
      </c>
      <c r="J98" s="31">
        <v>23</v>
      </c>
      <c r="K98" s="31">
        <v>97</v>
      </c>
      <c r="L98" s="31">
        <v>29</v>
      </c>
      <c r="M98" s="35">
        <v>119</v>
      </c>
      <c r="N98" s="31">
        <v>33</v>
      </c>
      <c r="O98" s="31">
        <v>26</v>
      </c>
      <c r="P98" s="31">
        <v>12</v>
      </c>
      <c r="Q98" s="31">
        <v>45</v>
      </c>
      <c r="R98" s="31">
        <v>79</v>
      </c>
      <c r="S98" s="31">
        <v>27</v>
      </c>
      <c r="T98" s="35">
        <v>26</v>
      </c>
      <c r="U98" s="31">
        <v>12</v>
      </c>
      <c r="V98" s="31">
        <v>43</v>
      </c>
      <c r="W98" s="31">
        <v>5</v>
      </c>
      <c r="X98" s="31">
        <v>12</v>
      </c>
      <c r="Y98" s="31">
        <v>11</v>
      </c>
      <c r="Z98" s="35">
        <v>30</v>
      </c>
      <c r="AA98" s="31">
        <v>48</v>
      </c>
      <c r="AB98" s="31">
        <v>1</v>
      </c>
      <c r="AC98" s="247">
        <v>0</v>
      </c>
      <c r="AD98" s="247">
        <v>0</v>
      </c>
    </row>
    <row r="99" spans="1:30" ht="15">
      <c r="A99" s="3" t="s">
        <v>215</v>
      </c>
      <c r="B99" s="30">
        <f t="shared" si="11"/>
        <v>3</v>
      </c>
      <c r="C99" s="31">
        <v>0</v>
      </c>
      <c r="D99" s="246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1</v>
      </c>
      <c r="K99" s="31">
        <v>0</v>
      </c>
      <c r="L99" s="31">
        <v>0</v>
      </c>
      <c r="M99" s="35">
        <v>1</v>
      </c>
      <c r="N99" s="31">
        <v>0</v>
      </c>
      <c r="O99" s="31">
        <v>0</v>
      </c>
      <c r="P99" s="31">
        <v>1</v>
      </c>
      <c r="Q99" s="31">
        <v>0</v>
      </c>
      <c r="R99" s="31">
        <v>0</v>
      </c>
      <c r="S99" s="31">
        <v>0</v>
      </c>
      <c r="T99" s="35">
        <v>0</v>
      </c>
      <c r="U99" s="31">
        <v>0</v>
      </c>
      <c r="V99" s="31">
        <v>0</v>
      </c>
      <c r="W99" s="31">
        <v>0</v>
      </c>
      <c r="X99" s="31">
        <v>0</v>
      </c>
      <c r="Y99" s="31">
        <v>0</v>
      </c>
      <c r="Z99" s="35">
        <v>0</v>
      </c>
      <c r="AA99" s="31">
        <v>0</v>
      </c>
      <c r="AB99" s="31">
        <v>0</v>
      </c>
      <c r="AC99" s="247">
        <v>0</v>
      </c>
      <c r="AD99" s="247">
        <v>0</v>
      </c>
    </row>
    <row r="100" spans="1:30" ht="15">
      <c r="A100" s="3" t="s">
        <v>153</v>
      </c>
      <c r="B100" s="30">
        <f t="shared" si="11"/>
        <v>13064</v>
      </c>
      <c r="C100" s="31">
        <v>3205</v>
      </c>
      <c r="D100" s="246">
        <v>1168</v>
      </c>
      <c r="E100" s="31">
        <v>955</v>
      </c>
      <c r="F100" s="31">
        <v>406</v>
      </c>
      <c r="G100" s="31">
        <v>615</v>
      </c>
      <c r="H100" s="31">
        <v>479</v>
      </c>
      <c r="I100" s="31">
        <v>625</v>
      </c>
      <c r="J100" s="31">
        <v>369</v>
      </c>
      <c r="K100" s="31">
        <v>605</v>
      </c>
      <c r="L100" s="31">
        <v>285</v>
      </c>
      <c r="M100" s="35">
        <v>372</v>
      </c>
      <c r="N100" s="31">
        <v>512</v>
      </c>
      <c r="O100" s="31">
        <v>279</v>
      </c>
      <c r="P100" s="31">
        <v>328</v>
      </c>
      <c r="Q100" s="31">
        <v>198</v>
      </c>
      <c r="R100" s="31">
        <v>382</v>
      </c>
      <c r="S100" s="31">
        <v>437</v>
      </c>
      <c r="T100" s="35">
        <v>348</v>
      </c>
      <c r="U100" s="31">
        <v>142</v>
      </c>
      <c r="V100" s="31">
        <v>133</v>
      </c>
      <c r="W100" s="31">
        <v>320</v>
      </c>
      <c r="X100" s="31">
        <v>346</v>
      </c>
      <c r="Y100" s="31">
        <v>110</v>
      </c>
      <c r="Z100" s="35">
        <v>264</v>
      </c>
      <c r="AA100" s="31">
        <v>93</v>
      </c>
      <c r="AB100" s="31">
        <v>88</v>
      </c>
      <c r="AC100" s="247">
        <v>0</v>
      </c>
      <c r="AD100" s="247">
        <v>0</v>
      </c>
    </row>
    <row r="101" spans="1:30" ht="15">
      <c r="A101" s="3" t="s">
        <v>226</v>
      </c>
      <c r="B101" s="30">
        <f>SUM(C101:AD101)</f>
        <v>6633</v>
      </c>
      <c r="C101" s="31">
        <v>3711</v>
      </c>
      <c r="D101" s="246">
        <v>420</v>
      </c>
      <c r="E101" s="31">
        <v>329</v>
      </c>
      <c r="F101" s="31">
        <v>376</v>
      </c>
      <c r="G101" s="31">
        <v>109</v>
      </c>
      <c r="H101" s="31">
        <v>111</v>
      </c>
      <c r="I101" s="31">
        <v>435</v>
      </c>
      <c r="J101" s="31">
        <v>53</v>
      </c>
      <c r="K101" s="31">
        <v>60</v>
      </c>
      <c r="L101" s="31">
        <v>32</v>
      </c>
      <c r="M101" s="35">
        <v>220</v>
      </c>
      <c r="N101" s="31">
        <v>92</v>
      </c>
      <c r="O101" s="31">
        <v>43</v>
      </c>
      <c r="P101" s="31">
        <v>189</v>
      </c>
      <c r="Q101" s="31">
        <v>30</v>
      </c>
      <c r="R101" s="31">
        <v>64</v>
      </c>
      <c r="S101" s="31">
        <v>44</v>
      </c>
      <c r="T101" s="35">
        <v>155</v>
      </c>
      <c r="U101" s="31">
        <v>9</v>
      </c>
      <c r="V101" s="31">
        <v>23</v>
      </c>
      <c r="W101" s="31">
        <v>31</v>
      </c>
      <c r="X101" s="31">
        <v>38</v>
      </c>
      <c r="Y101" s="31">
        <v>9</v>
      </c>
      <c r="Z101" s="35">
        <v>32</v>
      </c>
      <c r="AA101" s="31">
        <v>8</v>
      </c>
      <c r="AB101" s="31">
        <v>10</v>
      </c>
      <c r="AC101" s="247">
        <v>0</v>
      </c>
      <c r="AD101" s="247">
        <v>0</v>
      </c>
    </row>
    <row r="102" spans="1:30" ht="15">
      <c r="A102" s="3" t="s">
        <v>154</v>
      </c>
      <c r="B102" s="30">
        <f t="shared" si="11"/>
        <v>4763</v>
      </c>
      <c r="C102" s="31">
        <v>2602</v>
      </c>
      <c r="D102" s="246">
        <v>623</v>
      </c>
      <c r="E102" s="31">
        <v>182</v>
      </c>
      <c r="F102" s="31">
        <v>348</v>
      </c>
      <c r="G102" s="31">
        <v>39</v>
      </c>
      <c r="H102" s="31">
        <v>60</v>
      </c>
      <c r="I102" s="31">
        <v>40</v>
      </c>
      <c r="J102" s="31">
        <v>47</v>
      </c>
      <c r="K102" s="31">
        <v>93</v>
      </c>
      <c r="L102" s="31">
        <v>29</v>
      </c>
      <c r="M102" s="35">
        <v>108</v>
      </c>
      <c r="N102" s="31">
        <v>119</v>
      </c>
      <c r="O102" s="31">
        <v>50</v>
      </c>
      <c r="P102" s="31">
        <v>67</v>
      </c>
      <c r="Q102" s="31">
        <v>66</v>
      </c>
      <c r="R102" s="31">
        <v>34</v>
      </c>
      <c r="S102" s="31">
        <v>45</v>
      </c>
      <c r="T102" s="35">
        <v>37</v>
      </c>
      <c r="U102" s="31">
        <v>32</v>
      </c>
      <c r="V102" s="31">
        <v>18</v>
      </c>
      <c r="W102" s="31">
        <v>74</v>
      </c>
      <c r="X102" s="31">
        <v>24</v>
      </c>
      <c r="Y102" s="31">
        <v>5</v>
      </c>
      <c r="Z102" s="35">
        <v>18</v>
      </c>
      <c r="AA102" s="31">
        <v>3</v>
      </c>
      <c r="AB102" s="31">
        <v>0</v>
      </c>
      <c r="AC102" s="247">
        <v>0</v>
      </c>
      <c r="AD102" s="247">
        <v>0</v>
      </c>
    </row>
    <row r="103" spans="1:30" ht="15">
      <c r="A103" s="3" t="s">
        <v>156</v>
      </c>
      <c r="B103" s="30">
        <f t="shared" si="11"/>
        <v>8</v>
      </c>
      <c r="C103" s="31">
        <v>5</v>
      </c>
      <c r="D103" s="246">
        <v>0</v>
      </c>
      <c r="E103" s="31">
        <v>0</v>
      </c>
      <c r="F103" s="31">
        <v>2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5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1</v>
      </c>
      <c r="S103" s="31">
        <v>0</v>
      </c>
      <c r="T103" s="35">
        <v>0</v>
      </c>
      <c r="U103" s="31">
        <v>0</v>
      </c>
      <c r="V103" s="31">
        <v>0</v>
      </c>
      <c r="W103" s="31">
        <v>0</v>
      </c>
      <c r="X103" s="31">
        <v>0</v>
      </c>
      <c r="Y103" s="31">
        <v>0</v>
      </c>
      <c r="Z103" s="35">
        <v>0</v>
      </c>
      <c r="AA103" s="31">
        <v>0</v>
      </c>
      <c r="AB103" s="31">
        <v>0</v>
      </c>
      <c r="AC103" s="247">
        <v>0</v>
      </c>
      <c r="AD103" s="247">
        <v>0</v>
      </c>
    </row>
    <row r="104" spans="1:30" ht="15">
      <c r="A104" s="3" t="s">
        <v>227</v>
      </c>
      <c r="B104" s="30">
        <f t="shared" si="11"/>
        <v>109</v>
      </c>
      <c r="C104" s="31">
        <v>0</v>
      </c>
      <c r="D104" s="246">
        <v>6</v>
      </c>
      <c r="E104" s="31">
        <v>7</v>
      </c>
      <c r="F104" s="31">
        <v>9</v>
      </c>
      <c r="G104" s="31">
        <v>26</v>
      </c>
      <c r="H104" s="31">
        <v>6</v>
      </c>
      <c r="I104" s="31">
        <v>1</v>
      </c>
      <c r="J104" s="31">
        <v>2</v>
      </c>
      <c r="K104" s="31">
        <v>4</v>
      </c>
      <c r="L104" s="31">
        <v>2</v>
      </c>
      <c r="M104" s="35">
        <v>5</v>
      </c>
      <c r="N104" s="31">
        <v>5</v>
      </c>
      <c r="O104" s="31">
        <v>5</v>
      </c>
      <c r="P104" s="31">
        <v>13</v>
      </c>
      <c r="Q104" s="31">
        <v>1</v>
      </c>
      <c r="R104" s="31">
        <v>2</v>
      </c>
      <c r="S104" s="31">
        <v>4</v>
      </c>
      <c r="T104" s="35">
        <v>3</v>
      </c>
      <c r="U104" s="31">
        <v>0</v>
      </c>
      <c r="V104" s="31">
        <v>1</v>
      </c>
      <c r="W104" s="31">
        <v>3</v>
      </c>
      <c r="X104" s="31">
        <v>0</v>
      </c>
      <c r="Y104" s="31">
        <v>0</v>
      </c>
      <c r="Z104" s="35">
        <v>2</v>
      </c>
      <c r="AA104" s="31">
        <v>0</v>
      </c>
      <c r="AB104" s="31">
        <v>2</v>
      </c>
      <c r="AC104" s="247">
        <v>0</v>
      </c>
      <c r="AD104" s="247">
        <v>0</v>
      </c>
    </row>
    <row r="105" spans="1:30" ht="15">
      <c r="A105" s="3" t="s">
        <v>228</v>
      </c>
      <c r="B105" s="30">
        <f t="shared" si="11"/>
        <v>42</v>
      </c>
      <c r="C105" s="31">
        <v>1</v>
      </c>
      <c r="D105" s="246">
        <v>3</v>
      </c>
      <c r="E105" s="31">
        <v>2</v>
      </c>
      <c r="F105" s="31">
        <v>8</v>
      </c>
      <c r="G105" s="31">
        <v>1</v>
      </c>
      <c r="H105" s="31">
        <v>1</v>
      </c>
      <c r="I105" s="31">
        <v>2</v>
      </c>
      <c r="J105" s="31">
        <v>2</v>
      </c>
      <c r="K105" s="31">
        <v>2</v>
      </c>
      <c r="L105" s="31">
        <v>1</v>
      </c>
      <c r="M105" s="35">
        <v>7</v>
      </c>
      <c r="N105" s="31">
        <v>1</v>
      </c>
      <c r="O105" s="31">
        <v>3</v>
      </c>
      <c r="P105" s="31">
        <v>4</v>
      </c>
      <c r="Q105" s="31">
        <v>0</v>
      </c>
      <c r="R105" s="31">
        <v>0</v>
      </c>
      <c r="S105" s="31">
        <v>0</v>
      </c>
      <c r="T105" s="35">
        <v>2</v>
      </c>
      <c r="U105" s="31">
        <v>1</v>
      </c>
      <c r="V105" s="31">
        <v>1</v>
      </c>
      <c r="W105" s="31">
        <v>0</v>
      </c>
      <c r="X105" s="31">
        <v>0</v>
      </c>
      <c r="Y105" s="31">
        <v>0</v>
      </c>
      <c r="Z105" s="35">
        <v>0</v>
      </c>
      <c r="AA105" s="31">
        <v>0</v>
      </c>
      <c r="AB105" s="31">
        <v>0</v>
      </c>
      <c r="AC105" s="247">
        <v>0</v>
      </c>
      <c r="AD105" s="247">
        <v>0</v>
      </c>
    </row>
    <row r="106" spans="1:30" ht="15">
      <c r="A106" s="3" t="s">
        <v>166</v>
      </c>
      <c r="B106" s="30">
        <f t="shared" si="11"/>
        <v>14</v>
      </c>
      <c r="C106" s="31">
        <v>2</v>
      </c>
      <c r="D106" s="246">
        <v>0</v>
      </c>
      <c r="E106" s="31">
        <v>2</v>
      </c>
      <c r="F106" s="31">
        <v>3</v>
      </c>
      <c r="G106" s="31">
        <v>0</v>
      </c>
      <c r="H106" s="31">
        <v>0</v>
      </c>
      <c r="I106" s="31">
        <v>0</v>
      </c>
      <c r="J106" s="31">
        <v>0</v>
      </c>
      <c r="K106" s="31">
        <v>2</v>
      </c>
      <c r="L106" s="31">
        <v>0</v>
      </c>
      <c r="M106" s="35">
        <v>0</v>
      </c>
      <c r="N106" s="31">
        <v>0</v>
      </c>
      <c r="O106" s="31">
        <v>0</v>
      </c>
      <c r="P106" s="31">
        <v>2</v>
      </c>
      <c r="Q106" s="31">
        <v>0</v>
      </c>
      <c r="R106" s="31">
        <v>0</v>
      </c>
      <c r="S106" s="31">
        <v>1</v>
      </c>
      <c r="T106" s="35">
        <v>0</v>
      </c>
      <c r="U106" s="31">
        <v>1</v>
      </c>
      <c r="V106" s="31">
        <v>0</v>
      </c>
      <c r="W106" s="31">
        <v>0</v>
      </c>
      <c r="X106" s="31">
        <v>1</v>
      </c>
      <c r="Y106" s="31">
        <v>0</v>
      </c>
      <c r="Z106" s="35">
        <v>0</v>
      </c>
      <c r="AA106" s="31">
        <v>0</v>
      </c>
      <c r="AB106" s="31">
        <v>0</v>
      </c>
      <c r="AC106" s="247">
        <v>0</v>
      </c>
      <c r="AD106" s="247">
        <v>0</v>
      </c>
    </row>
    <row r="107" spans="1:30" ht="15">
      <c r="A107" s="3" t="s">
        <v>199</v>
      </c>
      <c r="B107" s="30">
        <f>SUM(C107:AD107)</f>
        <v>1</v>
      </c>
      <c r="C107" s="31">
        <v>0</v>
      </c>
      <c r="D107" s="246">
        <v>1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5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5">
        <v>0</v>
      </c>
      <c r="U107" s="31">
        <v>0</v>
      </c>
      <c r="V107" s="31">
        <v>0</v>
      </c>
      <c r="W107" s="31">
        <v>0</v>
      </c>
      <c r="X107" s="31">
        <v>0</v>
      </c>
      <c r="Y107" s="31">
        <v>0</v>
      </c>
      <c r="Z107" s="35">
        <v>0</v>
      </c>
      <c r="AA107" s="31">
        <v>0</v>
      </c>
      <c r="AB107" s="31">
        <v>0</v>
      </c>
      <c r="AC107" s="247">
        <v>0</v>
      </c>
      <c r="AD107" s="247">
        <v>0</v>
      </c>
    </row>
    <row r="108" spans="1:30" ht="15">
      <c r="A108" s="3" t="s">
        <v>168</v>
      </c>
      <c r="B108" s="30">
        <f t="shared" si="11"/>
        <v>11</v>
      </c>
      <c r="C108" s="31">
        <v>0</v>
      </c>
      <c r="D108" s="246">
        <v>1</v>
      </c>
      <c r="E108" s="31">
        <v>3</v>
      </c>
      <c r="F108" s="31">
        <v>2</v>
      </c>
      <c r="G108" s="31">
        <v>0</v>
      </c>
      <c r="H108" s="31">
        <v>0</v>
      </c>
      <c r="I108" s="31">
        <v>1</v>
      </c>
      <c r="J108" s="31">
        <v>0</v>
      </c>
      <c r="K108" s="31">
        <v>1</v>
      </c>
      <c r="L108" s="31">
        <v>0</v>
      </c>
      <c r="M108" s="35">
        <v>1</v>
      </c>
      <c r="N108" s="31">
        <v>0</v>
      </c>
      <c r="O108" s="31">
        <v>0</v>
      </c>
      <c r="P108" s="31">
        <v>0</v>
      </c>
      <c r="Q108" s="31">
        <v>0</v>
      </c>
      <c r="R108" s="31">
        <v>1</v>
      </c>
      <c r="S108" s="31">
        <v>0</v>
      </c>
      <c r="T108" s="35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5">
        <v>1</v>
      </c>
      <c r="AA108" s="31">
        <v>0</v>
      </c>
      <c r="AB108" s="31">
        <v>0</v>
      </c>
      <c r="AC108" s="247">
        <v>0</v>
      </c>
      <c r="AD108" s="247">
        <v>0</v>
      </c>
    </row>
    <row r="109" spans="1:30" ht="15">
      <c r="A109" s="3" t="s">
        <v>171</v>
      </c>
      <c r="B109" s="30">
        <f t="shared" si="11"/>
        <v>3</v>
      </c>
      <c r="C109" s="31">
        <v>0</v>
      </c>
      <c r="D109" s="246">
        <v>0</v>
      </c>
      <c r="E109" s="31">
        <v>1</v>
      </c>
      <c r="F109" s="31">
        <v>0</v>
      </c>
      <c r="G109" s="31">
        <v>0</v>
      </c>
      <c r="H109" s="31">
        <v>0</v>
      </c>
      <c r="I109" s="31">
        <v>0</v>
      </c>
      <c r="J109" s="31">
        <v>1</v>
      </c>
      <c r="K109" s="31">
        <v>0</v>
      </c>
      <c r="L109" s="31">
        <v>0</v>
      </c>
      <c r="M109" s="35">
        <v>1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5">
        <v>0</v>
      </c>
      <c r="U109" s="31">
        <v>0</v>
      </c>
      <c r="V109" s="31">
        <v>0</v>
      </c>
      <c r="W109" s="31">
        <v>0</v>
      </c>
      <c r="X109" s="31">
        <v>0</v>
      </c>
      <c r="Y109" s="31">
        <v>0</v>
      </c>
      <c r="Z109" s="35">
        <v>0</v>
      </c>
      <c r="AA109" s="31">
        <v>0</v>
      </c>
      <c r="AB109" s="31">
        <v>0</v>
      </c>
      <c r="AC109" s="247">
        <v>0</v>
      </c>
      <c r="AD109" s="247">
        <v>0</v>
      </c>
    </row>
    <row r="110" spans="1:30" ht="15">
      <c r="A110" s="3" t="s">
        <v>229</v>
      </c>
      <c r="B110" s="30">
        <f t="shared" si="11"/>
        <v>11</v>
      </c>
      <c r="C110" s="31">
        <v>4</v>
      </c>
      <c r="D110" s="246">
        <v>2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1</v>
      </c>
      <c r="L110" s="31">
        <v>0</v>
      </c>
      <c r="M110" s="35">
        <v>0</v>
      </c>
      <c r="N110" s="31">
        <v>1</v>
      </c>
      <c r="O110" s="31">
        <v>3</v>
      </c>
      <c r="P110" s="31">
        <v>0</v>
      </c>
      <c r="Q110" s="31">
        <v>0</v>
      </c>
      <c r="R110" s="31">
        <v>0</v>
      </c>
      <c r="S110" s="31">
        <v>0</v>
      </c>
      <c r="T110" s="35">
        <v>0</v>
      </c>
      <c r="U110" s="31">
        <v>0</v>
      </c>
      <c r="V110" s="31">
        <v>0</v>
      </c>
      <c r="W110" s="31">
        <v>0</v>
      </c>
      <c r="X110" s="31">
        <v>0</v>
      </c>
      <c r="Y110" s="31">
        <v>0</v>
      </c>
      <c r="Z110" s="35">
        <v>0</v>
      </c>
      <c r="AA110" s="31">
        <v>0</v>
      </c>
      <c r="AB110" s="31">
        <v>0</v>
      </c>
      <c r="AC110" s="247">
        <v>0</v>
      </c>
      <c r="AD110" s="247">
        <v>0</v>
      </c>
    </row>
    <row r="111" spans="1:30" ht="15">
      <c r="A111" s="3" t="s">
        <v>180</v>
      </c>
      <c r="B111" s="30">
        <f t="shared" si="11"/>
        <v>215</v>
      </c>
      <c r="C111" s="31">
        <v>28</v>
      </c>
      <c r="D111" s="246">
        <v>7</v>
      </c>
      <c r="E111" s="31">
        <v>4</v>
      </c>
      <c r="F111" s="31">
        <v>1</v>
      </c>
      <c r="G111" s="31">
        <v>13</v>
      </c>
      <c r="H111" s="31">
        <v>8</v>
      </c>
      <c r="I111" s="31">
        <v>9</v>
      </c>
      <c r="J111" s="31">
        <v>26</v>
      </c>
      <c r="K111" s="31">
        <v>1</v>
      </c>
      <c r="L111" s="31">
        <v>14</v>
      </c>
      <c r="M111" s="35">
        <v>5</v>
      </c>
      <c r="N111" s="31">
        <v>3</v>
      </c>
      <c r="O111" s="31">
        <v>3</v>
      </c>
      <c r="P111" s="31">
        <v>1</v>
      </c>
      <c r="Q111" s="31">
        <v>6</v>
      </c>
      <c r="R111" s="31">
        <v>14</v>
      </c>
      <c r="S111" s="31">
        <v>15</v>
      </c>
      <c r="T111" s="35">
        <v>16</v>
      </c>
      <c r="U111" s="31">
        <v>0</v>
      </c>
      <c r="V111" s="31">
        <v>2</v>
      </c>
      <c r="W111" s="31">
        <v>1</v>
      </c>
      <c r="X111" s="31">
        <v>4</v>
      </c>
      <c r="Y111" s="31">
        <v>6</v>
      </c>
      <c r="Z111" s="35">
        <v>22</v>
      </c>
      <c r="AA111" s="31">
        <v>1</v>
      </c>
      <c r="AB111" s="31">
        <v>5</v>
      </c>
      <c r="AC111" s="247">
        <v>0</v>
      </c>
      <c r="AD111" s="247">
        <v>0</v>
      </c>
    </row>
    <row r="112" spans="1:30" ht="15">
      <c r="A112" s="3" t="s">
        <v>181</v>
      </c>
      <c r="B112" s="30">
        <f t="shared" si="11"/>
        <v>3</v>
      </c>
      <c r="C112" s="31">
        <v>0</v>
      </c>
      <c r="D112" s="246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1</v>
      </c>
      <c r="K112" s="31">
        <v>0</v>
      </c>
      <c r="L112" s="31">
        <v>1</v>
      </c>
      <c r="M112" s="35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1</v>
      </c>
      <c r="T112" s="35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5">
        <v>0</v>
      </c>
      <c r="AA112" s="31">
        <v>0</v>
      </c>
      <c r="AB112" s="31">
        <v>0</v>
      </c>
      <c r="AC112" s="247">
        <v>0</v>
      </c>
      <c r="AD112" s="247">
        <v>0</v>
      </c>
    </row>
    <row r="113" spans="1:30" ht="15">
      <c r="A113" s="3" t="s">
        <v>209</v>
      </c>
      <c r="B113" s="30">
        <f>SUM(C113:AD113)</f>
        <v>24</v>
      </c>
      <c r="C113" s="31">
        <v>1</v>
      </c>
      <c r="D113" s="246">
        <v>0</v>
      </c>
      <c r="E113" s="31">
        <v>0</v>
      </c>
      <c r="F113" s="31">
        <v>0</v>
      </c>
      <c r="G113" s="31">
        <v>0</v>
      </c>
      <c r="H113" s="31">
        <v>7</v>
      </c>
      <c r="I113" s="31">
        <v>0</v>
      </c>
      <c r="J113" s="31">
        <v>0</v>
      </c>
      <c r="K113" s="31">
        <v>1</v>
      </c>
      <c r="L113" s="31">
        <v>0</v>
      </c>
      <c r="M113" s="43">
        <v>0</v>
      </c>
      <c r="N113" s="127">
        <v>5</v>
      </c>
      <c r="O113" s="31">
        <v>0</v>
      </c>
      <c r="P113" s="31">
        <v>0</v>
      </c>
      <c r="Q113" s="31">
        <v>0</v>
      </c>
      <c r="R113" s="31">
        <v>2</v>
      </c>
      <c r="S113" s="31">
        <v>4</v>
      </c>
      <c r="T113" s="35">
        <v>0</v>
      </c>
      <c r="U113" s="31">
        <v>0</v>
      </c>
      <c r="V113" s="31">
        <v>0</v>
      </c>
      <c r="W113" s="31">
        <v>0</v>
      </c>
      <c r="X113" s="31">
        <v>0</v>
      </c>
      <c r="Y113" s="31">
        <v>1</v>
      </c>
      <c r="Z113" s="35">
        <v>3</v>
      </c>
      <c r="AA113" s="31">
        <v>0</v>
      </c>
      <c r="AB113" s="31">
        <v>0</v>
      </c>
      <c r="AC113" s="247">
        <v>0</v>
      </c>
      <c r="AD113" s="247">
        <v>0</v>
      </c>
    </row>
    <row r="114" spans="1:30" ht="15">
      <c r="A114" s="41"/>
      <c r="B114" s="273"/>
      <c r="C114" s="31"/>
      <c r="D114" s="246"/>
      <c r="E114" s="31"/>
      <c r="F114" s="31"/>
      <c r="G114" s="31"/>
      <c r="H114" s="31"/>
      <c r="I114" s="31"/>
      <c r="J114" s="31"/>
      <c r="K114" s="31"/>
      <c r="L114" s="31"/>
      <c r="M114" s="43"/>
      <c r="N114" s="127"/>
      <c r="O114" s="31"/>
      <c r="P114" s="31"/>
      <c r="Q114" s="31"/>
      <c r="R114" s="31"/>
      <c r="S114" s="31"/>
      <c r="T114" s="43"/>
      <c r="U114" s="127"/>
      <c r="V114" s="31"/>
      <c r="W114" s="31"/>
      <c r="X114" s="31"/>
      <c r="Y114" s="31"/>
      <c r="Z114" s="43"/>
      <c r="AA114" s="127"/>
      <c r="AB114" s="35"/>
      <c r="AC114" s="92"/>
      <c r="AD114" s="247"/>
    </row>
    <row r="115" spans="1:30" ht="15">
      <c r="A115" s="40" t="s">
        <v>239</v>
      </c>
      <c r="B115" s="25">
        <f>SUM(C115:AD115)</f>
        <v>18</v>
      </c>
      <c r="C115" s="24">
        <f>SUM(C117:C120)</f>
        <v>16</v>
      </c>
      <c r="D115" s="24">
        <f aca="true" t="shared" si="12" ref="D115:AD115">SUM(D117:D120)</f>
        <v>0</v>
      </c>
      <c r="E115" s="24">
        <f t="shared" si="12"/>
        <v>0</v>
      </c>
      <c r="F115" s="24">
        <f t="shared" si="12"/>
        <v>0</v>
      </c>
      <c r="G115" s="24">
        <f t="shared" si="12"/>
        <v>0</v>
      </c>
      <c r="H115" s="24">
        <f t="shared" si="12"/>
        <v>0</v>
      </c>
      <c r="I115" s="24">
        <f t="shared" si="12"/>
        <v>0</v>
      </c>
      <c r="J115" s="24">
        <f t="shared" si="12"/>
        <v>0</v>
      </c>
      <c r="K115" s="24">
        <f t="shared" si="12"/>
        <v>0</v>
      </c>
      <c r="L115" s="24">
        <f t="shared" si="12"/>
        <v>1</v>
      </c>
      <c r="M115" s="24">
        <f t="shared" si="12"/>
        <v>0</v>
      </c>
      <c r="N115" s="67">
        <f t="shared" si="12"/>
        <v>0</v>
      </c>
      <c r="O115" s="24">
        <f t="shared" si="12"/>
        <v>0</v>
      </c>
      <c r="P115" s="24">
        <f t="shared" si="12"/>
        <v>0</v>
      </c>
      <c r="Q115" s="24">
        <f t="shared" si="12"/>
        <v>0</v>
      </c>
      <c r="R115" s="24">
        <f t="shared" si="12"/>
        <v>0</v>
      </c>
      <c r="S115" s="24">
        <f t="shared" si="12"/>
        <v>0</v>
      </c>
      <c r="T115" s="24">
        <f t="shared" si="12"/>
        <v>0</v>
      </c>
      <c r="U115" s="67">
        <f t="shared" si="12"/>
        <v>0</v>
      </c>
      <c r="V115" s="24">
        <f t="shared" si="12"/>
        <v>0</v>
      </c>
      <c r="W115" s="24">
        <f t="shared" si="12"/>
        <v>0</v>
      </c>
      <c r="X115" s="24">
        <f t="shared" si="12"/>
        <v>0</v>
      </c>
      <c r="Y115" s="24">
        <f t="shared" si="12"/>
        <v>0</v>
      </c>
      <c r="Z115" s="24">
        <f t="shared" si="12"/>
        <v>1</v>
      </c>
      <c r="AA115" s="67">
        <f t="shared" si="12"/>
        <v>0</v>
      </c>
      <c r="AB115" s="25">
        <f t="shared" si="12"/>
        <v>0</v>
      </c>
      <c r="AC115" s="24">
        <f t="shared" si="12"/>
        <v>0</v>
      </c>
      <c r="AD115" s="67">
        <f t="shared" si="12"/>
        <v>0</v>
      </c>
    </row>
    <row r="116" spans="1:30" ht="15">
      <c r="A116" s="41"/>
      <c r="B116" s="273"/>
      <c r="C116" s="31"/>
      <c r="D116" s="246"/>
      <c r="E116" s="31"/>
      <c r="F116" s="31"/>
      <c r="G116" s="31"/>
      <c r="H116" s="31"/>
      <c r="I116" s="31"/>
      <c r="J116" s="31"/>
      <c r="K116" s="31"/>
      <c r="L116" s="31"/>
      <c r="M116" s="43"/>
      <c r="N116" s="127"/>
      <c r="O116" s="31"/>
      <c r="P116" s="31"/>
      <c r="Q116" s="31"/>
      <c r="R116" s="31"/>
      <c r="S116" s="31"/>
      <c r="T116" s="43"/>
      <c r="U116" s="127"/>
      <c r="V116" s="31"/>
      <c r="W116" s="31"/>
      <c r="X116" s="31"/>
      <c r="Y116" s="31"/>
      <c r="Z116" s="43"/>
      <c r="AA116" s="127"/>
      <c r="AB116" s="35"/>
      <c r="AC116" s="92"/>
      <c r="AD116" s="247"/>
    </row>
    <row r="117" spans="1:30" ht="15">
      <c r="A117" s="41" t="s">
        <v>90</v>
      </c>
      <c r="B117" s="273">
        <f>SUM(C117:AD117)</f>
        <v>2</v>
      </c>
      <c r="C117" s="31">
        <v>1</v>
      </c>
      <c r="D117" s="246">
        <v>0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5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43">
        <v>0</v>
      </c>
      <c r="U117" s="127">
        <v>0</v>
      </c>
      <c r="V117" s="31">
        <v>0</v>
      </c>
      <c r="W117" s="31">
        <v>0</v>
      </c>
      <c r="X117" s="31">
        <v>0</v>
      </c>
      <c r="Y117" s="31">
        <v>0</v>
      </c>
      <c r="Z117" s="43">
        <v>1</v>
      </c>
      <c r="AA117" s="127">
        <v>0</v>
      </c>
      <c r="AB117" s="35">
        <v>0</v>
      </c>
      <c r="AC117" s="92">
        <v>0</v>
      </c>
      <c r="AD117" s="247">
        <v>0</v>
      </c>
    </row>
    <row r="118" spans="1:30" ht="15">
      <c r="A118" s="41" t="s">
        <v>135</v>
      </c>
      <c r="B118" s="273">
        <f>SUM(C118:AD118)</f>
        <v>8</v>
      </c>
      <c r="C118" s="31">
        <v>7</v>
      </c>
      <c r="D118" s="246">
        <v>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1</v>
      </c>
      <c r="M118" s="35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43">
        <v>0</v>
      </c>
      <c r="U118" s="127">
        <v>0</v>
      </c>
      <c r="V118" s="31">
        <v>0</v>
      </c>
      <c r="W118" s="31">
        <v>0</v>
      </c>
      <c r="X118" s="31">
        <v>0</v>
      </c>
      <c r="Y118" s="31">
        <v>0</v>
      </c>
      <c r="Z118" s="43">
        <v>0</v>
      </c>
      <c r="AA118" s="127">
        <v>0</v>
      </c>
      <c r="AB118" s="35">
        <v>0</v>
      </c>
      <c r="AC118" s="92">
        <v>0</v>
      </c>
      <c r="AD118" s="247">
        <v>0</v>
      </c>
    </row>
    <row r="119" spans="1:30" ht="15">
      <c r="A119" s="41" t="s">
        <v>148</v>
      </c>
      <c r="B119" s="273">
        <f>SUM(C119:AD119)</f>
        <v>6</v>
      </c>
      <c r="C119" s="31">
        <v>6</v>
      </c>
      <c r="D119" s="246">
        <v>0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5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43">
        <v>0</v>
      </c>
      <c r="U119" s="127">
        <v>0</v>
      </c>
      <c r="V119" s="31">
        <v>0</v>
      </c>
      <c r="W119" s="31">
        <v>0</v>
      </c>
      <c r="X119" s="31">
        <v>0</v>
      </c>
      <c r="Y119" s="31">
        <v>0</v>
      </c>
      <c r="Z119" s="35">
        <v>0</v>
      </c>
      <c r="AA119" s="31">
        <v>0</v>
      </c>
      <c r="AB119" s="31">
        <v>0</v>
      </c>
      <c r="AC119" s="247">
        <v>0</v>
      </c>
      <c r="AD119" s="247">
        <v>0</v>
      </c>
    </row>
    <row r="120" spans="1:30" ht="15">
      <c r="A120" s="41" t="s">
        <v>208</v>
      </c>
      <c r="B120" s="273">
        <f>SUM(C120:AD120)</f>
        <v>2</v>
      </c>
      <c r="C120" s="31">
        <v>2</v>
      </c>
      <c r="D120" s="246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43">
        <v>0</v>
      </c>
      <c r="N120" s="127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43">
        <v>0</v>
      </c>
      <c r="U120" s="127">
        <v>0</v>
      </c>
      <c r="V120" s="31">
        <v>0</v>
      </c>
      <c r="W120" s="31">
        <v>0</v>
      </c>
      <c r="X120" s="31">
        <v>0</v>
      </c>
      <c r="Y120" s="31">
        <v>0</v>
      </c>
      <c r="Z120" s="35">
        <v>0</v>
      </c>
      <c r="AA120" s="31">
        <v>0</v>
      </c>
      <c r="AB120" s="31">
        <v>0</v>
      </c>
      <c r="AC120" s="247">
        <v>0</v>
      </c>
      <c r="AD120" s="247">
        <v>0</v>
      </c>
    </row>
    <row r="121" spans="1:30" ht="15">
      <c r="A121" s="41"/>
      <c r="B121" s="273"/>
      <c r="C121" s="31"/>
      <c r="D121" s="246"/>
      <c r="E121" s="31"/>
      <c r="F121" s="31"/>
      <c r="G121" s="31"/>
      <c r="H121" s="31"/>
      <c r="I121" s="31"/>
      <c r="J121" s="31"/>
      <c r="K121" s="31"/>
      <c r="L121" s="31"/>
      <c r="M121" s="43"/>
      <c r="N121" s="127"/>
      <c r="O121" s="31"/>
      <c r="P121" s="31"/>
      <c r="Q121" s="31"/>
      <c r="R121" s="31"/>
      <c r="S121" s="31"/>
      <c r="T121" s="43"/>
      <c r="U121" s="127"/>
      <c r="V121" s="31"/>
      <c r="W121" s="31"/>
      <c r="X121" s="31"/>
      <c r="Y121" s="31"/>
      <c r="Z121" s="35"/>
      <c r="AA121" s="31"/>
      <c r="AB121" s="31"/>
      <c r="AC121" s="247"/>
      <c r="AD121" s="247"/>
    </row>
    <row r="122" spans="1:30" ht="15">
      <c r="A122" s="40" t="s">
        <v>240</v>
      </c>
      <c r="B122" s="25">
        <f>SUM(C122:AD122)</f>
        <v>123</v>
      </c>
      <c r="C122" s="24">
        <f>SUM(C124:C128)</f>
        <v>25</v>
      </c>
      <c r="D122" s="24">
        <f aca="true" t="shared" si="13" ref="D122:AD122">SUM(D124:D128)</f>
        <v>2</v>
      </c>
      <c r="E122" s="24">
        <f t="shared" si="13"/>
        <v>11</v>
      </c>
      <c r="F122" s="24">
        <f t="shared" si="13"/>
        <v>6</v>
      </c>
      <c r="G122" s="24">
        <f t="shared" si="13"/>
        <v>1</v>
      </c>
      <c r="H122" s="24">
        <f t="shared" si="13"/>
        <v>4</v>
      </c>
      <c r="I122" s="24">
        <f t="shared" si="13"/>
        <v>13</v>
      </c>
      <c r="J122" s="24">
        <f t="shared" si="13"/>
        <v>5</v>
      </c>
      <c r="K122" s="24">
        <f t="shared" si="13"/>
        <v>7</v>
      </c>
      <c r="L122" s="24">
        <f t="shared" si="13"/>
        <v>13</v>
      </c>
      <c r="M122" s="24">
        <f>SUM(M124:M128)</f>
        <v>8</v>
      </c>
      <c r="N122" s="67">
        <f t="shared" si="13"/>
        <v>3</v>
      </c>
      <c r="O122" s="24">
        <f t="shared" si="13"/>
        <v>1</v>
      </c>
      <c r="P122" s="24">
        <f t="shared" si="13"/>
        <v>0</v>
      </c>
      <c r="Q122" s="24">
        <f t="shared" si="13"/>
        <v>2</v>
      </c>
      <c r="R122" s="24">
        <f t="shared" si="13"/>
        <v>1</v>
      </c>
      <c r="S122" s="24">
        <f t="shared" si="13"/>
        <v>1</v>
      </c>
      <c r="T122" s="24">
        <f t="shared" si="13"/>
        <v>3</v>
      </c>
      <c r="U122" s="67">
        <f t="shared" si="13"/>
        <v>1</v>
      </c>
      <c r="V122" s="24">
        <f t="shared" si="13"/>
        <v>0</v>
      </c>
      <c r="W122" s="24">
        <f t="shared" si="13"/>
        <v>2</v>
      </c>
      <c r="X122" s="24">
        <f t="shared" si="13"/>
        <v>1</v>
      </c>
      <c r="Y122" s="24">
        <f t="shared" si="13"/>
        <v>2</v>
      </c>
      <c r="Z122" s="24">
        <f t="shared" si="13"/>
        <v>7</v>
      </c>
      <c r="AA122" s="67">
        <f t="shared" si="13"/>
        <v>4</v>
      </c>
      <c r="AB122" s="25">
        <f t="shared" si="13"/>
        <v>0</v>
      </c>
      <c r="AC122" s="24">
        <f t="shared" si="13"/>
        <v>0</v>
      </c>
      <c r="AD122" s="67">
        <f t="shared" si="13"/>
        <v>0</v>
      </c>
    </row>
    <row r="123" spans="1:30" ht="15">
      <c r="A123" s="41"/>
      <c r="B123" s="273"/>
      <c r="C123" s="31"/>
      <c r="D123" s="246"/>
      <c r="E123" s="31"/>
      <c r="F123" s="31"/>
      <c r="G123" s="31"/>
      <c r="H123" s="31"/>
      <c r="I123" s="31"/>
      <c r="J123" s="31"/>
      <c r="K123" s="31"/>
      <c r="L123" s="31"/>
      <c r="M123" s="43"/>
      <c r="N123" s="127"/>
      <c r="O123" s="31"/>
      <c r="P123" s="31"/>
      <c r="Q123" s="31"/>
      <c r="R123" s="31"/>
      <c r="S123" s="31"/>
      <c r="T123" s="43"/>
      <c r="U123" s="127"/>
      <c r="V123" s="31"/>
      <c r="W123" s="31"/>
      <c r="X123" s="31"/>
      <c r="Y123" s="31"/>
      <c r="Z123" s="35"/>
      <c r="AA123" s="31"/>
      <c r="AB123" s="31"/>
      <c r="AC123" s="247"/>
      <c r="AD123" s="247"/>
    </row>
    <row r="124" spans="1:30" ht="15">
      <c r="A124" s="3" t="s">
        <v>218</v>
      </c>
      <c r="B124" s="30">
        <f>SUM(C124:AD124)</f>
        <v>1</v>
      </c>
      <c r="C124" s="31">
        <v>0</v>
      </c>
      <c r="D124" s="246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5">
        <v>1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5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5">
        <v>0</v>
      </c>
      <c r="AA124" s="31">
        <v>0</v>
      </c>
      <c r="AB124" s="31">
        <v>0</v>
      </c>
      <c r="AC124" s="247">
        <v>0</v>
      </c>
      <c r="AD124" s="247">
        <v>0</v>
      </c>
    </row>
    <row r="125" spans="1:30" ht="15">
      <c r="A125" s="3" t="s">
        <v>221</v>
      </c>
      <c r="B125" s="30">
        <f>SUM(C125:AD125)</f>
        <v>2</v>
      </c>
      <c r="C125" s="31">
        <v>0</v>
      </c>
      <c r="D125" s="246">
        <v>0</v>
      </c>
      <c r="E125" s="31">
        <v>0</v>
      </c>
      <c r="F125" s="31">
        <v>0</v>
      </c>
      <c r="G125" s="31">
        <v>0</v>
      </c>
      <c r="H125" s="31">
        <v>1</v>
      </c>
      <c r="I125" s="31">
        <v>1</v>
      </c>
      <c r="J125" s="31">
        <v>0</v>
      </c>
      <c r="K125" s="31">
        <v>0</v>
      </c>
      <c r="L125" s="31">
        <v>0</v>
      </c>
      <c r="M125" s="35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5">
        <v>0</v>
      </c>
      <c r="U125" s="31">
        <v>0</v>
      </c>
      <c r="V125" s="31">
        <v>0</v>
      </c>
      <c r="W125" s="31">
        <v>0</v>
      </c>
      <c r="X125" s="31">
        <v>0</v>
      </c>
      <c r="Y125" s="31">
        <v>0</v>
      </c>
      <c r="Z125" s="35">
        <v>0</v>
      </c>
      <c r="AA125" s="31">
        <v>0</v>
      </c>
      <c r="AB125" s="31">
        <v>0</v>
      </c>
      <c r="AC125" s="247">
        <v>0</v>
      </c>
      <c r="AD125" s="247">
        <v>0</v>
      </c>
    </row>
    <row r="126" spans="1:30" ht="15">
      <c r="A126" s="3" t="s">
        <v>110</v>
      </c>
      <c r="B126" s="30">
        <f>SUM(C126:AD126)</f>
        <v>113</v>
      </c>
      <c r="C126" s="31">
        <v>24</v>
      </c>
      <c r="D126" s="246">
        <v>2</v>
      </c>
      <c r="E126" s="31">
        <v>10</v>
      </c>
      <c r="F126" s="31">
        <v>6</v>
      </c>
      <c r="G126" s="31">
        <v>0</v>
      </c>
      <c r="H126" s="31">
        <v>3</v>
      </c>
      <c r="I126" s="31">
        <v>11</v>
      </c>
      <c r="J126" s="31">
        <v>5</v>
      </c>
      <c r="K126" s="31">
        <v>6</v>
      </c>
      <c r="L126" s="31">
        <v>12</v>
      </c>
      <c r="M126" s="35">
        <v>6</v>
      </c>
      <c r="N126" s="31">
        <v>3</v>
      </c>
      <c r="O126" s="31">
        <v>1</v>
      </c>
      <c r="P126" s="31">
        <v>0</v>
      </c>
      <c r="Q126" s="31">
        <v>2</v>
      </c>
      <c r="R126" s="31">
        <v>1</v>
      </c>
      <c r="S126" s="31">
        <v>1</v>
      </c>
      <c r="T126" s="35">
        <v>3</v>
      </c>
      <c r="U126" s="31">
        <v>1</v>
      </c>
      <c r="V126" s="31">
        <v>0</v>
      </c>
      <c r="W126" s="31">
        <v>2</v>
      </c>
      <c r="X126" s="31">
        <v>1</v>
      </c>
      <c r="Y126" s="31">
        <v>2</v>
      </c>
      <c r="Z126" s="35">
        <v>7</v>
      </c>
      <c r="AA126" s="31">
        <v>4</v>
      </c>
      <c r="AB126" s="31">
        <v>0</v>
      </c>
      <c r="AC126" s="247">
        <v>0</v>
      </c>
      <c r="AD126" s="247">
        <v>0</v>
      </c>
    </row>
    <row r="127" spans="1:30" ht="15">
      <c r="A127" s="3" t="s">
        <v>210</v>
      </c>
      <c r="B127" s="30">
        <f>SUM(C127:AD127)</f>
        <v>2</v>
      </c>
      <c r="C127" s="31">
        <v>0</v>
      </c>
      <c r="D127" s="246">
        <v>0</v>
      </c>
      <c r="E127" s="31">
        <v>1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1</v>
      </c>
      <c r="M127" s="35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35">
        <v>0</v>
      </c>
      <c r="U127" s="31">
        <v>0</v>
      </c>
      <c r="V127" s="31">
        <v>0</v>
      </c>
      <c r="W127" s="31">
        <v>0</v>
      </c>
      <c r="X127" s="31">
        <v>0</v>
      </c>
      <c r="Y127" s="31">
        <v>0</v>
      </c>
      <c r="Z127" s="35">
        <v>0</v>
      </c>
      <c r="AA127" s="31">
        <v>0</v>
      </c>
      <c r="AB127" s="31">
        <v>0</v>
      </c>
      <c r="AC127" s="247">
        <v>0</v>
      </c>
      <c r="AD127" s="247">
        <v>0</v>
      </c>
    </row>
    <row r="128" spans="1:30" ht="15">
      <c r="A128" s="41" t="s">
        <v>169</v>
      </c>
      <c r="B128" s="30">
        <f>SUM(C128:AD128)</f>
        <v>5</v>
      </c>
      <c r="C128" s="31">
        <v>1</v>
      </c>
      <c r="D128" s="246">
        <v>0</v>
      </c>
      <c r="E128" s="31">
        <v>0</v>
      </c>
      <c r="F128" s="31">
        <v>0</v>
      </c>
      <c r="G128" s="31">
        <v>1</v>
      </c>
      <c r="H128" s="31">
        <v>0</v>
      </c>
      <c r="I128" s="31">
        <v>1</v>
      </c>
      <c r="J128" s="31">
        <v>0</v>
      </c>
      <c r="K128" s="31">
        <v>1</v>
      </c>
      <c r="L128" s="31">
        <v>0</v>
      </c>
      <c r="M128" s="35">
        <v>1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5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5">
        <v>0</v>
      </c>
      <c r="AA128" s="31">
        <v>0</v>
      </c>
      <c r="AB128" s="31">
        <v>0</v>
      </c>
      <c r="AC128" s="247">
        <v>0</v>
      </c>
      <c r="AD128" s="247">
        <v>0</v>
      </c>
    </row>
    <row r="129" spans="1:30" ht="15">
      <c r="A129" s="41"/>
      <c r="B129" s="273"/>
      <c r="C129" s="31"/>
      <c r="D129" s="246"/>
      <c r="E129" s="31"/>
      <c r="F129" s="31"/>
      <c r="G129" s="31"/>
      <c r="H129" s="31"/>
      <c r="I129" s="31"/>
      <c r="J129" s="31"/>
      <c r="K129" s="31"/>
      <c r="L129" s="31"/>
      <c r="M129" s="43"/>
      <c r="N129" s="127"/>
      <c r="O129" s="31"/>
      <c r="P129" s="31"/>
      <c r="Q129" s="31"/>
      <c r="R129" s="31"/>
      <c r="S129" s="31"/>
      <c r="T129" s="43"/>
      <c r="U129" s="127"/>
      <c r="V129" s="31"/>
      <c r="W129" s="31"/>
      <c r="X129" s="31"/>
      <c r="Y129" s="31"/>
      <c r="Z129" s="43"/>
      <c r="AA129" s="127"/>
      <c r="AB129" s="35"/>
      <c r="AC129" s="92"/>
      <c r="AD129" s="247"/>
    </row>
    <row r="130" spans="1:30" ht="15">
      <c r="A130" s="40" t="s">
        <v>241</v>
      </c>
      <c r="B130" s="25">
        <f>SUM(C130:AD130)</f>
        <v>1</v>
      </c>
      <c r="C130" s="24">
        <f>SUM(C132)</f>
        <v>1</v>
      </c>
      <c r="D130" s="24">
        <f aca="true" t="shared" si="14" ref="D130:AD130">SUM(D132)</f>
        <v>0</v>
      </c>
      <c r="E130" s="24">
        <f t="shared" si="14"/>
        <v>0</v>
      </c>
      <c r="F130" s="24">
        <f t="shared" si="14"/>
        <v>0</v>
      </c>
      <c r="G130" s="24">
        <f t="shared" si="14"/>
        <v>0</v>
      </c>
      <c r="H130" s="24">
        <f t="shared" si="14"/>
        <v>0</v>
      </c>
      <c r="I130" s="24">
        <f t="shared" si="14"/>
        <v>0</v>
      </c>
      <c r="J130" s="24">
        <f t="shared" si="14"/>
        <v>0</v>
      </c>
      <c r="K130" s="24">
        <f t="shared" si="14"/>
        <v>0</v>
      </c>
      <c r="L130" s="24">
        <f t="shared" si="14"/>
        <v>0</v>
      </c>
      <c r="M130" s="24">
        <f t="shared" si="14"/>
        <v>0</v>
      </c>
      <c r="N130" s="67">
        <f t="shared" si="14"/>
        <v>0</v>
      </c>
      <c r="O130" s="24">
        <f t="shared" si="14"/>
        <v>0</v>
      </c>
      <c r="P130" s="24">
        <f t="shared" si="14"/>
        <v>0</v>
      </c>
      <c r="Q130" s="24">
        <f t="shared" si="14"/>
        <v>0</v>
      </c>
      <c r="R130" s="24">
        <f t="shared" si="14"/>
        <v>0</v>
      </c>
      <c r="S130" s="24">
        <f t="shared" si="14"/>
        <v>0</v>
      </c>
      <c r="T130" s="24">
        <f t="shared" si="14"/>
        <v>0</v>
      </c>
      <c r="U130" s="67">
        <f t="shared" si="14"/>
        <v>0</v>
      </c>
      <c r="V130" s="24">
        <f t="shared" si="14"/>
        <v>0</v>
      </c>
      <c r="W130" s="24">
        <f t="shared" si="14"/>
        <v>0</v>
      </c>
      <c r="X130" s="24">
        <f t="shared" si="14"/>
        <v>0</v>
      </c>
      <c r="Y130" s="24">
        <f t="shared" si="14"/>
        <v>0</v>
      </c>
      <c r="Z130" s="24">
        <f t="shared" si="14"/>
        <v>0</v>
      </c>
      <c r="AA130" s="67">
        <f t="shared" si="14"/>
        <v>0</v>
      </c>
      <c r="AB130" s="25">
        <f t="shared" si="14"/>
        <v>0</v>
      </c>
      <c r="AC130" s="24">
        <f t="shared" si="14"/>
        <v>0</v>
      </c>
      <c r="AD130" s="67">
        <f t="shared" si="14"/>
        <v>0</v>
      </c>
    </row>
    <row r="131" spans="1:30" ht="15">
      <c r="A131" s="41"/>
      <c r="B131" s="273"/>
      <c r="C131" s="31"/>
      <c r="D131" s="246"/>
      <c r="E131" s="31"/>
      <c r="F131" s="31"/>
      <c r="G131" s="31"/>
      <c r="H131" s="31"/>
      <c r="I131" s="31"/>
      <c r="J131" s="31"/>
      <c r="K131" s="31"/>
      <c r="L131" s="31"/>
      <c r="M131" s="43"/>
      <c r="N131" s="127"/>
      <c r="O131" s="31"/>
      <c r="P131" s="31"/>
      <c r="Q131" s="31"/>
      <c r="R131" s="31"/>
      <c r="S131" s="31"/>
      <c r="T131" s="43"/>
      <c r="U131" s="127"/>
      <c r="V131" s="31"/>
      <c r="W131" s="31"/>
      <c r="X131" s="31"/>
      <c r="Y131" s="31"/>
      <c r="Z131" s="43"/>
      <c r="AA131" s="127"/>
      <c r="AB131" s="35"/>
      <c r="AC131" s="92"/>
      <c r="AD131" s="247"/>
    </row>
    <row r="132" spans="1:30" ht="15">
      <c r="A132" s="41" t="s">
        <v>203</v>
      </c>
      <c r="B132" s="273">
        <f>SUM(C132:AD132)</f>
        <v>1</v>
      </c>
      <c r="C132" s="31">
        <v>1</v>
      </c>
      <c r="D132" s="246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5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5">
        <v>0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5">
        <v>0</v>
      </c>
      <c r="AA132" s="31">
        <v>0</v>
      </c>
      <c r="AB132" s="31">
        <v>0</v>
      </c>
      <c r="AC132" s="247">
        <v>0</v>
      </c>
      <c r="AD132" s="247">
        <v>0</v>
      </c>
    </row>
    <row r="133" spans="1:28" ht="15">
      <c r="A133" s="32"/>
      <c r="B133" s="42"/>
      <c r="C133" s="43"/>
      <c r="D133" s="246"/>
      <c r="E133" s="31"/>
      <c r="F133" s="31"/>
      <c r="G133" s="31"/>
      <c r="H133" s="31"/>
      <c r="I133" s="31"/>
      <c r="J133" s="31"/>
      <c r="K133" s="31"/>
      <c r="L133" s="31"/>
      <c r="M133" s="43"/>
      <c r="N133" s="31"/>
      <c r="O133" s="31"/>
      <c r="P133" s="31"/>
      <c r="Q133" s="31"/>
      <c r="R133" s="31"/>
      <c r="S133" s="31"/>
      <c r="T133" s="43"/>
      <c r="U133" s="31"/>
      <c r="V133" s="31"/>
      <c r="W133" s="31"/>
      <c r="X133" s="31"/>
      <c r="Y133" s="31"/>
      <c r="Z133" s="43"/>
      <c r="AA133" s="31"/>
      <c r="AB133" s="31"/>
    </row>
    <row r="134" spans="1:28" ht="15">
      <c r="A134" s="32"/>
      <c r="B134" s="42"/>
      <c r="C134" s="43"/>
      <c r="D134" s="246"/>
      <c r="E134" s="31"/>
      <c r="F134" s="31"/>
      <c r="G134" s="31"/>
      <c r="H134" s="31"/>
      <c r="I134" s="31"/>
      <c r="J134" s="31"/>
      <c r="K134" s="31"/>
      <c r="L134" s="31"/>
      <c r="M134" s="43"/>
      <c r="N134" s="31"/>
      <c r="O134" s="31"/>
      <c r="P134" s="31"/>
      <c r="Q134" s="31"/>
      <c r="R134" s="31"/>
      <c r="S134" s="31"/>
      <c r="T134" s="43"/>
      <c r="U134" s="31"/>
      <c r="V134" s="31"/>
      <c r="W134" s="31"/>
      <c r="X134" s="31"/>
      <c r="Y134" s="31"/>
      <c r="Z134" s="43"/>
      <c r="AA134" s="31"/>
      <c r="AB134" s="31"/>
    </row>
    <row r="135" spans="1:28" ht="15">
      <c r="A135" s="32"/>
      <c r="B135" s="42"/>
      <c r="C135" s="43"/>
      <c r="D135" s="246"/>
      <c r="E135" s="31"/>
      <c r="F135" s="31"/>
      <c r="G135" s="31"/>
      <c r="H135" s="31"/>
      <c r="I135" s="31"/>
      <c r="J135" s="31"/>
      <c r="K135" s="31"/>
      <c r="L135" s="31"/>
      <c r="M135" s="43"/>
      <c r="N135" s="31"/>
      <c r="O135" s="31"/>
      <c r="P135" s="31"/>
      <c r="Q135" s="31"/>
      <c r="R135" s="31"/>
      <c r="S135" s="31"/>
      <c r="T135" s="43"/>
      <c r="U135" s="31"/>
      <c r="V135" s="31"/>
      <c r="W135" s="31"/>
      <c r="X135" s="31"/>
      <c r="Y135" s="31"/>
      <c r="Z135" s="43"/>
      <c r="AA135" s="31"/>
      <c r="AB135" s="31"/>
    </row>
    <row r="136" spans="1:28" ht="15">
      <c r="A136" s="32"/>
      <c r="B136" s="42"/>
      <c r="C136" s="43"/>
      <c r="D136" s="246"/>
      <c r="E136" s="31"/>
      <c r="F136" s="31"/>
      <c r="G136" s="31"/>
      <c r="H136" s="31"/>
      <c r="I136" s="31"/>
      <c r="J136" s="31"/>
      <c r="K136" s="31"/>
      <c r="L136" s="31"/>
      <c r="M136" s="43"/>
      <c r="N136" s="31"/>
      <c r="O136" s="31"/>
      <c r="P136" s="31"/>
      <c r="Q136" s="31"/>
      <c r="R136" s="31"/>
      <c r="S136" s="31"/>
      <c r="T136" s="43"/>
      <c r="U136" s="31"/>
      <c r="V136" s="31"/>
      <c r="W136" s="31"/>
      <c r="X136" s="31"/>
      <c r="Y136" s="31"/>
      <c r="Z136" s="43"/>
      <c r="AA136" s="31"/>
      <c r="AB136" s="31"/>
    </row>
    <row r="137" spans="1:28" ht="15">
      <c r="A137" s="32"/>
      <c r="B137" s="42"/>
      <c r="C137" s="43"/>
      <c r="D137" s="246"/>
      <c r="E137" s="31"/>
      <c r="F137" s="31"/>
      <c r="G137" s="31"/>
      <c r="H137" s="31"/>
      <c r="I137" s="31"/>
      <c r="J137" s="31"/>
      <c r="K137" s="31"/>
      <c r="L137" s="31"/>
      <c r="M137" s="43"/>
      <c r="N137" s="31"/>
      <c r="O137" s="31"/>
      <c r="P137" s="31"/>
      <c r="Q137" s="31"/>
      <c r="R137" s="31"/>
      <c r="S137" s="31"/>
      <c r="T137" s="43"/>
      <c r="U137" s="31"/>
      <c r="V137" s="31"/>
      <c r="W137" s="31"/>
      <c r="X137" s="31"/>
      <c r="Y137" s="31"/>
      <c r="Z137" s="43"/>
      <c r="AA137" s="31"/>
      <c r="AB137" s="31"/>
    </row>
    <row r="138" spans="1:28" ht="15.75" thickBot="1">
      <c r="A138" s="44" t="s">
        <v>576</v>
      </c>
      <c r="B138" s="45"/>
      <c r="C138" s="46"/>
      <c r="D138" s="246"/>
      <c r="E138" s="31"/>
      <c r="F138" s="31"/>
      <c r="G138" s="31"/>
      <c r="H138" s="31"/>
      <c r="I138" s="31"/>
      <c r="J138" s="31"/>
      <c r="K138" s="31"/>
      <c r="L138" s="31"/>
      <c r="M138" s="46"/>
      <c r="N138" s="31"/>
      <c r="O138" s="31"/>
      <c r="P138" s="31"/>
      <c r="Q138" s="31"/>
      <c r="R138" s="31"/>
      <c r="S138" s="31"/>
      <c r="T138" s="46"/>
      <c r="U138" s="31"/>
      <c r="V138" s="31"/>
      <c r="W138" s="31"/>
      <c r="X138" s="31"/>
      <c r="Y138" s="31"/>
      <c r="Z138" s="46"/>
      <c r="AA138" s="31"/>
      <c r="AB138" s="31"/>
    </row>
    <row r="139" spans="1:30" ht="12.75" customHeight="1">
      <c r="A139" s="7"/>
      <c r="B139" s="208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9"/>
      <c r="O139" s="207"/>
      <c r="P139" s="207"/>
      <c r="Q139" s="207"/>
      <c r="R139" s="207"/>
      <c r="S139" s="207"/>
      <c r="T139" s="207"/>
      <c r="U139" s="379" t="s">
        <v>1</v>
      </c>
      <c r="V139" s="380"/>
      <c r="W139" s="380"/>
      <c r="X139" s="380"/>
      <c r="Y139" s="380"/>
      <c r="Z139" s="380"/>
      <c r="AA139" s="379" t="s">
        <v>2</v>
      </c>
      <c r="AB139" s="380"/>
      <c r="AC139" s="312"/>
      <c r="AD139" s="312"/>
    </row>
    <row r="140" spans="1:30" ht="13.5" customHeight="1" thickBot="1">
      <c r="A140" s="5" t="s">
        <v>231</v>
      </c>
      <c r="B140" s="194" t="s">
        <v>10</v>
      </c>
      <c r="C140" s="210" t="s">
        <v>5</v>
      </c>
      <c r="D140" s="210"/>
      <c r="E140" s="210"/>
      <c r="F140" s="210"/>
      <c r="G140" s="210"/>
      <c r="H140" s="210"/>
      <c r="I140" s="210"/>
      <c r="J140" s="210"/>
      <c r="K140" s="210"/>
      <c r="L140" s="210"/>
      <c r="M140" s="210"/>
      <c r="N140" s="211" t="s">
        <v>6</v>
      </c>
      <c r="O140" s="210"/>
      <c r="P140" s="210"/>
      <c r="Q140" s="210"/>
      <c r="R140" s="210"/>
      <c r="S140" s="210"/>
      <c r="T140" s="210"/>
      <c r="U140" s="372" t="s">
        <v>7</v>
      </c>
      <c r="V140" s="373"/>
      <c r="W140" s="373"/>
      <c r="X140" s="373"/>
      <c r="Y140" s="373"/>
      <c r="Z140" s="374"/>
      <c r="AA140" s="372" t="s">
        <v>8</v>
      </c>
      <c r="AB140" s="373"/>
      <c r="AC140" s="311" t="s">
        <v>554</v>
      </c>
      <c r="AD140" s="311" t="s">
        <v>566</v>
      </c>
    </row>
    <row r="141" spans="2:30" ht="15">
      <c r="B141" s="65"/>
      <c r="C141" s="191" t="s">
        <v>11</v>
      </c>
      <c r="D141" s="191" t="s">
        <v>12</v>
      </c>
      <c r="E141" s="191" t="s">
        <v>13</v>
      </c>
      <c r="F141" s="191" t="s">
        <v>14</v>
      </c>
      <c r="G141" s="191" t="s">
        <v>15</v>
      </c>
      <c r="H141" s="191" t="s">
        <v>16</v>
      </c>
      <c r="I141" s="191" t="s">
        <v>17</v>
      </c>
      <c r="J141" s="191" t="s">
        <v>18</v>
      </c>
      <c r="K141" s="191" t="s">
        <v>11</v>
      </c>
      <c r="L141" s="191" t="s">
        <v>225</v>
      </c>
      <c r="M141" s="191" t="s">
        <v>19</v>
      </c>
      <c r="N141" s="195" t="s">
        <v>11</v>
      </c>
      <c r="O141" s="191" t="s">
        <v>20</v>
      </c>
      <c r="P141" s="191" t="s">
        <v>21</v>
      </c>
      <c r="Q141" s="191" t="s">
        <v>22</v>
      </c>
      <c r="R141" s="191" t="s">
        <v>23</v>
      </c>
      <c r="S141" s="191" t="s">
        <v>24</v>
      </c>
      <c r="T141" s="191" t="s">
        <v>25</v>
      </c>
      <c r="U141" s="195" t="s">
        <v>26</v>
      </c>
      <c r="V141" s="191" t="s">
        <v>27</v>
      </c>
      <c r="W141" s="196" t="s">
        <v>28</v>
      </c>
      <c r="X141" s="196" t="s">
        <v>29</v>
      </c>
      <c r="Y141" s="196" t="s">
        <v>30</v>
      </c>
      <c r="Z141" s="196" t="s">
        <v>31</v>
      </c>
      <c r="AA141" s="197" t="s">
        <v>32</v>
      </c>
      <c r="AB141" s="198" t="s">
        <v>224</v>
      </c>
      <c r="AC141" s="311" t="s">
        <v>555</v>
      </c>
      <c r="AD141" s="247"/>
    </row>
    <row r="142" spans="1:30" ht="15.75" thickBot="1">
      <c r="A142" s="15"/>
      <c r="B142" s="338" t="s">
        <v>4</v>
      </c>
      <c r="C142" s="215" t="s">
        <v>33</v>
      </c>
      <c r="D142" s="215" t="s">
        <v>34</v>
      </c>
      <c r="E142" s="215" t="s">
        <v>35</v>
      </c>
      <c r="F142" s="215" t="s">
        <v>36</v>
      </c>
      <c r="G142" s="215" t="s">
        <v>37</v>
      </c>
      <c r="H142" s="215" t="s">
        <v>38</v>
      </c>
      <c r="I142" s="213"/>
      <c r="J142" s="215" t="s">
        <v>39</v>
      </c>
      <c r="K142" s="215" t="s">
        <v>40</v>
      </c>
      <c r="L142" s="215" t="s">
        <v>41</v>
      </c>
      <c r="M142" s="213" t="s">
        <v>42</v>
      </c>
      <c r="N142" s="216" t="s">
        <v>43</v>
      </c>
      <c r="O142" s="215" t="s">
        <v>44</v>
      </c>
      <c r="P142" s="215" t="s">
        <v>45</v>
      </c>
      <c r="Q142" s="213" t="s">
        <v>46</v>
      </c>
      <c r="R142" s="213"/>
      <c r="S142" s="213" t="s">
        <v>47</v>
      </c>
      <c r="T142" s="215" t="s">
        <v>48</v>
      </c>
      <c r="U142" s="212" t="s">
        <v>49</v>
      </c>
      <c r="V142" s="213" t="s">
        <v>50</v>
      </c>
      <c r="W142" s="213" t="s">
        <v>51</v>
      </c>
      <c r="X142" s="213" t="s">
        <v>52</v>
      </c>
      <c r="Y142" s="213"/>
      <c r="Z142" s="214" t="s">
        <v>53</v>
      </c>
      <c r="AA142" s="212" t="s">
        <v>54</v>
      </c>
      <c r="AB142" s="213" t="s">
        <v>55</v>
      </c>
      <c r="AC142" s="339"/>
      <c r="AD142" s="124"/>
    </row>
    <row r="143" spans="1:30" ht="15">
      <c r="A143" s="41"/>
      <c r="B143" s="273"/>
      <c r="C143" s="31"/>
      <c r="D143" s="246"/>
      <c r="E143" s="31"/>
      <c r="F143" s="31"/>
      <c r="G143" s="31"/>
      <c r="H143" s="31"/>
      <c r="I143" s="31"/>
      <c r="J143" s="31"/>
      <c r="K143" s="31"/>
      <c r="L143" s="31"/>
      <c r="M143" s="43"/>
      <c r="N143" s="316"/>
      <c r="O143" s="31"/>
      <c r="P143" s="31"/>
      <c r="Q143" s="31"/>
      <c r="R143" s="31"/>
      <c r="S143" s="31"/>
      <c r="T143" s="43"/>
      <c r="U143" s="316"/>
      <c r="V143" s="31"/>
      <c r="W143" s="31"/>
      <c r="X143" s="31"/>
      <c r="Y143" s="31"/>
      <c r="Z143" s="35"/>
      <c r="AA143" s="31"/>
      <c r="AB143" s="31"/>
      <c r="AC143" s="247"/>
      <c r="AD143" s="312"/>
    </row>
    <row r="144" spans="1:30" ht="15">
      <c r="A144" s="40" t="s">
        <v>242</v>
      </c>
      <c r="B144" s="25">
        <f>SUM(C144:AD144)</f>
        <v>141</v>
      </c>
      <c r="C144" s="24">
        <f>SUM(C146:C153)</f>
        <v>26</v>
      </c>
      <c r="D144" s="24">
        <f aca="true" t="shared" si="15" ref="D144:AD144">SUM(D146:D153)</f>
        <v>3</v>
      </c>
      <c r="E144" s="24">
        <f t="shared" si="15"/>
        <v>1</v>
      </c>
      <c r="F144" s="24">
        <f t="shared" si="15"/>
        <v>3</v>
      </c>
      <c r="G144" s="24">
        <f t="shared" si="15"/>
        <v>4</v>
      </c>
      <c r="H144" s="24">
        <f t="shared" si="15"/>
        <v>3</v>
      </c>
      <c r="I144" s="24">
        <f t="shared" si="15"/>
        <v>6</v>
      </c>
      <c r="J144" s="24">
        <f t="shared" si="15"/>
        <v>5</v>
      </c>
      <c r="K144" s="24">
        <f t="shared" si="15"/>
        <v>10</v>
      </c>
      <c r="L144" s="24">
        <f t="shared" si="15"/>
        <v>1</v>
      </c>
      <c r="M144" s="24">
        <f t="shared" si="15"/>
        <v>1</v>
      </c>
      <c r="N144" s="67">
        <f t="shared" si="15"/>
        <v>29</v>
      </c>
      <c r="O144" s="24">
        <f t="shared" si="15"/>
        <v>3</v>
      </c>
      <c r="P144" s="24">
        <f t="shared" si="15"/>
        <v>3</v>
      </c>
      <c r="Q144" s="24">
        <f t="shared" si="15"/>
        <v>1</v>
      </c>
      <c r="R144" s="24">
        <f t="shared" si="15"/>
        <v>28</v>
      </c>
      <c r="S144" s="24">
        <f t="shared" si="15"/>
        <v>1</v>
      </c>
      <c r="T144" s="24">
        <f t="shared" si="15"/>
        <v>4</v>
      </c>
      <c r="U144" s="67">
        <f t="shared" si="15"/>
        <v>0</v>
      </c>
      <c r="V144" s="24">
        <f t="shared" si="15"/>
        <v>1</v>
      </c>
      <c r="W144" s="24">
        <f t="shared" si="15"/>
        <v>0</v>
      </c>
      <c r="X144" s="24">
        <f t="shared" si="15"/>
        <v>3</v>
      </c>
      <c r="Y144" s="24">
        <f t="shared" si="15"/>
        <v>2</v>
      </c>
      <c r="Z144" s="24">
        <f t="shared" si="15"/>
        <v>2</v>
      </c>
      <c r="AA144" s="67">
        <f t="shared" si="15"/>
        <v>0</v>
      </c>
      <c r="AB144" s="25">
        <f t="shared" si="15"/>
        <v>1</v>
      </c>
      <c r="AC144" s="24">
        <f t="shared" si="15"/>
        <v>0</v>
      </c>
      <c r="AD144" s="67">
        <f t="shared" si="15"/>
        <v>0</v>
      </c>
    </row>
    <row r="145" spans="1:30" ht="15">
      <c r="A145" s="32"/>
      <c r="B145" s="30"/>
      <c r="C145" s="31"/>
      <c r="D145" s="246"/>
      <c r="E145" s="31"/>
      <c r="F145" s="31"/>
      <c r="G145" s="31"/>
      <c r="H145" s="31"/>
      <c r="I145" s="31"/>
      <c r="J145" s="31"/>
      <c r="K145" s="31"/>
      <c r="L145" s="31"/>
      <c r="M145" s="43"/>
      <c r="N145" s="127"/>
      <c r="O145" s="31"/>
      <c r="P145" s="31"/>
      <c r="Q145" s="31"/>
      <c r="R145" s="31"/>
      <c r="S145" s="31"/>
      <c r="T145" s="43"/>
      <c r="U145" s="127"/>
      <c r="V145" s="31"/>
      <c r="W145" s="31"/>
      <c r="X145" s="31"/>
      <c r="Y145" s="31"/>
      <c r="Z145" s="43"/>
      <c r="AA145" s="127"/>
      <c r="AB145" s="35"/>
      <c r="AC145" s="92"/>
      <c r="AD145" s="247"/>
    </row>
    <row r="146" spans="1:30" ht="15">
      <c r="A146" s="3" t="s">
        <v>80</v>
      </c>
      <c r="B146" s="30">
        <f>SUM(C146:AD146)</f>
        <v>1</v>
      </c>
      <c r="C146" s="31">
        <v>0</v>
      </c>
      <c r="D146" s="246">
        <v>0</v>
      </c>
      <c r="E146" s="31">
        <v>0</v>
      </c>
      <c r="F146" s="31">
        <v>0</v>
      </c>
      <c r="G146" s="31">
        <v>0</v>
      </c>
      <c r="H146" s="31">
        <v>0</v>
      </c>
      <c r="I146" s="31">
        <v>1</v>
      </c>
      <c r="J146" s="31">
        <v>0</v>
      </c>
      <c r="K146" s="31">
        <v>0</v>
      </c>
      <c r="L146" s="31">
        <v>0</v>
      </c>
      <c r="M146" s="35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  <c r="T146" s="43">
        <v>0</v>
      </c>
      <c r="U146" s="127">
        <v>0</v>
      </c>
      <c r="V146" s="31">
        <v>0</v>
      </c>
      <c r="W146" s="31">
        <v>0</v>
      </c>
      <c r="X146" s="31">
        <v>0</v>
      </c>
      <c r="Y146" s="31">
        <v>0</v>
      </c>
      <c r="Z146" s="43">
        <v>0</v>
      </c>
      <c r="AA146" s="127">
        <v>0</v>
      </c>
      <c r="AB146" s="35">
        <v>0</v>
      </c>
      <c r="AC146" s="92">
        <v>0</v>
      </c>
      <c r="AD146" s="247">
        <v>0</v>
      </c>
    </row>
    <row r="147" spans="1:30" ht="15">
      <c r="A147" s="3" t="s">
        <v>82</v>
      </c>
      <c r="B147" s="30">
        <f aca="true" t="shared" si="16" ref="B147:B153">SUM(C147:AD147)</f>
        <v>78</v>
      </c>
      <c r="C147" s="31">
        <v>2</v>
      </c>
      <c r="D147" s="246">
        <v>0</v>
      </c>
      <c r="E147" s="31">
        <v>1</v>
      </c>
      <c r="F147" s="31">
        <v>2</v>
      </c>
      <c r="G147" s="31">
        <v>1</v>
      </c>
      <c r="H147" s="31">
        <v>2</v>
      </c>
      <c r="I147" s="31">
        <v>1</v>
      </c>
      <c r="J147" s="31">
        <v>3</v>
      </c>
      <c r="K147" s="31">
        <v>4</v>
      </c>
      <c r="L147" s="31">
        <v>0</v>
      </c>
      <c r="M147" s="35">
        <v>0</v>
      </c>
      <c r="N147" s="31">
        <v>28</v>
      </c>
      <c r="O147" s="31">
        <v>2</v>
      </c>
      <c r="P147" s="31">
        <v>2</v>
      </c>
      <c r="Q147" s="31">
        <v>1</v>
      </c>
      <c r="R147" s="31">
        <v>22</v>
      </c>
      <c r="S147" s="31">
        <v>0</v>
      </c>
      <c r="T147" s="43">
        <v>4</v>
      </c>
      <c r="U147" s="127">
        <v>0</v>
      </c>
      <c r="V147" s="31">
        <v>0</v>
      </c>
      <c r="W147" s="31">
        <v>0</v>
      </c>
      <c r="X147" s="31">
        <v>0</v>
      </c>
      <c r="Y147" s="31">
        <v>2</v>
      </c>
      <c r="Z147" s="43">
        <v>0</v>
      </c>
      <c r="AA147" s="127">
        <v>0</v>
      </c>
      <c r="AB147" s="35">
        <v>1</v>
      </c>
      <c r="AC147" s="92">
        <v>0</v>
      </c>
      <c r="AD147" s="247">
        <v>0</v>
      </c>
    </row>
    <row r="148" spans="1:30" ht="15">
      <c r="A148" s="3" t="s">
        <v>85</v>
      </c>
      <c r="B148" s="30">
        <f t="shared" si="16"/>
        <v>22</v>
      </c>
      <c r="C148" s="31">
        <v>14</v>
      </c>
      <c r="D148" s="246">
        <v>0</v>
      </c>
      <c r="E148" s="31">
        <v>0</v>
      </c>
      <c r="F148" s="31">
        <v>1</v>
      </c>
      <c r="G148" s="31">
        <v>0</v>
      </c>
      <c r="H148" s="31">
        <v>0</v>
      </c>
      <c r="I148" s="31">
        <v>0</v>
      </c>
      <c r="J148" s="31">
        <v>1</v>
      </c>
      <c r="K148" s="31">
        <v>4</v>
      </c>
      <c r="L148" s="31">
        <v>0</v>
      </c>
      <c r="M148" s="35">
        <v>0</v>
      </c>
      <c r="N148" s="31">
        <v>0</v>
      </c>
      <c r="O148" s="31">
        <v>1</v>
      </c>
      <c r="P148" s="31">
        <v>0</v>
      </c>
      <c r="Q148" s="31">
        <v>0</v>
      </c>
      <c r="R148" s="31">
        <v>0</v>
      </c>
      <c r="S148" s="31">
        <v>1</v>
      </c>
      <c r="T148" s="35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43">
        <v>0</v>
      </c>
      <c r="AA148" s="127">
        <v>0</v>
      </c>
      <c r="AB148" s="35">
        <v>0</v>
      </c>
      <c r="AC148" s="92">
        <v>0</v>
      </c>
      <c r="AD148" s="247">
        <v>0</v>
      </c>
    </row>
    <row r="149" spans="1:30" ht="15">
      <c r="A149" s="3" t="s">
        <v>144</v>
      </c>
      <c r="B149" s="30">
        <f t="shared" si="16"/>
        <v>1</v>
      </c>
      <c r="C149" s="31">
        <v>0</v>
      </c>
      <c r="D149" s="246">
        <v>0</v>
      </c>
      <c r="E149" s="31">
        <v>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5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1</v>
      </c>
      <c r="S149" s="31">
        <v>0</v>
      </c>
      <c r="T149" s="35">
        <v>0</v>
      </c>
      <c r="U149" s="31">
        <v>0</v>
      </c>
      <c r="V149" s="31">
        <v>0</v>
      </c>
      <c r="W149" s="31">
        <v>0</v>
      </c>
      <c r="X149" s="31">
        <v>0</v>
      </c>
      <c r="Y149" s="31">
        <v>0</v>
      </c>
      <c r="Z149" s="43">
        <v>0</v>
      </c>
      <c r="AA149" s="127">
        <v>0</v>
      </c>
      <c r="AB149" s="35">
        <v>0</v>
      </c>
      <c r="AC149" s="92">
        <v>0</v>
      </c>
      <c r="AD149" s="247">
        <v>0</v>
      </c>
    </row>
    <row r="150" spans="1:30" ht="15">
      <c r="A150" s="3" t="s">
        <v>152</v>
      </c>
      <c r="B150" s="30">
        <f t="shared" si="16"/>
        <v>24</v>
      </c>
      <c r="C150" s="31">
        <v>5</v>
      </c>
      <c r="D150" s="246">
        <v>2</v>
      </c>
      <c r="E150" s="31">
        <v>0</v>
      </c>
      <c r="F150" s="31">
        <v>0</v>
      </c>
      <c r="G150" s="31">
        <v>2</v>
      </c>
      <c r="H150" s="31">
        <v>0</v>
      </c>
      <c r="I150" s="31">
        <v>4</v>
      </c>
      <c r="J150" s="31">
        <v>0</v>
      </c>
      <c r="K150" s="31">
        <v>2</v>
      </c>
      <c r="L150" s="31">
        <v>0</v>
      </c>
      <c r="M150" s="35">
        <v>1</v>
      </c>
      <c r="N150" s="31">
        <v>1</v>
      </c>
      <c r="O150" s="31">
        <v>0</v>
      </c>
      <c r="P150" s="31">
        <v>1</v>
      </c>
      <c r="Q150" s="31">
        <v>0</v>
      </c>
      <c r="R150" s="31">
        <v>4</v>
      </c>
      <c r="S150" s="31">
        <v>0</v>
      </c>
      <c r="T150" s="35">
        <v>0</v>
      </c>
      <c r="U150" s="31">
        <v>0</v>
      </c>
      <c r="V150" s="31">
        <v>1</v>
      </c>
      <c r="W150" s="31">
        <v>0</v>
      </c>
      <c r="X150" s="31">
        <v>0</v>
      </c>
      <c r="Y150" s="31">
        <v>0</v>
      </c>
      <c r="Z150" s="43">
        <v>1</v>
      </c>
      <c r="AA150" s="127">
        <v>0</v>
      </c>
      <c r="AB150" s="35">
        <v>0</v>
      </c>
      <c r="AC150" s="92">
        <v>0</v>
      </c>
      <c r="AD150" s="247">
        <v>0</v>
      </c>
    </row>
    <row r="151" spans="1:30" ht="15">
      <c r="A151" s="3" t="s">
        <v>182</v>
      </c>
      <c r="B151" s="30">
        <f t="shared" si="16"/>
        <v>3</v>
      </c>
      <c r="C151" s="31">
        <v>1</v>
      </c>
      <c r="D151" s="246">
        <v>0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1</v>
      </c>
      <c r="K151" s="31">
        <v>0</v>
      </c>
      <c r="L151" s="31">
        <v>0</v>
      </c>
      <c r="M151" s="35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1</v>
      </c>
      <c r="S151" s="31">
        <v>0</v>
      </c>
      <c r="T151" s="35">
        <v>0</v>
      </c>
      <c r="U151" s="31">
        <v>0</v>
      </c>
      <c r="V151" s="31">
        <v>0</v>
      </c>
      <c r="W151" s="31">
        <v>0</v>
      </c>
      <c r="X151" s="31">
        <v>0</v>
      </c>
      <c r="Y151" s="31">
        <v>0</v>
      </c>
      <c r="Z151" s="43">
        <v>0</v>
      </c>
      <c r="AA151" s="127">
        <v>0</v>
      </c>
      <c r="AB151" s="35">
        <v>0</v>
      </c>
      <c r="AC151" s="92">
        <v>0</v>
      </c>
      <c r="AD151" s="247">
        <v>0</v>
      </c>
    </row>
    <row r="152" spans="1:30" ht="15">
      <c r="A152" s="3" t="s">
        <v>189</v>
      </c>
      <c r="B152" s="30">
        <f t="shared" si="16"/>
        <v>4</v>
      </c>
      <c r="C152" s="31">
        <v>3</v>
      </c>
      <c r="D152" s="246">
        <v>0</v>
      </c>
      <c r="E152" s="31">
        <v>0</v>
      </c>
      <c r="F152" s="31">
        <v>0</v>
      </c>
      <c r="G152" s="31">
        <v>1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5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5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  <c r="Z152" s="43">
        <v>0</v>
      </c>
      <c r="AA152" s="127">
        <v>0</v>
      </c>
      <c r="AB152" s="35">
        <v>0</v>
      </c>
      <c r="AC152" s="92">
        <v>0</v>
      </c>
      <c r="AD152" s="247">
        <v>0</v>
      </c>
    </row>
    <row r="153" spans="1:30" ht="15">
      <c r="A153" s="32" t="s">
        <v>190</v>
      </c>
      <c r="B153" s="30">
        <f t="shared" si="16"/>
        <v>8</v>
      </c>
      <c r="C153" s="31">
        <v>1</v>
      </c>
      <c r="D153" s="246">
        <v>1</v>
      </c>
      <c r="E153" s="31">
        <v>0</v>
      </c>
      <c r="F153" s="31">
        <v>0</v>
      </c>
      <c r="G153" s="31">
        <v>0</v>
      </c>
      <c r="H153" s="31">
        <v>1</v>
      </c>
      <c r="I153" s="31">
        <v>0</v>
      </c>
      <c r="J153" s="31">
        <v>0</v>
      </c>
      <c r="K153" s="31">
        <v>0</v>
      </c>
      <c r="L153" s="31">
        <v>1</v>
      </c>
      <c r="M153" s="43">
        <v>0</v>
      </c>
      <c r="N153" s="127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43">
        <v>0</v>
      </c>
      <c r="U153" s="127">
        <v>0</v>
      </c>
      <c r="V153" s="31">
        <v>0</v>
      </c>
      <c r="W153" s="31">
        <v>0</v>
      </c>
      <c r="X153" s="31">
        <v>3</v>
      </c>
      <c r="Y153" s="31">
        <v>0</v>
      </c>
      <c r="Z153" s="43">
        <v>1</v>
      </c>
      <c r="AA153" s="127">
        <v>0</v>
      </c>
      <c r="AB153" s="35">
        <v>0</v>
      </c>
      <c r="AC153" s="92">
        <v>0</v>
      </c>
      <c r="AD153" s="247">
        <v>0</v>
      </c>
    </row>
    <row r="154" spans="1:30" ht="15">
      <c r="A154" s="32"/>
      <c r="B154" s="30"/>
      <c r="C154" s="31"/>
      <c r="D154" s="246"/>
      <c r="E154" s="31"/>
      <c r="F154" s="31"/>
      <c r="G154" s="31"/>
      <c r="H154" s="31"/>
      <c r="I154" s="31"/>
      <c r="J154" s="31"/>
      <c r="K154" s="31"/>
      <c r="L154" s="31"/>
      <c r="M154" s="43"/>
      <c r="N154" s="127"/>
      <c r="O154" s="31"/>
      <c r="P154" s="31"/>
      <c r="Q154" s="31"/>
      <c r="R154" s="31"/>
      <c r="S154" s="31"/>
      <c r="T154" s="43"/>
      <c r="U154" s="127"/>
      <c r="V154" s="31"/>
      <c r="W154" s="31"/>
      <c r="X154" s="31"/>
      <c r="Y154" s="31"/>
      <c r="Z154" s="43"/>
      <c r="AA154" s="127"/>
      <c r="AB154" s="35"/>
      <c r="AC154" s="92"/>
      <c r="AD154" s="247"/>
    </row>
    <row r="155" spans="1:30" ht="15">
      <c r="A155" s="336" t="s">
        <v>243</v>
      </c>
      <c r="B155" s="23">
        <f>SUM(C155:AD155)</f>
        <v>112</v>
      </c>
      <c r="C155" s="24">
        <f>SUM(C157:C165)</f>
        <v>2</v>
      </c>
      <c r="D155" s="24">
        <f aca="true" t="shared" si="17" ref="D155:AD155">SUM(D157:D165)</f>
        <v>15</v>
      </c>
      <c r="E155" s="24">
        <f t="shared" si="17"/>
        <v>8</v>
      </c>
      <c r="F155" s="24">
        <f t="shared" si="17"/>
        <v>0</v>
      </c>
      <c r="G155" s="24">
        <f t="shared" si="17"/>
        <v>3</v>
      </c>
      <c r="H155" s="24">
        <f t="shared" si="17"/>
        <v>5</v>
      </c>
      <c r="I155" s="24">
        <f t="shared" si="17"/>
        <v>6</v>
      </c>
      <c r="J155" s="24">
        <f t="shared" si="17"/>
        <v>2</v>
      </c>
      <c r="K155" s="24">
        <f t="shared" si="17"/>
        <v>10</v>
      </c>
      <c r="L155" s="24">
        <f t="shared" si="17"/>
        <v>5</v>
      </c>
      <c r="M155" s="24">
        <f t="shared" si="17"/>
        <v>2</v>
      </c>
      <c r="N155" s="67">
        <f t="shared" si="17"/>
        <v>5</v>
      </c>
      <c r="O155" s="24">
        <f t="shared" si="17"/>
        <v>2</v>
      </c>
      <c r="P155" s="24">
        <f t="shared" si="17"/>
        <v>4</v>
      </c>
      <c r="Q155" s="24">
        <f t="shared" si="17"/>
        <v>2</v>
      </c>
      <c r="R155" s="24">
        <f t="shared" si="17"/>
        <v>10</v>
      </c>
      <c r="S155" s="24">
        <f t="shared" si="17"/>
        <v>6</v>
      </c>
      <c r="T155" s="24">
        <f t="shared" si="17"/>
        <v>2</v>
      </c>
      <c r="U155" s="67">
        <f t="shared" si="17"/>
        <v>2</v>
      </c>
      <c r="V155" s="24">
        <f t="shared" si="17"/>
        <v>1</v>
      </c>
      <c r="W155" s="24">
        <f t="shared" si="17"/>
        <v>13</v>
      </c>
      <c r="X155" s="24">
        <f t="shared" si="17"/>
        <v>5</v>
      </c>
      <c r="Y155" s="24">
        <f t="shared" si="17"/>
        <v>0</v>
      </c>
      <c r="Z155" s="24">
        <f t="shared" si="17"/>
        <v>0</v>
      </c>
      <c r="AA155" s="67">
        <f t="shared" si="17"/>
        <v>1</v>
      </c>
      <c r="AB155" s="25">
        <f t="shared" si="17"/>
        <v>1</v>
      </c>
      <c r="AC155" s="24">
        <f t="shared" si="17"/>
        <v>0</v>
      </c>
      <c r="AD155" s="67">
        <f t="shared" si="17"/>
        <v>0</v>
      </c>
    </row>
    <row r="156" spans="1:30" ht="15">
      <c r="A156" s="32"/>
      <c r="B156" s="30"/>
      <c r="C156" s="31"/>
      <c r="D156" s="246"/>
      <c r="E156" s="31"/>
      <c r="F156" s="31"/>
      <c r="G156" s="31"/>
      <c r="H156" s="31"/>
      <c r="I156" s="31"/>
      <c r="J156" s="31"/>
      <c r="K156" s="31"/>
      <c r="L156" s="31"/>
      <c r="M156" s="43"/>
      <c r="N156" s="127"/>
      <c r="O156" s="31"/>
      <c r="P156" s="31"/>
      <c r="Q156" s="31"/>
      <c r="R156" s="31"/>
      <c r="S156" s="31"/>
      <c r="T156" s="43"/>
      <c r="U156" s="127"/>
      <c r="V156" s="31"/>
      <c r="W156" s="31"/>
      <c r="X156" s="31"/>
      <c r="Y156" s="31"/>
      <c r="Z156" s="43"/>
      <c r="AA156" s="127"/>
      <c r="AB156" s="35"/>
      <c r="AC156" s="92"/>
      <c r="AD156" s="247"/>
    </row>
    <row r="157" spans="1:30" ht="15">
      <c r="A157" s="32" t="s">
        <v>79</v>
      </c>
      <c r="B157" s="30">
        <f>SUM(C157:AD157)</f>
        <v>1</v>
      </c>
      <c r="C157" s="31">
        <v>0</v>
      </c>
      <c r="D157" s="246">
        <v>0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43">
        <v>0</v>
      </c>
      <c r="N157" s="127">
        <v>1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5">
        <v>0</v>
      </c>
      <c r="U157" s="31">
        <v>0</v>
      </c>
      <c r="V157" s="31">
        <v>0</v>
      </c>
      <c r="W157" s="31">
        <v>0</v>
      </c>
      <c r="X157" s="31">
        <v>0</v>
      </c>
      <c r="Y157" s="31">
        <v>0</v>
      </c>
      <c r="Z157" s="35">
        <v>0</v>
      </c>
      <c r="AA157" s="31">
        <v>0</v>
      </c>
      <c r="AB157" s="31">
        <v>0</v>
      </c>
      <c r="AC157" s="247">
        <v>0</v>
      </c>
      <c r="AD157" s="247">
        <v>0</v>
      </c>
    </row>
    <row r="158" spans="1:30" ht="15">
      <c r="A158" s="32" t="s">
        <v>89</v>
      </c>
      <c r="B158" s="30">
        <f aca="true" t="shared" si="18" ref="B158:B165">SUM(C158:AD158)</f>
        <v>5</v>
      </c>
      <c r="C158" s="31">
        <v>0</v>
      </c>
      <c r="D158" s="246">
        <v>0</v>
      </c>
      <c r="E158" s="31">
        <v>0</v>
      </c>
      <c r="F158" s="31">
        <v>0</v>
      </c>
      <c r="G158" s="31">
        <v>1</v>
      </c>
      <c r="H158" s="31">
        <v>0</v>
      </c>
      <c r="I158" s="31">
        <v>0</v>
      </c>
      <c r="J158" s="31">
        <v>2</v>
      </c>
      <c r="K158" s="31">
        <v>0</v>
      </c>
      <c r="L158" s="31">
        <v>0</v>
      </c>
      <c r="M158" s="35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1</v>
      </c>
      <c r="S158" s="31">
        <v>0</v>
      </c>
      <c r="T158" s="35">
        <v>0</v>
      </c>
      <c r="U158" s="31">
        <v>1</v>
      </c>
      <c r="V158" s="31">
        <v>0</v>
      </c>
      <c r="W158" s="31">
        <v>0</v>
      </c>
      <c r="X158" s="31">
        <v>0</v>
      </c>
      <c r="Y158" s="31">
        <v>0</v>
      </c>
      <c r="Z158" s="35">
        <v>0</v>
      </c>
      <c r="AA158" s="31">
        <v>0</v>
      </c>
      <c r="AB158" s="31">
        <v>0</v>
      </c>
      <c r="AC158" s="247">
        <v>0</v>
      </c>
      <c r="AD158" s="247">
        <v>0</v>
      </c>
    </row>
    <row r="159" spans="1:30" ht="15">
      <c r="A159" s="32" t="s">
        <v>98</v>
      </c>
      <c r="B159" s="30">
        <f t="shared" si="18"/>
        <v>2</v>
      </c>
      <c r="C159" s="31">
        <v>0</v>
      </c>
      <c r="D159" s="246">
        <v>0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5">
        <v>0</v>
      </c>
      <c r="N159" s="31">
        <v>1</v>
      </c>
      <c r="O159" s="31">
        <v>0</v>
      </c>
      <c r="P159" s="31">
        <v>0</v>
      </c>
      <c r="Q159" s="31">
        <v>0</v>
      </c>
      <c r="R159" s="31">
        <v>1</v>
      </c>
      <c r="S159" s="31">
        <v>0</v>
      </c>
      <c r="T159" s="35">
        <v>0</v>
      </c>
      <c r="U159" s="31">
        <v>0</v>
      </c>
      <c r="V159" s="31">
        <v>0</v>
      </c>
      <c r="W159" s="31">
        <v>0</v>
      </c>
      <c r="X159" s="31">
        <v>0</v>
      </c>
      <c r="Y159" s="31">
        <v>0</v>
      </c>
      <c r="Z159" s="35">
        <v>0</v>
      </c>
      <c r="AA159" s="31">
        <v>0</v>
      </c>
      <c r="AB159" s="31">
        <v>0</v>
      </c>
      <c r="AC159" s="247">
        <v>0</v>
      </c>
      <c r="AD159" s="247">
        <v>0</v>
      </c>
    </row>
    <row r="160" spans="1:30" ht="15">
      <c r="A160" s="3" t="s">
        <v>557</v>
      </c>
      <c r="B160" s="30">
        <f t="shared" si="18"/>
        <v>1</v>
      </c>
      <c r="C160" s="31">
        <v>0</v>
      </c>
      <c r="D160" s="246">
        <v>0</v>
      </c>
      <c r="E160" s="31">
        <v>0</v>
      </c>
      <c r="F160" s="31">
        <v>0</v>
      </c>
      <c r="G160" s="31">
        <v>0</v>
      </c>
      <c r="H160" s="31">
        <v>1</v>
      </c>
      <c r="I160" s="31">
        <v>0</v>
      </c>
      <c r="J160" s="31">
        <v>0</v>
      </c>
      <c r="K160" s="31">
        <v>0</v>
      </c>
      <c r="L160" s="31">
        <v>0</v>
      </c>
      <c r="M160" s="35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5">
        <v>0</v>
      </c>
      <c r="U160" s="31">
        <v>0</v>
      </c>
      <c r="V160" s="31">
        <v>0</v>
      </c>
      <c r="W160" s="31">
        <v>0</v>
      </c>
      <c r="X160" s="31">
        <v>0</v>
      </c>
      <c r="Y160" s="31">
        <v>0</v>
      </c>
      <c r="Z160" s="35">
        <v>0</v>
      </c>
      <c r="AA160" s="31">
        <v>0</v>
      </c>
      <c r="AB160" s="31">
        <v>0</v>
      </c>
      <c r="AC160" s="247">
        <v>0</v>
      </c>
      <c r="AD160" s="247">
        <v>0</v>
      </c>
    </row>
    <row r="161" spans="1:30" ht="15">
      <c r="A161" s="3" t="s">
        <v>99</v>
      </c>
      <c r="B161" s="30">
        <f t="shared" si="18"/>
        <v>1</v>
      </c>
      <c r="C161" s="31">
        <v>0</v>
      </c>
      <c r="D161" s="246">
        <v>0</v>
      </c>
      <c r="E161" s="31">
        <v>0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5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1</v>
      </c>
      <c r="T161" s="35">
        <v>0</v>
      </c>
      <c r="U161" s="31">
        <v>0</v>
      </c>
      <c r="V161" s="31">
        <v>0</v>
      </c>
      <c r="W161" s="31">
        <v>0</v>
      </c>
      <c r="X161" s="31">
        <v>0</v>
      </c>
      <c r="Y161" s="31">
        <v>0</v>
      </c>
      <c r="Z161" s="35">
        <v>0</v>
      </c>
      <c r="AA161" s="31">
        <v>0</v>
      </c>
      <c r="AB161" s="31">
        <v>0</v>
      </c>
      <c r="AC161" s="247">
        <v>0</v>
      </c>
      <c r="AD161" s="247">
        <v>0</v>
      </c>
    </row>
    <row r="162" spans="1:30" ht="15">
      <c r="A162" s="3" t="s">
        <v>100</v>
      </c>
      <c r="B162" s="30">
        <f t="shared" si="18"/>
        <v>1</v>
      </c>
      <c r="C162" s="31">
        <v>0</v>
      </c>
      <c r="D162" s="246">
        <v>1</v>
      </c>
      <c r="E162" s="31">
        <v>0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5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>
        <v>0</v>
      </c>
      <c r="T162" s="35">
        <v>0</v>
      </c>
      <c r="U162" s="31">
        <v>0</v>
      </c>
      <c r="V162" s="31">
        <v>0</v>
      </c>
      <c r="W162" s="31">
        <v>0</v>
      </c>
      <c r="X162" s="31">
        <v>0</v>
      </c>
      <c r="Y162" s="31">
        <v>0</v>
      </c>
      <c r="Z162" s="35">
        <v>0</v>
      </c>
      <c r="AA162" s="31">
        <v>0</v>
      </c>
      <c r="AB162" s="31">
        <v>0</v>
      </c>
      <c r="AC162" s="247">
        <v>0</v>
      </c>
      <c r="AD162" s="247">
        <v>0</v>
      </c>
    </row>
    <row r="163" spans="1:30" ht="15">
      <c r="A163" s="3" t="s">
        <v>150</v>
      </c>
      <c r="B163" s="30">
        <f>SUM(C163:AD163)</f>
        <v>89</v>
      </c>
      <c r="C163" s="31">
        <v>0</v>
      </c>
      <c r="D163" s="246">
        <v>13</v>
      </c>
      <c r="E163" s="31">
        <v>8</v>
      </c>
      <c r="F163" s="31">
        <v>0</v>
      </c>
      <c r="G163" s="31">
        <v>2</v>
      </c>
      <c r="H163" s="31">
        <v>2</v>
      </c>
      <c r="I163" s="31">
        <v>5</v>
      </c>
      <c r="J163" s="31">
        <v>0</v>
      </c>
      <c r="K163" s="31">
        <v>10</v>
      </c>
      <c r="L163" s="31">
        <v>5</v>
      </c>
      <c r="M163" s="35">
        <v>2</v>
      </c>
      <c r="N163" s="31">
        <v>3</v>
      </c>
      <c r="O163" s="31">
        <v>2</v>
      </c>
      <c r="P163" s="31">
        <v>3</v>
      </c>
      <c r="Q163" s="31">
        <v>2</v>
      </c>
      <c r="R163" s="31">
        <v>8</v>
      </c>
      <c r="S163" s="31">
        <v>4</v>
      </c>
      <c r="T163" s="35">
        <v>1</v>
      </c>
      <c r="U163" s="31">
        <v>1</v>
      </c>
      <c r="V163" s="31">
        <v>1</v>
      </c>
      <c r="W163" s="31">
        <v>12</v>
      </c>
      <c r="X163" s="31">
        <v>3</v>
      </c>
      <c r="Y163" s="31">
        <v>0</v>
      </c>
      <c r="Z163" s="35">
        <v>0</v>
      </c>
      <c r="AA163" s="31">
        <v>1</v>
      </c>
      <c r="AB163" s="31">
        <v>1</v>
      </c>
      <c r="AC163" s="247">
        <v>0</v>
      </c>
      <c r="AD163" s="247">
        <v>0</v>
      </c>
    </row>
    <row r="164" spans="1:30" ht="15">
      <c r="A164" s="3" t="s">
        <v>157</v>
      </c>
      <c r="B164" s="30">
        <f t="shared" si="18"/>
        <v>11</v>
      </c>
      <c r="C164" s="31">
        <v>2</v>
      </c>
      <c r="D164" s="246">
        <v>1</v>
      </c>
      <c r="E164" s="31">
        <v>0</v>
      </c>
      <c r="F164" s="31">
        <v>0</v>
      </c>
      <c r="G164" s="31">
        <v>0</v>
      </c>
      <c r="H164" s="31">
        <v>2</v>
      </c>
      <c r="I164" s="31">
        <v>1</v>
      </c>
      <c r="J164" s="31">
        <v>0</v>
      </c>
      <c r="K164" s="31">
        <v>0</v>
      </c>
      <c r="L164" s="31">
        <v>0</v>
      </c>
      <c r="M164" s="35">
        <v>0</v>
      </c>
      <c r="N164" s="31">
        <v>0</v>
      </c>
      <c r="O164" s="31">
        <v>0</v>
      </c>
      <c r="P164" s="31">
        <v>1</v>
      </c>
      <c r="Q164" s="31">
        <v>0</v>
      </c>
      <c r="R164" s="31">
        <v>0</v>
      </c>
      <c r="S164" s="31">
        <v>0</v>
      </c>
      <c r="T164" s="35">
        <v>1</v>
      </c>
      <c r="U164" s="31">
        <v>0</v>
      </c>
      <c r="V164" s="31">
        <v>0</v>
      </c>
      <c r="W164" s="31">
        <v>1</v>
      </c>
      <c r="X164" s="31">
        <v>2</v>
      </c>
      <c r="Y164" s="31">
        <v>0</v>
      </c>
      <c r="Z164" s="35">
        <v>0</v>
      </c>
      <c r="AA164" s="31">
        <v>0</v>
      </c>
      <c r="AB164" s="31">
        <v>0</v>
      </c>
      <c r="AC164" s="247">
        <v>0</v>
      </c>
      <c r="AD164" s="247">
        <v>0</v>
      </c>
    </row>
    <row r="165" spans="1:30" ht="15">
      <c r="A165" s="3" t="s">
        <v>220</v>
      </c>
      <c r="B165" s="30">
        <f t="shared" si="18"/>
        <v>1</v>
      </c>
      <c r="C165" s="31">
        <v>0</v>
      </c>
      <c r="D165" s="246">
        <v>0</v>
      </c>
      <c r="E165" s="31">
        <v>0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43">
        <v>0</v>
      </c>
      <c r="N165" s="127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1</v>
      </c>
      <c r="T165" s="35">
        <v>0</v>
      </c>
      <c r="U165" s="31">
        <v>0</v>
      </c>
      <c r="V165" s="31">
        <v>0</v>
      </c>
      <c r="W165" s="31">
        <v>0</v>
      </c>
      <c r="X165" s="31">
        <v>0</v>
      </c>
      <c r="Y165" s="31">
        <v>0</v>
      </c>
      <c r="Z165" s="43">
        <v>0</v>
      </c>
      <c r="AA165" s="127">
        <v>0</v>
      </c>
      <c r="AB165" s="35">
        <v>0</v>
      </c>
      <c r="AC165" s="92">
        <v>0</v>
      </c>
      <c r="AD165" s="247">
        <v>0</v>
      </c>
    </row>
    <row r="166" spans="1:30" ht="15">
      <c r="A166" s="32"/>
      <c r="B166" s="30"/>
      <c r="C166" s="31"/>
      <c r="D166" s="246"/>
      <c r="E166" s="31"/>
      <c r="F166" s="31"/>
      <c r="G166" s="31"/>
      <c r="H166" s="31"/>
      <c r="I166" s="31"/>
      <c r="J166" s="31"/>
      <c r="K166" s="31"/>
      <c r="L166" s="31"/>
      <c r="M166" s="43"/>
      <c r="N166" s="127"/>
      <c r="O166" s="31"/>
      <c r="P166" s="31"/>
      <c r="Q166" s="31"/>
      <c r="R166" s="31"/>
      <c r="S166" s="31"/>
      <c r="T166" s="43"/>
      <c r="U166" s="127"/>
      <c r="V166" s="31"/>
      <c r="W166" s="31"/>
      <c r="X166" s="31"/>
      <c r="Y166" s="31"/>
      <c r="Z166" s="43"/>
      <c r="AA166" s="127"/>
      <c r="AB166" s="35"/>
      <c r="AC166" s="92"/>
      <c r="AD166" s="247"/>
    </row>
    <row r="167" spans="1:30" ht="15">
      <c r="A167" s="336" t="s">
        <v>244</v>
      </c>
      <c r="B167" s="23">
        <f>SUM(C167:AD167)</f>
        <v>753</v>
      </c>
      <c r="C167" s="24">
        <f>SUM(C169:C181)</f>
        <v>379</v>
      </c>
      <c r="D167" s="24">
        <f aca="true" t="shared" si="19" ref="D167:AD167">SUM(D169:D181)</f>
        <v>26</v>
      </c>
      <c r="E167" s="24">
        <f t="shared" si="19"/>
        <v>14</v>
      </c>
      <c r="F167" s="24">
        <f t="shared" si="19"/>
        <v>17</v>
      </c>
      <c r="G167" s="24">
        <f t="shared" si="19"/>
        <v>21</v>
      </c>
      <c r="H167" s="24">
        <f t="shared" si="19"/>
        <v>68</v>
      </c>
      <c r="I167" s="24">
        <f t="shared" si="19"/>
        <v>14</v>
      </c>
      <c r="J167" s="24">
        <f t="shared" si="19"/>
        <v>25</v>
      </c>
      <c r="K167" s="24">
        <f t="shared" si="19"/>
        <v>11</v>
      </c>
      <c r="L167" s="24">
        <f t="shared" si="19"/>
        <v>22</v>
      </c>
      <c r="M167" s="24">
        <f>SUM(M169:M181)</f>
        <v>16</v>
      </c>
      <c r="N167" s="67">
        <f t="shared" si="19"/>
        <v>20</v>
      </c>
      <c r="O167" s="24">
        <f t="shared" si="19"/>
        <v>7</v>
      </c>
      <c r="P167" s="24">
        <f t="shared" si="19"/>
        <v>7</v>
      </c>
      <c r="Q167" s="24">
        <f t="shared" si="19"/>
        <v>6</v>
      </c>
      <c r="R167" s="24">
        <f t="shared" si="19"/>
        <v>33</v>
      </c>
      <c r="S167" s="24">
        <f t="shared" si="19"/>
        <v>12</v>
      </c>
      <c r="T167" s="24">
        <f t="shared" si="19"/>
        <v>8</v>
      </c>
      <c r="U167" s="67">
        <f t="shared" si="19"/>
        <v>4</v>
      </c>
      <c r="V167" s="24">
        <f t="shared" si="19"/>
        <v>2</v>
      </c>
      <c r="W167" s="24">
        <f t="shared" si="19"/>
        <v>5</v>
      </c>
      <c r="X167" s="24">
        <f t="shared" si="19"/>
        <v>15</v>
      </c>
      <c r="Y167" s="24">
        <f t="shared" si="19"/>
        <v>4</v>
      </c>
      <c r="Z167" s="24">
        <f t="shared" si="19"/>
        <v>13</v>
      </c>
      <c r="AA167" s="67">
        <f t="shared" si="19"/>
        <v>0</v>
      </c>
      <c r="AB167" s="25">
        <f t="shared" si="19"/>
        <v>4</v>
      </c>
      <c r="AC167" s="24">
        <f t="shared" si="19"/>
        <v>0</v>
      </c>
      <c r="AD167" s="67">
        <f t="shared" si="19"/>
        <v>0</v>
      </c>
    </row>
    <row r="168" spans="1:30" ht="15">
      <c r="A168" s="32"/>
      <c r="B168" s="30"/>
      <c r="C168" s="31"/>
      <c r="D168" s="246"/>
      <c r="E168" s="31"/>
      <c r="F168" s="31"/>
      <c r="G168" s="31"/>
      <c r="H168" s="31"/>
      <c r="I168" s="31"/>
      <c r="J168" s="31"/>
      <c r="K168" s="31"/>
      <c r="L168" s="31"/>
      <c r="M168" s="43"/>
      <c r="N168" s="127"/>
      <c r="O168" s="31"/>
      <c r="P168" s="31"/>
      <c r="Q168" s="31"/>
      <c r="R168" s="31"/>
      <c r="S168" s="31"/>
      <c r="T168" s="43"/>
      <c r="U168" s="127"/>
      <c r="V168" s="31"/>
      <c r="W168" s="31"/>
      <c r="X168" s="31"/>
      <c r="Y168" s="31"/>
      <c r="Z168" s="43"/>
      <c r="AA168" s="127"/>
      <c r="AB168" s="35"/>
      <c r="AC168" s="92"/>
      <c r="AD168" s="247"/>
    </row>
    <row r="169" spans="1:30" ht="15">
      <c r="A169" s="32" t="s">
        <v>59</v>
      </c>
      <c r="B169" s="30">
        <f>SUM(C169:AD169)</f>
        <v>510</v>
      </c>
      <c r="C169" s="31">
        <v>230</v>
      </c>
      <c r="D169" s="246">
        <v>22</v>
      </c>
      <c r="E169" s="31">
        <v>11</v>
      </c>
      <c r="F169" s="31">
        <v>14</v>
      </c>
      <c r="G169" s="31">
        <v>17</v>
      </c>
      <c r="H169" s="31">
        <v>54</v>
      </c>
      <c r="I169" s="31">
        <v>13</v>
      </c>
      <c r="J169" s="31">
        <v>14</v>
      </c>
      <c r="K169" s="31">
        <v>6</v>
      </c>
      <c r="L169" s="31">
        <v>17</v>
      </c>
      <c r="M169" s="43">
        <v>15</v>
      </c>
      <c r="N169" s="127">
        <v>12</v>
      </c>
      <c r="O169" s="31">
        <v>7</v>
      </c>
      <c r="P169" s="31">
        <v>6</v>
      </c>
      <c r="Q169" s="31">
        <v>3</v>
      </c>
      <c r="R169" s="31">
        <v>23</v>
      </c>
      <c r="S169" s="31">
        <v>11</v>
      </c>
      <c r="T169" s="35">
        <v>6</v>
      </c>
      <c r="U169" s="31">
        <v>2</v>
      </c>
      <c r="V169" s="31">
        <v>1</v>
      </c>
      <c r="W169" s="31">
        <v>4</v>
      </c>
      <c r="X169" s="31">
        <v>13</v>
      </c>
      <c r="Y169" s="31">
        <v>3</v>
      </c>
      <c r="Z169" s="43">
        <v>4</v>
      </c>
      <c r="AA169" s="127">
        <v>0</v>
      </c>
      <c r="AB169" s="35">
        <v>2</v>
      </c>
      <c r="AC169" s="92">
        <v>0</v>
      </c>
      <c r="AD169" s="247">
        <v>0</v>
      </c>
    </row>
    <row r="170" spans="1:30" ht="15">
      <c r="A170" s="32" t="s">
        <v>71</v>
      </c>
      <c r="B170" s="30">
        <f aca="true" t="shared" si="20" ref="B170:B180">SUM(C170:AD170)</f>
        <v>23</v>
      </c>
      <c r="C170" s="31">
        <v>14</v>
      </c>
      <c r="D170" s="246">
        <v>0</v>
      </c>
      <c r="E170" s="31">
        <v>0</v>
      </c>
      <c r="F170" s="31">
        <v>2</v>
      </c>
      <c r="G170" s="31">
        <v>0</v>
      </c>
      <c r="H170" s="31">
        <v>0</v>
      </c>
      <c r="I170" s="31">
        <v>0</v>
      </c>
      <c r="J170" s="31">
        <v>4</v>
      </c>
      <c r="K170" s="31">
        <v>0</v>
      </c>
      <c r="L170" s="31">
        <v>1</v>
      </c>
      <c r="M170" s="35">
        <v>0</v>
      </c>
      <c r="N170" s="31">
        <v>2</v>
      </c>
      <c r="O170" s="31">
        <v>0</v>
      </c>
      <c r="P170" s="31">
        <v>0</v>
      </c>
      <c r="Q170" s="31">
        <v>0</v>
      </c>
      <c r="R170" s="31">
        <v>0</v>
      </c>
      <c r="S170" s="31">
        <v>0</v>
      </c>
      <c r="T170" s="35">
        <v>0</v>
      </c>
      <c r="U170" s="31">
        <v>0</v>
      </c>
      <c r="V170" s="31">
        <v>0</v>
      </c>
      <c r="W170" s="31">
        <v>0</v>
      </c>
      <c r="X170" s="31">
        <v>0</v>
      </c>
      <c r="Y170" s="31">
        <v>0</v>
      </c>
      <c r="Z170" s="43">
        <v>0</v>
      </c>
      <c r="AA170" s="127">
        <v>0</v>
      </c>
      <c r="AB170" s="35">
        <v>0</v>
      </c>
      <c r="AC170" s="92">
        <v>0</v>
      </c>
      <c r="AD170" s="247">
        <v>0</v>
      </c>
    </row>
    <row r="171" spans="1:30" ht="15">
      <c r="A171" s="32" t="s">
        <v>72</v>
      </c>
      <c r="B171" s="30">
        <f t="shared" si="20"/>
        <v>27</v>
      </c>
      <c r="C171" s="31">
        <v>19</v>
      </c>
      <c r="D171" s="246">
        <v>0</v>
      </c>
      <c r="E171" s="31">
        <v>1</v>
      </c>
      <c r="F171" s="31">
        <v>1</v>
      </c>
      <c r="G171" s="31">
        <v>2</v>
      </c>
      <c r="H171" s="31">
        <v>0</v>
      </c>
      <c r="I171" s="31">
        <v>1</v>
      </c>
      <c r="J171" s="31">
        <v>0</v>
      </c>
      <c r="K171" s="31">
        <v>0</v>
      </c>
      <c r="L171" s="31">
        <v>0</v>
      </c>
      <c r="M171" s="35">
        <v>1</v>
      </c>
      <c r="N171" s="31">
        <v>0</v>
      </c>
      <c r="O171" s="31">
        <v>0</v>
      </c>
      <c r="P171" s="31">
        <v>0</v>
      </c>
      <c r="Q171" s="31">
        <v>0</v>
      </c>
      <c r="R171" s="31">
        <v>2</v>
      </c>
      <c r="S171" s="31">
        <v>0</v>
      </c>
      <c r="T171" s="35">
        <v>0</v>
      </c>
      <c r="U171" s="31">
        <v>0</v>
      </c>
      <c r="V171" s="31">
        <v>0</v>
      </c>
      <c r="W171" s="31">
        <v>0</v>
      </c>
      <c r="X171" s="31">
        <v>0</v>
      </c>
      <c r="Y171" s="31">
        <v>0</v>
      </c>
      <c r="Z171" s="43">
        <v>0</v>
      </c>
      <c r="AA171" s="127">
        <v>0</v>
      </c>
      <c r="AB171" s="35">
        <v>0</v>
      </c>
      <c r="AC171" s="92">
        <v>0</v>
      </c>
      <c r="AD171" s="247">
        <v>0</v>
      </c>
    </row>
    <row r="172" spans="1:30" ht="15">
      <c r="A172" s="3" t="s">
        <v>219</v>
      </c>
      <c r="B172" s="30">
        <f t="shared" si="20"/>
        <v>1</v>
      </c>
      <c r="C172" s="31">
        <v>0</v>
      </c>
      <c r="D172" s="246">
        <v>0</v>
      </c>
      <c r="E172" s="31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1</v>
      </c>
      <c r="L172" s="31">
        <v>0</v>
      </c>
      <c r="M172" s="35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5">
        <v>0</v>
      </c>
      <c r="U172" s="31">
        <v>0</v>
      </c>
      <c r="V172" s="31">
        <v>0</v>
      </c>
      <c r="W172" s="31">
        <v>0</v>
      </c>
      <c r="X172" s="31">
        <v>0</v>
      </c>
      <c r="Y172" s="31">
        <v>0</v>
      </c>
      <c r="Z172" s="43">
        <v>0</v>
      </c>
      <c r="AA172" s="127">
        <v>0</v>
      </c>
      <c r="AB172" s="35">
        <v>0</v>
      </c>
      <c r="AC172" s="92">
        <v>0</v>
      </c>
      <c r="AD172" s="247">
        <v>0</v>
      </c>
    </row>
    <row r="173" spans="1:30" ht="15">
      <c r="A173" s="3" t="s">
        <v>245</v>
      </c>
      <c r="B173" s="30">
        <f t="shared" si="20"/>
        <v>4</v>
      </c>
      <c r="C173" s="31">
        <v>2</v>
      </c>
      <c r="D173" s="246">
        <v>0</v>
      </c>
      <c r="E173" s="31">
        <v>0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1</v>
      </c>
      <c r="M173" s="35">
        <v>0</v>
      </c>
      <c r="N173" s="31">
        <v>0</v>
      </c>
      <c r="O173" s="31">
        <v>0</v>
      </c>
      <c r="P173" s="31">
        <v>1</v>
      </c>
      <c r="Q173" s="31">
        <v>0</v>
      </c>
      <c r="R173" s="31">
        <v>0</v>
      </c>
      <c r="S173" s="31">
        <v>0</v>
      </c>
      <c r="T173" s="35">
        <v>0</v>
      </c>
      <c r="U173" s="31">
        <v>0</v>
      </c>
      <c r="V173" s="31">
        <v>0</v>
      </c>
      <c r="W173" s="31">
        <v>0</v>
      </c>
      <c r="X173" s="31">
        <v>0</v>
      </c>
      <c r="Y173" s="31">
        <v>0</v>
      </c>
      <c r="Z173" s="43">
        <v>0</v>
      </c>
      <c r="AA173" s="127">
        <v>0</v>
      </c>
      <c r="AB173" s="35">
        <v>0</v>
      </c>
      <c r="AC173" s="92">
        <v>0</v>
      </c>
      <c r="AD173" s="247">
        <v>0</v>
      </c>
    </row>
    <row r="174" spans="1:30" ht="15">
      <c r="A174" s="3" t="s">
        <v>216</v>
      </c>
      <c r="B174" s="30">
        <f t="shared" si="20"/>
        <v>1</v>
      </c>
      <c r="C174" s="31">
        <v>0</v>
      </c>
      <c r="D174" s="246">
        <v>0</v>
      </c>
      <c r="E174" s="31">
        <v>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5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>
        <v>0</v>
      </c>
      <c r="T174" s="35">
        <v>0</v>
      </c>
      <c r="U174" s="31">
        <v>0</v>
      </c>
      <c r="V174" s="31">
        <v>0</v>
      </c>
      <c r="W174" s="31">
        <v>0</v>
      </c>
      <c r="X174" s="31">
        <v>0</v>
      </c>
      <c r="Y174" s="31">
        <v>0</v>
      </c>
      <c r="Z174" s="35">
        <v>1</v>
      </c>
      <c r="AA174" s="31">
        <v>0</v>
      </c>
      <c r="AB174" s="31">
        <v>0</v>
      </c>
      <c r="AC174" s="247">
        <v>0</v>
      </c>
      <c r="AD174" s="247">
        <v>0</v>
      </c>
    </row>
    <row r="175" spans="1:30" ht="15">
      <c r="A175" s="3" t="s">
        <v>111</v>
      </c>
      <c r="B175" s="30">
        <f>SUM(C175:AD175)</f>
        <v>41</v>
      </c>
      <c r="C175" s="31">
        <v>19</v>
      </c>
      <c r="D175" s="246">
        <v>0</v>
      </c>
      <c r="E175" s="31">
        <v>0</v>
      </c>
      <c r="F175" s="31">
        <v>0</v>
      </c>
      <c r="G175" s="31">
        <v>1</v>
      </c>
      <c r="H175" s="31">
        <v>5</v>
      </c>
      <c r="I175" s="31">
        <v>0</v>
      </c>
      <c r="J175" s="31">
        <v>2</v>
      </c>
      <c r="K175" s="31">
        <v>2</v>
      </c>
      <c r="L175" s="31">
        <v>1</v>
      </c>
      <c r="M175" s="35">
        <v>0</v>
      </c>
      <c r="N175" s="31">
        <v>2</v>
      </c>
      <c r="O175" s="31">
        <v>0</v>
      </c>
      <c r="P175" s="31">
        <v>0</v>
      </c>
      <c r="Q175" s="31">
        <v>1</v>
      </c>
      <c r="R175" s="31">
        <v>3</v>
      </c>
      <c r="S175" s="31">
        <v>0</v>
      </c>
      <c r="T175" s="35">
        <v>1</v>
      </c>
      <c r="U175" s="31">
        <v>0</v>
      </c>
      <c r="V175" s="31">
        <v>0</v>
      </c>
      <c r="W175" s="31">
        <v>0</v>
      </c>
      <c r="X175" s="31">
        <v>0</v>
      </c>
      <c r="Y175" s="31">
        <v>0</v>
      </c>
      <c r="Z175" s="35">
        <v>3</v>
      </c>
      <c r="AA175" s="31">
        <v>0</v>
      </c>
      <c r="AB175" s="31">
        <v>1</v>
      </c>
      <c r="AC175" s="247">
        <v>0</v>
      </c>
      <c r="AD175" s="247">
        <v>0</v>
      </c>
    </row>
    <row r="176" spans="1:30" ht="15">
      <c r="A176" s="3" t="s">
        <v>137</v>
      </c>
      <c r="B176" s="30">
        <f t="shared" si="20"/>
        <v>12</v>
      </c>
      <c r="C176" s="31">
        <v>6</v>
      </c>
      <c r="D176" s="246">
        <v>1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2</v>
      </c>
      <c r="K176" s="31">
        <v>0</v>
      </c>
      <c r="L176" s="31">
        <v>1</v>
      </c>
      <c r="M176" s="35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1</v>
      </c>
      <c r="S176" s="31">
        <v>0</v>
      </c>
      <c r="T176" s="35">
        <v>0</v>
      </c>
      <c r="U176" s="31">
        <v>0</v>
      </c>
      <c r="V176" s="31">
        <v>0</v>
      </c>
      <c r="W176" s="31">
        <v>0</v>
      </c>
      <c r="X176" s="31">
        <v>0</v>
      </c>
      <c r="Y176" s="31">
        <v>1</v>
      </c>
      <c r="Z176" s="35">
        <v>0</v>
      </c>
      <c r="AA176" s="31">
        <v>0</v>
      </c>
      <c r="AB176" s="31">
        <v>0</v>
      </c>
      <c r="AC176" s="247">
        <v>0</v>
      </c>
      <c r="AD176" s="247">
        <v>0</v>
      </c>
    </row>
    <row r="177" spans="1:30" ht="15">
      <c r="A177" s="3" t="s">
        <v>141</v>
      </c>
      <c r="B177" s="30">
        <f t="shared" si="20"/>
        <v>3</v>
      </c>
      <c r="C177" s="31">
        <v>0</v>
      </c>
      <c r="D177" s="246">
        <v>0</v>
      </c>
      <c r="E177" s="31">
        <v>0</v>
      </c>
      <c r="F177" s="31">
        <v>0</v>
      </c>
      <c r="G177" s="31">
        <v>0</v>
      </c>
      <c r="H177" s="31">
        <v>2</v>
      </c>
      <c r="I177" s="31">
        <v>0</v>
      </c>
      <c r="J177" s="31">
        <v>0</v>
      </c>
      <c r="K177" s="31">
        <v>0</v>
      </c>
      <c r="L177" s="31">
        <v>1</v>
      </c>
      <c r="M177" s="35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>
        <v>0</v>
      </c>
      <c r="T177" s="35">
        <v>0</v>
      </c>
      <c r="U177" s="31">
        <v>0</v>
      </c>
      <c r="V177" s="31">
        <v>0</v>
      </c>
      <c r="W177" s="31">
        <v>0</v>
      </c>
      <c r="X177" s="31">
        <v>0</v>
      </c>
      <c r="Y177" s="31">
        <v>0</v>
      </c>
      <c r="Z177" s="35">
        <v>0</v>
      </c>
      <c r="AA177" s="31">
        <v>0</v>
      </c>
      <c r="AB177" s="31">
        <v>0</v>
      </c>
      <c r="AC177" s="247">
        <v>0</v>
      </c>
      <c r="AD177" s="247">
        <v>0</v>
      </c>
    </row>
    <row r="178" spans="1:30" ht="15">
      <c r="A178" s="3" t="s">
        <v>204</v>
      </c>
      <c r="B178" s="30">
        <f t="shared" si="20"/>
        <v>4</v>
      </c>
      <c r="C178" s="31">
        <v>1</v>
      </c>
      <c r="D178" s="246">
        <v>0</v>
      </c>
      <c r="E178" s="31">
        <v>1</v>
      </c>
      <c r="F178" s="31">
        <v>0</v>
      </c>
      <c r="G178" s="31">
        <v>0</v>
      </c>
      <c r="H178" s="31">
        <v>1</v>
      </c>
      <c r="I178" s="31">
        <v>0</v>
      </c>
      <c r="J178" s="31">
        <v>0</v>
      </c>
      <c r="K178" s="31">
        <v>0</v>
      </c>
      <c r="L178" s="31">
        <v>0</v>
      </c>
      <c r="M178" s="35">
        <v>0</v>
      </c>
      <c r="N178" s="31">
        <v>1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5">
        <v>0</v>
      </c>
      <c r="U178" s="31">
        <v>0</v>
      </c>
      <c r="V178" s="31">
        <v>0</v>
      </c>
      <c r="W178" s="31">
        <v>0</v>
      </c>
      <c r="X178" s="31">
        <v>0</v>
      </c>
      <c r="Y178" s="31">
        <v>0</v>
      </c>
      <c r="Z178" s="35">
        <v>0</v>
      </c>
      <c r="AA178" s="31">
        <v>0</v>
      </c>
      <c r="AB178" s="31">
        <v>0</v>
      </c>
      <c r="AC178" s="247">
        <v>0</v>
      </c>
      <c r="AD178" s="247">
        <v>0</v>
      </c>
    </row>
    <row r="179" spans="1:30" ht="15">
      <c r="A179" s="3" t="s">
        <v>206</v>
      </c>
      <c r="B179" s="30">
        <f t="shared" si="20"/>
        <v>2</v>
      </c>
      <c r="C179" s="31">
        <v>1</v>
      </c>
      <c r="D179" s="246">
        <v>0</v>
      </c>
      <c r="E179" s="31">
        <v>0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5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1</v>
      </c>
      <c r="S179" s="31">
        <v>0</v>
      </c>
      <c r="T179" s="35">
        <v>0</v>
      </c>
      <c r="U179" s="31">
        <v>0</v>
      </c>
      <c r="V179" s="31">
        <v>0</v>
      </c>
      <c r="W179" s="31">
        <v>0</v>
      </c>
      <c r="X179" s="31">
        <v>0</v>
      </c>
      <c r="Y179" s="31">
        <v>0</v>
      </c>
      <c r="Z179" s="35">
        <v>0</v>
      </c>
      <c r="AA179" s="31">
        <v>0</v>
      </c>
      <c r="AB179" s="31">
        <v>0</v>
      </c>
      <c r="AC179" s="247">
        <v>0</v>
      </c>
      <c r="AD179" s="247">
        <v>0</v>
      </c>
    </row>
    <row r="180" spans="1:30" ht="15">
      <c r="A180" s="3" t="s">
        <v>143</v>
      </c>
      <c r="B180" s="30">
        <f t="shared" si="20"/>
        <v>122</v>
      </c>
      <c r="C180" s="31">
        <v>85</v>
      </c>
      <c r="D180" s="246">
        <v>3</v>
      </c>
      <c r="E180" s="31">
        <v>1</v>
      </c>
      <c r="F180" s="31">
        <v>0</v>
      </c>
      <c r="G180" s="31">
        <v>1</v>
      </c>
      <c r="H180" s="31">
        <v>6</v>
      </c>
      <c r="I180" s="31">
        <v>0</v>
      </c>
      <c r="J180" s="31">
        <v>3</v>
      </c>
      <c r="K180" s="31">
        <v>2</v>
      </c>
      <c r="L180" s="31">
        <v>0</v>
      </c>
      <c r="M180" s="43">
        <v>0</v>
      </c>
      <c r="N180" s="127">
        <v>3</v>
      </c>
      <c r="O180" s="31">
        <v>0</v>
      </c>
      <c r="P180" s="31">
        <v>0</v>
      </c>
      <c r="Q180" s="31">
        <v>2</v>
      </c>
      <c r="R180" s="31">
        <v>3</v>
      </c>
      <c r="S180" s="31">
        <v>1</v>
      </c>
      <c r="T180" s="35">
        <v>1</v>
      </c>
      <c r="U180" s="31">
        <v>2</v>
      </c>
      <c r="V180" s="31">
        <v>1</v>
      </c>
      <c r="W180" s="31">
        <v>1</v>
      </c>
      <c r="X180" s="31">
        <v>1</v>
      </c>
      <c r="Y180" s="31">
        <v>0</v>
      </c>
      <c r="Z180" s="35">
        <v>5</v>
      </c>
      <c r="AA180" s="31">
        <v>0</v>
      </c>
      <c r="AB180" s="31">
        <v>1</v>
      </c>
      <c r="AC180" s="247">
        <v>0</v>
      </c>
      <c r="AD180" s="247">
        <v>0</v>
      </c>
    </row>
    <row r="181" spans="1:30" ht="15">
      <c r="A181" s="3" t="s">
        <v>145</v>
      </c>
      <c r="B181" s="30">
        <f>SUM(C181:AD181)</f>
        <v>3</v>
      </c>
      <c r="C181" s="31">
        <v>2</v>
      </c>
      <c r="D181" s="246">
        <v>0</v>
      </c>
      <c r="E181" s="31">
        <v>0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43">
        <v>0</v>
      </c>
      <c r="N181" s="127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43">
        <v>0</v>
      </c>
      <c r="U181" s="127">
        <v>0</v>
      </c>
      <c r="V181" s="31">
        <v>0</v>
      </c>
      <c r="W181" s="31">
        <v>0</v>
      </c>
      <c r="X181" s="31">
        <v>1</v>
      </c>
      <c r="Y181" s="31">
        <v>0</v>
      </c>
      <c r="Z181" s="43">
        <v>0</v>
      </c>
      <c r="AA181" s="127">
        <v>0</v>
      </c>
      <c r="AB181" s="35">
        <v>0</v>
      </c>
      <c r="AC181" s="92">
        <v>0</v>
      </c>
      <c r="AD181" s="247">
        <v>0</v>
      </c>
    </row>
    <row r="182" spans="1:30" ht="15">
      <c r="A182" s="41"/>
      <c r="B182" s="273"/>
      <c r="C182" s="31"/>
      <c r="D182" s="246"/>
      <c r="E182" s="31"/>
      <c r="F182" s="31"/>
      <c r="G182" s="31"/>
      <c r="H182" s="31"/>
      <c r="I182" s="31"/>
      <c r="J182" s="31"/>
      <c r="K182" s="31"/>
      <c r="L182" s="31"/>
      <c r="M182" s="43"/>
      <c r="N182" s="127"/>
      <c r="O182" s="31"/>
      <c r="P182" s="31"/>
      <c r="Q182" s="31"/>
      <c r="R182" s="31"/>
      <c r="S182" s="31"/>
      <c r="T182" s="43"/>
      <c r="U182" s="127"/>
      <c r="V182" s="31"/>
      <c r="W182" s="31"/>
      <c r="X182" s="31"/>
      <c r="Y182" s="31"/>
      <c r="Z182" s="43"/>
      <c r="AA182" s="127"/>
      <c r="AB182" s="35"/>
      <c r="AC182" s="92"/>
      <c r="AD182" s="247"/>
    </row>
    <row r="183" spans="1:30" ht="15">
      <c r="A183" s="40" t="s">
        <v>246</v>
      </c>
      <c r="B183" s="25">
        <f>SUM(C183:AD183)</f>
        <v>2118</v>
      </c>
      <c r="C183" s="24">
        <f>SUM(C185:C192)</f>
        <v>678</v>
      </c>
      <c r="D183" s="24">
        <f aca="true" t="shared" si="21" ref="D183:AD183">SUM(D185:D192)</f>
        <v>115</v>
      </c>
      <c r="E183" s="24">
        <f t="shared" si="21"/>
        <v>87</v>
      </c>
      <c r="F183" s="24">
        <f t="shared" si="21"/>
        <v>216</v>
      </c>
      <c r="G183" s="24">
        <f t="shared" si="21"/>
        <v>59</v>
      </c>
      <c r="H183" s="24">
        <f t="shared" si="21"/>
        <v>44</v>
      </c>
      <c r="I183" s="24">
        <f t="shared" si="21"/>
        <v>51</v>
      </c>
      <c r="J183" s="24">
        <f t="shared" si="21"/>
        <v>101</v>
      </c>
      <c r="K183" s="24">
        <f t="shared" si="21"/>
        <v>116</v>
      </c>
      <c r="L183" s="24">
        <f t="shared" si="21"/>
        <v>79</v>
      </c>
      <c r="M183" s="24">
        <f>SUM(M185:M192)</f>
        <v>60</v>
      </c>
      <c r="N183" s="67">
        <f t="shared" si="21"/>
        <v>120</v>
      </c>
      <c r="O183" s="24">
        <f t="shared" si="21"/>
        <v>53</v>
      </c>
      <c r="P183" s="24">
        <f t="shared" si="21"/>
        <v>18</v>
      </c>
      <c r="Q183" s="24">
        <f t="shared" si="21"/>
        <v>29</v>
      </c>
      <c r="R183" s="24">
        <f t="shared" si="21"/>
        <v>86</v>
      </c>
      <c r="S183" s="24">
        <f t="shared" si="21"/>
        <v>63</v>
      </c>
      <c r="T183" s="24">
        <f t="shared" si="21"/>
        <v>11</v>
      </c>
      <c r="U183" s="67">
        <f t="shared" si="21"/>
        <v>27</v>
      </c>
      <c r="V183" s="24">
        <f t="shared" si="21"/>
        <v>5</v>
      </c>
      <c r="W183" s="24">
        <f t="shared" si="21"/>
        <v>33</v>
      </c>
      <c r="X183" s="24">
        <f t="shared" si="21"/>
        <v>34</v>
      </c>
      <c r="Y183" s="24">
        <f t="shared" si="21"/>
        <v>11</v>
      </c>
      <c r="Z183" s="24">
        <f t="shared" si="21"/>
        <v>10</v>
      </c>
      <c r="AA183" s="67">
        <f t="shared" si="21"/>
        <v>8</v>
      </c>
      <c r="AB183" s="25">
        <f t="shared" si="21"/>
        <v>4</v>
      </c>
      <c r="AC183" s="24">
        <f t="shared" si="21"/>
        <v>0</v>
      </c>
      <c r="AD183" s="67">
        <f t="shared" si="21"/>
        <v>0</v>
      </c>
    </row>
    <row r="184" spans="1:30" ht="15">
      <c r="A184" s="41"/>
      <c r="B184" s="273"/>
      <c r="C184" s="31"/>
      <c r="D184" s="246"/>
      <c r="E184" s="31"/>
      <c r="F184" s="31"/>
      <c r="G184" s="31"/>
      <c r="H184" s="31"/>
      <c r="I184" s="31"/>
      <c r="J184" s="31"/>
      <c r="K184" s="31"/>
      <c r="L184" s="31"/>
      <c r="M184" s="43"/>
      <c r="N184" s="127"/>
      <c r="O184" s="31"/>
      <c r="P184" s="31"/>
      <c r="Q184" s="31"/>
      <c r="R184" s="31"/>
      <c r="S184" s="31"/>
      <c r="T184" s="43"/>
      <c r="U184" s="127"/>
      <c r="V184" s="31"/>
      <c r="W184" s="31"/>
      <c r="X184" s="31"/>
      <c r="Y184" s="31"/>
      <c r="Z184" s="43"/>
      <c r="AA184" s="127"/>
      <c r="AB184" s="35"/>
      <c r="AC184" s="92"/>
      <c r="AD184" s="247"/>
    </row>
    <row r="185" spans="1:30" ht="15">
      <c r="A185" s="3" t="s">
        <v>69</v>
      </c>
      <c r="B185" s="30">
        <f>SUM(C185:AD185)</f>
        <v>211</v>
      </c>
      <c r="C185" s="31">
        <v>35</v>
      </c>
      <c r="D185" s="246">
        <v>6</v>
      </c>
      <c r="E185" s="31">
        <v>5</v>
      </c>
      <c r="F185" s="31">
        <v>3</v>
      </c>
      <c r="G185" s="31">
        <v>12</v>
      </c>
      <c r="H185" s="31">
        <v>6</v>
      </c>
      <c r="I185" s="31">
        <v>3</v>
      </c>
      <c r="J185" s="31">
        <v>2</v>
      </c>
      <c r="K185" s="31">
        <v>7</v>
      </c>
      <c r="L185" s="31">
        <v>1</v>
      </c>
      <c r="M185" s="43">
        <v>0</v>
      </c>
      <c r="N185" s="127">
        <v>47</v>
      </c>
      <c r="O185" s="31">
        <v>18</v>
      </c>
      <c r="P185" s="31">
        <v>0</v>
      </c>
      <c r="Q185" s="31">
        <v>12</v>
      </c>
      <c r="R185" s="31">
        <v>14</v>
      </c>
      <c r="S185" s="31">
        <v>28</v>
      </c>
      <c r="T185" s="43">
        <v>1</v>
      </c>
      <c r="U185" s="127">
        <v>3</v>
      </c>
      <c r="V185" s="31">
        <v>1</v>
      </c>
      <c r="W185" s="31">
        <v>3</v>
      </c>
      <c r="X185" s="31">
        <v>2</v>
      </c>
      <c r="Y185" s="31">
        <v>0</v>
      </c>
      <c r="Z185" s="43">
        <v>2</v>
      </c>
      <c r="AA185" s="127">
        <v>0</v>
      </c>
      <c r="AB185" s="35">
        <v>0</v>
      </c>
      <c r="AC185" s="92">
        <v>0</v>
      </c>
      <c r="AD185" s="247">
        <v>0</v>
      </c>
    </row>
    <row r="186" spans="1:30" ht="15">
      <c r="A186" s="3" t="s">
        <v>93</v>
      </c>
      <c r="B186" s="30">
        <f aca="true" t="shared" si="22" ref="B186:B192">SUM(C186:AD186)</f>
        <v>110</v>
      </c>
      <c r="C186" s="31">
        <v>65</v>
      </c>
      <c r="D186" s="246">
        <v>8</v>
      </c>
      <c r="E186" s="31">
        <v>1</v>
      </c>
      <c r="F186" s="31">
        <v>1</v>
      </c>
      <c r="G186" s="31">
        <v>1</v>
      </c>
      <c r="H186" s="31">
        <v>12</v>
      </c>
      <c r="I186" s="31">
        <v>0</v>
      </c>
      <c r="J186" s="31">
        <v>3</v>
      </c>
      <c r="K186" s="31">
        <v>2</v>
      </c>
      <c r="L186" s="31">
        <v>0</v>
      </c>
      <c r="M186" s="35">
        <v>0</v>
      </c>
      <c r="N186" s="31">
        <v>5</v>
      </c>
      <c r="O186" s="31">
        <v>2</v>
      </c>
      <c r="P186" s="31">
        <v>0</v>
      </c>
      <c r="Q186" s="31">
        <v>0</v>
      </c>
      <c r="R186" s="31">
        <v>3</v>
      </c>
      <c r="S186" s="31">
        <v>0</v>
      </c>
      <c r="T186" s="35">
        <v>2</v>
      </c>
      <c r="U186" s="31">
        <v>0</v>
      </c>
      <c r="V186" s="31">
        <v>0</v>
      </c>
      <c r="W186" s="31">
        <v>0</v>
      </c>
      <c r="X186" s="31">
        <v>3</v>
      </c>
      <c r="Y186" s="31">
        <v>0</v>
      </c>
      <c r="Z186" s="35">
        <v>1</v>
      </c>
      <c r="AA186" s="31">
        <v>0</v>
      </c>
      <c r="AB186" s="31">
        <v>1</v>
      </c>
      <c r="AC186" s="247">
        <v>0</v>
      </c>
      <c r="AD186" s="247">
        <v>0</v>
      </c>
    </row>
    <row r="187" spans="1:30" ht="15">
      <c r="A187" s="3" t="s">
        <v>94</v>
      </c>
      <c r="B187" s="30">
        <f t="shared" si="22"/>
        <v>307</v>
      </c>
      <c r="C187" s="31">
        <v>201</v>
      </c>
      <c r="D187" s="246">
        <v>5</v>
      </c>
      <c r="E187" s="31">
        <v>12</v>
      </c>
      <c r="F187" s="31">
        <v>14</v>
      </c>
      <c r="G187" s="31">
        <v>4</v>
      </c>
      <c r="H187" s="31">
        <v>15</v>
      </c>
      <c r="I187" s="31">
        <v>6</v>
      </c>
      <c r="J187" s="31">
        <v>2</v>
      </c>
      <c r="K187" s="31">
        <v>10</v>
      </c>
      <c r="L187" s="31">
        <v>10</v>
      </c>
      <c r="M187" s="35">
        <v>5</v>
      </c>
      <c r="N187" s="31">
        <v>4</v>
      </c>
      <c r="O187" s="31">
        <v>2</v>
      </c>
      <c r="P187" s="31">
        <v>5</v>
      </c>
      <c r="Q187" s="31">
        <v>0</v>
      </c>
      <c r="R187" s="31">
        <v>2</v>
      </c>
      <c r="S187" s="31">
        <v>3</v>
      </c>
      <c r="T187" s="35">
        <v>0</v>
      </c>
      <c r="U187" s="31">
        <v>0</v>
      </c>
      <c r="V187" s="31">
        <v>1</v>
      </c>
      <c r="W187" s="31">
        <v>3</v>
      </c>
      <c r="X187" s="31">
        <v>1</v>
      </c>
      <c r="Y187" s="31">
        <v>0</v>
      </c>
      <c r="Z187" s="35">
        <v>1</v>
      </c>
      <c r="AA187" s="31">
        <v>1</v>
      </c>
      <c r="AB187" s="31">
        <v>0</v>
      </c>
      <c r="AC187" s="247">
        <v>0</v>
      </c>
      <c r="AD187" s="247">
        <v>0</v>
      </c>
    </row>
    <row r="188" spans="1:30" ht="15">
      <c r="A188" s="3" t="s">
        <v>95</v>
      </c>
      <c r="B188" s="30">
        <f t="shared" si="22"/>
        <v>5</v>
      </c>
      <c r="C188" s="31">
        <v>0</v>
      </c>
      <c r="D188" s="246">
        <v>0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1</v>
      </c>
      <c r="K188" s="31">
        <v>0</v>
      </c>
      <c r="L188" s="31">
        <v>0</v>
      </c>
      <c r="M188" s="35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5">
        <v>0</v>
      </c>
      <c r="U188" s="31">
        <v>3</v>
      </c>
      <c r="V188" s="31">
        <v>0</v>
      </c>
      <c r="W188" s="31">
        <v>0</v>
      </c>
      <c r="X188" s="31">
        <v>0</v>
      </c>
      <c r="Y188" s="31">
        <v>1</v>
      </c>
      <c r="Z188" s="35">
        <v>0</v>
      </c>
      <c r="AA188" s="31">
        <v>0</v>
      </c>
      <c r="AB188" s="31">
        <v>0</v>
      </c>
      <c r="AC188" s="247">
        <v>0</v>
      </c>
      <c r="AD188" s="247">
        <v>0</v>
      </c>
    </row>
    <row r="189" spans="1:30" ht="15">
      <c r="A189" s="3" t="s">
        <v>96</v>
      </c>
      <c r="B189" s="30">
        <f t="shared" si="22"/>
        <v>29</v>
      </c>
      <c r="C189" s="31">
        <v>4</v>
      </c>
      <c r="D189" s="246">
        <v>0</v>
      </c>
      <c r="E189" s="31">
        <v>0</v>
      </c>
      <c r="F189" s="31">
        <v>0</v>
      </c>
      <c r="G189" s="31">
        <v>1</v>
      </c>
      <c r="H189" s="31">
        <v>0</v>
      </c>
      <c r="I189" s="31">
        <v>11</v>
      </c>
      <c r="J189" s="31">
        <v>0</v>
      </c>
      <c r="K189" s="31">
        <v>0</v>
      </c>
      <c r="L189" s="31">
        <v>0</v>
      </c>
      <c r="M189" s="35">
        <v>0</v>
      </c>
      <c r="N189" s="31">
        <v>0</v>
      </c>
      <c r="O189" s="31">
        <v>12</v>
      </c>
      <c r="P189" s="31">
        <v>0</v>
      </c>
      <c r="Q189" s="31">
        <v>0</v>
      </c>
      <c r="R189" s="31">
        <v>0</v>
      </c>
      <c r="S189" s="31">
        <v>1</v>
      </c>
      <c r="T189" s="35">
        <v>0</v>
      </c>
      <c r="U189" s="31">
        <v>0</v>
      </c>
      <c r="V189" s="31">
        <v>0</v>
      </c>
      <c r="W189" s="31">
        <v>0</v>
      </c>
      <c r="X189" s="31">
        <v>0</v>
      </c>
      <c r="Y189" s="31">
        <v>0</v>
      </c>
      <c r="Z189" s="35">
        <v>0</v>
      </c>
      <c r="AA189" s="31">
        <v>0</v>
      </c>
      <c r="AB189" s="31">
        <v>0</v>
      </c>
      <c r="AC189" s="247">
        <v>0</v>
      </c>
      <c r="AD189" s="247">
        <v>0</v>
      </c>
    </row>
    <row r="190" spans="1:30" ht="15">
      <c r="A190" s="3" t="s">
        <v>97</v>
      </c>
      <c r="B190" s="30">
        <f t="shared" si="22"/>
        <v>972</v>
      </c>
      <c r="C190" s="31">
        <v>219</v>
      </c>
      <c r="D190" s="246">
        <v>91</v>
      </c>
      <c r="E190" s="31">
        <v>42</v>
      </c>
      <c r="F190" s="31">
        <v>185</v>
      </c>
      <c r="G190" s="31">
        <v>9</v>
      </c>
      <c r="H190" s="31">
        <v>5</v>
      </c>
      <c r="I190" s="31">
        <v>10</v>
      </c>
      <c r="J190" s="31">
        <v>88</v>
      </c>
      <c r="K190" s="31">
        <v>68</v>
      </c>
      <c r="L190" s="31">
        <v>55</v>
      </c>
      <c r="M190" s="35">
        <v>28</v>
      </c>
      <c r="N190" s="31">
        <v>18</v>
      </c>
      <c r="O190" s="31">
        <v>13</v>
      </c>
      <c r="P190" s="31">
        <v>6</v>
      </c>
      <c r="Q190" s="31">
        <v>12</v>
      </c>
      <c r="R190" s="31">
        <v>38</v>
      </c>
      <c r="S190" s="31">
        <v>14</v>
      </c>
      <c r="T190" s="35">
        <v>2</v>
      </c>
      <c r="U190" s="31">
        <v>19</v>
      </c>
      <c r="V190" s="31">
        <v>2</v>
      </c>
      <c r="W190" s="31">
        <v>27</v>
      </c>
      <c r="X190" s="31">
        <v>4</v>
      </c>
      <c r="Y190" s="31">
        <v>5</v>
      </c>
      <c r="Z190" s="35">
        <v>5</v>
      </c>
      <c r="AA190" s="31">
        <v>4</v>
      </c>
      <c r="AB190" s="31">
        <v>3</v>
      </c>
      <c r="AC190" s="247">
        <v>0</v>
      </c>
      <c r="AD190" s="247">
        <v>0</v>
      </c>
    </row>
    <row r="191" spans="1:30" ht="15">
      <c r="A191" s="3" t="s">
        <v>161</v>
      </c>
      <c r="B191" s="30">
        <f t="shared" si="22"/>
        <v>4</v>
      </c>
      <c r="C191" s="31">
        <v>4</v>
      </c>
      <c r="D191" s="246">
        <v>0</v>
      </c>
      <c r="E191" s="31">
        <v>0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5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5">
        <v>0</v>
      </c>
      <c r="U191" s="31">
        <v>0</v>
      </c>
      <c r="V191" s="31">
        <v>0</v>
      </c>
      <c r="W191" s="31">
        <v>0</v>
      </c>
      <c r="X191" s="31">
        <v>0</v>
      </c>
      <c r="Y191" s="31">
        <v>0</v>
      </c>
      <c r="Z191" s="35">
        <v>0</v>
      </c>
      <c r="AA191" s="31">
        <v>0</v>
      </c>
      <c r="AB191" s="31">
        <v>0</v>
      </c>
      <c r="AC191" s="247">
        <v>0</v>
      </c>
      <c r="AD191" s="247">
        <v>0</v>
      </c>
    </row>
    <row r="192" spans="1:30" ht="15">
      <c r="A192" s="3" t="s">
        <v>179</v>
      </c>
      <c r="B192" s="30">
        <f t="shared" si="22"/>
        <v>480</v>
      </c>
      <c r="C192" s="31">
        <v>150</v>
      </c>
      <c r="D192" s="246">
        <v>5</v>
      </c>
      <c r="E192" s="31">
        <v>27</v>
      </c>
      <c r="F192" s="31">
        <v>13</v>
      </c>
      <c r="G192" s="31">
        <v>32</v>
      </c>
      <c r="H192" s="31">
        <v>6</v>
      </c>
      <c r="I192" s="31">
        <v>21</v>
      </c>
      <c r="J192" s="31">
        <v>5</v>
      </c>
      <c r="K192" s="31">
        <v>29</v>
      </c>
      <c r="L192" s="31">
        <v>13</v>
      </c>
      <c r="M192" s="35">
        <v>27</v>
      </c>
      <c r="N192" s="31">
        <v>46</v>
      </c>
      <c r="O192" s="31">
        <v>6</v>
      </c>
      <c r="P192" s="31">
        <v>7</v>
      </c>
      <c r="Q192" s="31">
        <v>5</v>
      </c>
      <c r="R192" s="31">
        <v>29</v>
      </c>
      <c r="S192" s="31">
        <v>17</v>
      </c>
      <c r="T192" s="35">
        <v>6</v>
      </c>
      <c r="U192" s="31">
        <v>2</v>
      </c>
      <c r="V192" s="31">
        <v>1</v>
      </c>
      <c r="W192" s="31">
        <v>0</v>
      </c>
      <c r="X192" s="31">
        <v>24</v>
      </c>
      <c r="Y192" s="31">
        <v>5</v>
      </c>
      <c r="Z192" s="35">
        <v>1</v>
      </c>
      <c r="AA192" s="31">
        <v>3</v>
      </c>
      <c r="AB192" s="31">
        <v>0</v>
      </c>
      <c r="AC192" s="247">
        <v>0</v>
      </c>
      <c r="AD192" s="247">
        <v>0</v>
      </c>
    </row>
    <row r="193" spans="1:30" ht="15">
      <c r="A193" s="41"/>
      <c r="B193" s="273"/>
      <c r="C193" s="31"/>
      <c r="D193" s="246"/>
      <c r="E193" s="31"/>
      <c r="F193" s="31"/>
      <c r="G193" s="31"/>
      <c r="H193" s="31"/>
      <c r="I193" s="31"/>
      <c r="J193" s="31"/>
      <c r="K193" s="31"/>
      <c r="L193" s="31"/>
      <c r="M193" s="43"/>
      <c r="N193" s="127"/>
      <c r="O193" s="31"/>
      <c r="P193" s="31"/>
      <c r="Q193" s="31"/>
      <c r="R193" s="31"/>
      <c r="S193" s="31"/>
      <c r="T193" s="43"/>
      <c r="U193" s="127"/>
      <c r="V193" s="31"/>
      <c r="W193" s="31"/>
      <c r="X193" s="31"/>
      <c r="Y193" s="31"/>
      <c r="Z193" s="43"/>
      <c r="AA193" s="127"/>
      <c r="AB193" s="35"/>
      <c r="AC193" s="92"/>
      <c r="AD193" s="247"/>
    </row>
    <row r="194" spans="1:30" ht="15">
      <c r="A194" s="40" t="s">
        <v>247</v>
      </c>
      <c r="B194" s="25">
        <f>SUM(C194:AD194)</f>
        <v>10</v>
      </c>
      <c r="C194" s="24">
        <f>C196</f>
        <v>10</v>
      </c>
      <c r="D194" s="24">
        <f aca="true" t="shared" si="23" ref="D194:AD194">D196</f>
        <v>0</v>
      </c>
      <c r="E194" s="24">
        <f t="shared" si="23"/>
        <v>0</v>
      </c>
      <c r="F194" s="24">
        <f t="shared" si="23"/>
        <v>0</v>
      </c>
      <c r="G194" s="24">
        <f t="shared" si="23"/>
        <v>0</v>
      </c>
      <c r="H194" s="24">
        <f t="shared" si="23"/>
        <v>0</v>
      </c>
      <c r="I194" s="24">
        <f t="shared" si="23"/>
        <v>0</v>
      </c>
      <c r="J194" s="24">
        <f t="shared" si="23"/>
        <v>0</v>
      </c>
      <c r="K194" s="24">
        <f t="shared" si="23"/>
        <v>0</v>
      </c>
      <c r="L194" s="24">
        <f t="shared" si="23"/>
        <v>0</v>
      </c>
      <c r="M194" s="24">
        <f t="shared" si="23"/>
        <v>0</v>
      </c>
      <c r="N194" s="67">
        <f t="shared" si="23"/>
        <v>0</v>
      </c>
      <c r="O194" s="24">
        <f t="shared" si="23"/>
        <v>0</v>
      </c>
      <c r="P194" s="24">
        <f t="shared" si="23"/>
        <v>0</v>
      </c>
      <c r="Q194" s="24">
        <f t="shared" si="23"/>
        <v>0</v>
      </c>
      <c r="R194" s="24">
        <f t="shared" si="23"/>
        <v>0</v>
      </c>
      <c r="S194" s="24">
        <f t="shared" si="23"/>
        <v>0</v>
      </c>
      <c r="T194" s="24">
        <f t="shared" si="23"/>
        <v>0</v>
      </c>
      <c r="U194" s="67">
        <f t="shared" si="23"/>
        <v>0</v>
      </c>
      <c r="V194" s="24">
        <f t="shared" si="23"/>
        <v>0</v>
      </c>
      <c r="W194" s="24">
        <f t="shared" si="23"/>
        <v>0</v>
      </c>
      <c r="X194" s="24">
        <f t="shared" si="23"/>
        <v>0</v>
      </c>
      <c r="Y194" s="24">
        <f t="shared" si="23"/>
        <v>0</v>
      </c>
      <c r="Z194" s="24">
        <f t="shared" si="23"/>
        <v>0</v>
      </c>
      <c r="AA194" s="67">
        <f t="shared" si="23"/>
        <v>0</v>
      </c>
      <c r="AB194" s="25">
        <f t="shared" si="23"/>
        <v>0</v>
      </c>
      <c r="AC194" s="24">
        <f t="shared" si="23"/>
        <v>0</v>
      </c>
      <c r="AD194" s="67">
        <f t="shared" si="23"/>
        <v>0</v>
      </c>
    </row>
    <row r="195" spans="1:30" ht="15">
      <c r="A195" s="41"/>
      <c r="B195" s="273"/>
      <c r="C195" s="31"/>
      <c r="D195" s="246"/>
      <c r="E195" s="31"/>
      <c r="F195" s="31"/>
      <c r="G195" s="31"/>
      <c r="H195" s="31"/>
      <c r="I195" s="31"/>
      <c r="J195" s="31"/>
      <c r="K195" s="31"/>
      <c r="L195" s="31"/>
      <c r="M195" s="43"/>
      <c r="N195" s="127"/>
      <c r="O195" s="31"/>
      <c r="P195" s="31"/>
      <c r="Q195" s="31"/>
      <c r="R195" s="31"/>
      <c r="S195" s="31"/>
      <c r="T195" s="43"/>
      <c r="U195" s="127"/>
      <c r="V195" s="31"/>
      <c r="W195" s="31"/>
      <c r="X195" s="31"/>
      <c r="Y195" s="31"/>
      <c r="Z195" s="43"/>
      <c r="AA195" s="127"/>
      <c r="AB195" s="35"/>
      <c r="AC195" s="92"/>
      <c r="AD195" s="247">
        <v>0</v>
      </c>
    </row>
    <row r="196" spans="1:30" ht="15">
      <c r="A196" s="41" t="s">
        <v>176</v>
      </c>
      <c r="B196" s="273">
        <f>SUM(C196:AD196)</f>
        <v>10</v>
      </c>
      <c r="C196" s="31">
        <v>10</v>
      </c>
      <c r="D196" s="246">
        <v>0</v>
      </c>
      <c r="E196" s="31">
        <v>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43">
        <v>0</v>
      </c>
      <c r="N196" s="127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5">
        <v>0</v>
      </c>
      <c r="U196" s="31">
        <v>0</v>
      </c>
      <c r="V196" s="31">
        <v>0</v>
      </c>
      <c r="W196" s="31">
        <v>0</v>
      </c>
      <c r="X196" s="31">
        <v>0</v>
      </c>
      <c r="Y196" s="31">
        <v>0</v>
      </c>
      <c r="Z196" s="43">
        <v>0</v>
      </c>
      <c r="AA196" s="127">
        <v>0</v>
      </c>
      <c r="AB196" s="35">
        <v>0</v>
      </c>
      <c r="AC196" s="92">
        <v>0</v>
      </c>
      <c r="AD196" s="247">
        <v>0</v>
      </c>
    </row>
    <row r="197" spans="1:30" ht="15">
      <c r="A197" s="41"/>
      <c r="B197" s="273"/>
      <c r="C197" s="31"/>
      <c r="D197" s="246"/>
      <c r="E197" s="31"/>
      <c r="F197" s="31"/>
      <c r="G197" s="31"/>
      <c r="H197" s="31"/>
      <c r="I197" s="31"/>
      <c r="J197" s="31"/>
      <c r="K197" s="31"/>
      <c r="L197" s="31"/>
      <c r="M197" s="43"/>
      <c r="N197" s="127"/>
      <c r="O197" s="31"/>
      <c r="P197" s="31"/>
      <c r="Q197" s="31"/>
      <c r="R197" s="31"/>
      <c r="S197" s="31"/>
      <c r="T197" s="43"/>
      <c r="U197" s="127"/>
      <c r="V197" s="31"/>
      <c r="W197" s="31"/>
      <c r="X197" s="31"/>
      <c r="Y197" s="31"/>
      <c r="Z197" s="43"/>
      <c r="AA197" s="127"/>
      <c r="AB197" s="35"/>
      <c r="AC197" s="92"/>
      <c r="AD197" s="247"/>
    </row>
    <row r="198" spans="1:30" ht="15">
      <c r="A198" s="40" t="s">
        <v>248</v>
      </c>
      <c r="B198" s="25">
        <f>SUM(C198:AD198)</f>
        <v>1163</v>
      </c>
      <c r="C198" s="24">
        <f>SUM(C200:C220)</f>
        <v>517</v>
      </c>
      <c r="D198" s="24">
        <f aca="true" t="shared" si="24" ref="D198:AD198">SUM(D200:D220)</f>
        <v>24</v>
      </c>
      <c r="E198" s="24">
        <f t="shared" si="24"/>
        <v>32</v>
      </c>
      <c r="F198" s="24">
        <f t="shared" si="24"/>
        <v>51</v>
      </c>
      <c r="G198" s="24">
        <f t="shared" si="24"/>
        <v>28</v>
      </c>
      <c r="H198" s="24">
        <f t="shared" si="24"/>
        <v>22</v>
      </c>
      <c r="I198" s="24">
        <f t="shared" si="24"/>
        <v>36</v>
      </c>
      <c r="J198" s="24">
        <f t="shared" si="24"/>
        <v>32</v>
      </c>
      <c r="K198" s="24">
        <f t="shared" si="24"/>
        <v>55</v>
      </c>
      <c r="L198" s="24">
        <f t="shared" si="24"/>
        <v>19</v>
      </c>
      <c r="M198" s="24">
        <f>SUM(M200:M220)</f>
        <v>32</v>
      </c>
      <c r="N198" s="67">
        <f t="shared" si="24"/>
        <v>32</v>
      </c>
      <c r="O198" s="24">
        <f t="shared" si="24"/>
        <v>36</v>
      </c>
      <c r="P198" s="24">
        <f t="shared" si="24"/>
        <v>33</v>
      </c>
      <c r="Q198" s="24">
        <f t="shared" si="24"/>
        <v>20</v>
      </c>
      <c r="R198" s="24">
        <f t="shared" si="24"/>
        <v>39</v>
      </c>
      <c r="S198" s="24">
        <f t="shared" si="24"/>
        <v>65</v>
      </c>
      <c r="T198" s="24">
        <f t="shared" si="24"/>
        <v>13</v>
      </c>
      <c r="U198" s="67">
        <f t="shared" si="24"/>
        <v>8</v>
      </c>
      <c r="V198" s="24">
        <f t="shared" si="24"/>
        <v>6</v>
      </c>
      <c r="W198" s="24">
        <f t="shared" si="24"/>
        <v>19</v>
      </c>
      <c r="X198" s="24">
        <f t="shared" si="24"/>
        <v>25</v>
      </c>
      <c r="Y198" s="24">
        <f t="shared" si="24"/>
        <v>7</v>
      </c>
      <c r="Z198" s="24">
        <f t="shared" si="24"/>
        <v>11</v>
      </c>
      <c r="AA198" s="67">
        <f t="shared" si="24"/>
        <v>0</v>
      </c>
      <c r="AB198" s="25">
        <f t="shared" si="24"/>
        <v>1</v>
      </c>
      <c r="AC198" s="24">
        <f t="shared" si="24"/>
        <v>0</v>
      </c>
      <c r="AD198" s="67">
        <f t="shared" si="24"/>
        <v>0</v>
      </c>
    </row>
    <row r="199" spans="1:30" ht="15">
      <c r="A199" s="3"/>
      <c r="B199" s="30"/>
      <c r="C199" s="31"/>
      <c r="D199" s="246"/>
      <c r="E199" s="31"/>
      <c r="F199" s="31"/>
      <c r="G199" s="31"/>
      <c r="H199" s="31"/>
      <c r="I199" s="31"/>
      <c r="J199" s="31"/>
      <c r="K199" s="31"/>
      <c r="L199" s="31"/>
      <c r="M199" s="43"/>
      <c r="N199" s="127"/>
      <c r="O199" s="31"/>
      <c r="P199" s="31"/>
      <c r="Q199" s="31"/>
      <c r="R199" s="31"/>
      <c r="S199" s="31"/>
      <c r="T199" s="35"/>
      <c r="U199" s="31"/>
      <c r="V199" s="31"/>
      <c r="W199" s="31"/>
      <c r="X199" s="31"/>
      <c r="Y199" s="31"/>
      <c r="Z199" s="43"/>
      <c r="AA199" s="127"/>
      <c r="AB199" s="35"/>
      <c r="AC199" s="92"/>
      <c r="AD199" s="247"/>
    </row>
    <row r="200" spans="1:30" ht="15">
      <c r="A200" s="3" t="s">
        <v>73</v>
      </c>
      <c r="B200" s="30">
        <f aca="true" t="shared" si="25" ref="B200:B205">SUM(C200:AD200)</f>
        <v>5</v>
      </c>
      <c r="C200" s="31">
        <v>1</v>
      </c>
      <c r="D200" s="246">
        <v>1</v>
      </c>
      <c r="E200" s="31">
        <v>1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5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2</v>
      </c>
      <c r="S200" s="31">
        <v>0</v>
      </c>
      <c r="T200" s="35">
        <v>0</v>
      </c>
      <c r="U200" s="31">
        <v>0</v>
      </c>
      <c r="V200" s="31">
        <v>0</v>
      </c>
      <c r="W200" s="31">
        <v>0</v>
      </c>
      <c r="X200" s="31">
        <v>0</v>
      </c>
      <c r="Y200" s="31">
        <v>0</v>
      </c>
      <c r="Z200" s="35">
        <v>0</v>
      </c>
      <c r="AA200" s="31">
        <v>0</v>
      </c>
      <c r="AB200" s="31">
        <v>0</v>
      </c>
      <c r="AC200" s="247">
        <v>0</v>
      </c>
      <c r="AD200" s="247">
        <v>0</v>
      </c>
    </row>
    <row r="201" spans="1:30" ht="15">
      <c r="A201" s="3" t="s">
        <v>74</v>
      </c>
      <c r="B201" s="30">
        <f t="shared" si="25"/>
        <v>5</v>
      </c>
      <c r="C201" s="31">
        <v>0</v>
      </c>
      <c r="D201" s="246">
        <v>1</v>
      </c>
      <c r="E201" s="31">
        <v>0</v>
      </c>
      <c r="F201" s="31">
        <v>1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5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2</v>
      </c>
      <c r="S201" s="31">
        <v>1</v>
      </c>
      <c r="T201" s="35">
        <v>0</v>
      </c>
      <c r="U201" s="31">
        <v>0</v>
      </c>
      <c r="V201" s="31">
        <v>0</v>
      </c>
      <c r="W201" s="31">
        <v>0</v>
      </c>
      <c r="X201" s="31">
        <v>0</v>
      </c>
      <c r="Y201" s="31">
        <v>0</v>
      </c>
      <c r="Z201" s="35">
        <v>0</v>
      </c>
      <c r="AA201" s="31">
        <v>0</v>
      </c>
      <c r="AB201" s="31">
        <v>0</v>
      </c>
      <c r="AC201" s="247">
        <v>0</v>
      </c>
      <c r="AD201" s="247">
        <v>0</v>
      </c>
    </row>
    <row r="202" spans="1:30" ht="15">
      <c r="A202" s="3" t="s">
        <v>77</v>
      </c>
      <c r="B202" s="30">
        <f t="shared" si="25"/>
        <v>16</v>
      </c>
      <c r="C202" s="31">
        <v>1</v>
      </c>
      <c r="D202" s="246">
        <v>2</v>
      </c>
      <c r="E202" s="31">
        <v>0</v>
      </c>
      <c r="F202" s="31">
        <v>0</v>
      </c>
      <c r="G202" s="31">
        <v>0</v>
      </c>
      <c r="H202" s="31">
        <v>0</v>
      </c>
      <c r="I202" s="31">
        <v>0</v>
      </c>
      <c r="J202" s="31">
        <v>6</v>
      </c>
      <c r="K202" s="31">
        <v>0</v>
      </c>
      <c r="L202" s="31">
        <v>0</v>
      </c>
      <c r="M202" s="35">
        <v>0</v>
      </c>
      <c r="N202" s="31">
        <v>0</v>
      </c>
      <c r="O202" s="31">
        <v>0</v>
      </c>
      <c r="P202" s="31">
        <v>0</v>
      </c>
      <c r="Q202" s="31">
        <v>4</v>
      </c>
      <c r="R202" s="31">
        <v>0</v>
      </c>
      <c r="S202" s="31">
        <v>1</v>
      </c>
      <c r="T202" s="35">
        <v>0</v>
      </c>
      <c r="U202" s="31">
        <v>0</v>
      </c>
      <c r="V202" s="31">
        <v>1</v>
      </c>
      <c r="W202" s="31">
        <v>0</v>
      </c>
      <c r="X202" s="31">
        <v>1</v>
      </c>
      <c r="Y202" s="31">
        <v>0</v>
      </c>
      <c r="Z202" s="35">
        <v>0</v>
      </c>
      <c r="AA202" s="31">
        <v>0</v>
      </c>
      <c r="AB202" s="31">
        <v>0</v>
      </c>
      <c r="AC202" s="247">
        <v>0</v>
      </c>
      <c r="AD202" s="247">
        <v>0</v>
      </c>
    </row>
    <row r="203" spans="1:30" ht="15">
      <c r="A203" s="3" t="s">
        <v>128</v>
      </c>
      <c r="B203" s="30">
        <f t="shared" si="25"/>
        <v>4</v>
      </c>
      <c r="C203" s="31">
        <v>4</v>
      </c>
      <c r="D203" s="246">
        <v>0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5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5">
        <v>0</v>
      </c>
      <c r="U203" s="31">
        <v>0</v>
      </c>
      <c r="V203" s="31">
        <v>0</v>
      </c>
      <c r="W203" s="31">
        <v>0</v>
      </c>
      <c r="X203" s="31">
        <v>0</v>
      </c>
      <c r="Y203" s="31">
        <v>0</v>
      </c>
      <c r="Z203" s="35">
        <v>0</v>
      </c>
      <c r="AA203" s="31">
        <v>0</v>
      </c>
      <c r="AB203" s="31">
        <v>0</v>
      </c>
      <c r="AC203" s="247">
        <v>0</v>
      </c>
      <c r="AD203" s="247">
        <v>0</v>
      </c>
    </row>
    <row r="204" spans="1:30" ht="15">
      <c r="A204" s="3" t="s">
        <v>129</v>
      </c>
      <c r="B204" s="30">
        <f t="shared" si="25"/>
        <v>45</v>
      </c>
      <c r="C204" s="31">
        <v>42</v>
      </c>
      <c r="D204" s="246">
        <v>0</v>
      </c>
      <c r="E204" s="31">
        <v>0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5">
        <v>2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35">
        <v>0</v>
      </c>
      <c r="U204" s="31">
        <v>0</v>
      </c>
      <c r="V204" s="31">
        <v>0</v>
      </c>
      <c r="W204" s="31">
        <v>0</v>
      </c>
      <c r="X204" s="31">
        <v>1</v>
      </c>
      <c r="Y204" s="31">
        <v>0</v>
      </c>
      <c r="Z204" s="35">
        <v>0</v>
      </c>
      <c r="AA204" s="31">
        <v>0</v>
      </c>
      <c r="AB204" s="31">
        <v>0</v>
      </c>
      <c r="AC204" s="247">
        <v>0</v>
      </c>
      <c r="AD204" s="247">
        <v>0</v>
      </c>
    </row>
    <row r="205" spans="1:30" ht="15">
      <c r="A205" s="3" t="s">
        <v>159</v>
      </c>
      <c r="B205" s="30">
        <f t="shared" si="25"/>
        <v>23</v>
      </c>
      <c r="C205" s="31">
        <v>7</v>
      </c>
      <c r="D205" s="246">
        <v>1</v>
      </c>
      <c r="E205" s="31">
        <v>0</v>
      </c>
      <c r="F205" s="31">
        <v>0</v>
      </c>
      <c r="G205" s="31">
        <v>1</v>
      </c>
      <c r="H205" s="31">
        <v>0</v>
      </c>
      <c r="I205" s="31">
        <v>9</v>
      </c>
      <c r="J205" s="31">
        <v>1</v>
      </c>
      <c r="K205" s="31">
        <v>0</v>
      </c>
      <c r="L205" s="31">
        <v>0</v>
      </c>
      <c r="M205" s="35">
        <v>0</v>
      </c>
      <c r="N205" s="31">
        <v>3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5">
        <v>0</v>
      </c>
      <c r="U205" s="31">
        <v>0</v>
      </c>
      <c r="V205" s="31">
        <v>0</v>
      </c>
      <c r="W205" s="31">
        <v>0</v>
      </c>
      <c r="X205" s="31">
        <v>0</v>
      </c>
      <c r="Y205" s="31">
        <v>0</v>
      </c>
      <c r="Z205" s="35">
        <v>1</v>
      </c>
      <c r="AA205" s="31">
        <v>0</v>
      </c>
      <c r="AB205" s="31">
        <v>0</v>
      </c>
      <c r="AC205" s="247">
        <v>0</v>
      </c>
      <c r="AD205" s="247">
        <v>0</v>
      </c>
    </row>
    <row r="206" spans="1:28" ht="15.75" thickBot="1">
      <c r="A206" s="44" t="s">
        <v>576</v>
      </c>
      <c r="B206" s="45"/>
      <c r="C206" s="31"/>
      <c r="D206" s="246"/>
      <c r="E206" s="31"/>
      <c r="F206" s="31"/>
      <c r="G206" s="31"/>
      <c r="H206" s="31"/>
      <c r="I206" s="31"/>
      <c r="J206" s="31"/>
      <c r="K206" s="31"/>
      <c r="L206" s="31"/>
      <c r="M206" s="46"/>
      <c r="N206" s="31"/>
      <c r="O206" s="31"/>
      <c r="P206" s="31"/>
      <c r="Q206" s="31"/>
      <c r="R206" s="31"/>
      <c r="S206" s="31"/>
      <c r="T206" s="46"/>
      <c r="U206" s="31"/>
      <c r="V206" s="31"/>
      <c r="W206" s="31"/>
      <c r="X206" s="31"/>
      <c r="Y206" s="31"/>
      <c r="Z206" s="46"/>
      <c r="AA206" s="31"/>
      <c r="AB206" s="31"/>
    </row>
    <row r="207" spans="1:30" ht="12.75" customHeight="1">
      <c r="A207" s="7"/>
      <c r="B207" s="208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9"/>
      <c r="O207" s="207"/>
      <c r="P207" s="207"/>
      <c r="Q207" s="207"/>
      <c r="R207" s="207"/>
      <c r="S207" s="207"/>
      <c r="T207" s="207"/>
      <c r="U207" s="379" t="s">
        <v>1</v>
      </c>
      <c r="V207" s="380"/>
      <c r="W207" s="380"/>
      <c r="X207" s="380"/>
      <c r="Y207" s="380"/>
      <c r="Z207" s="380"/>
      <c r="AA207" s="379" t="s">
        <v>2</v>
      </c>
      <c r="AB207" s="380"/>
      <c r="AC207" s="312"/>
      <c r="AD207" s="312"/>
    </row>
    <row r="208" spans="1:30" ht="13.5" customHeight="1" thickBot="1">
      <c r="A208" s="5" t="s">
        <v>231</v>
      </c>
      <c r="B208" s="194" t="s">
        <v>10</v>
      </c>
      <c r="C208" s="210" t="s">
        <v>5</v>
      </c>
      <c r="D208" s="210"/>
      <c r="E208" s="210"/>
      <c r="F208" s="210"/>
      <c r="G208" s="210"/>
      <c r="H208" s="210"/>
      <c r="I208" s="210"/>
      <c r="J208" s="210"/>
      <c r="K208" s="210"/>
      <c r="L208" s="210"/>
      <c r="M208" s="210"/>
      <c r="N208" s="211" t="s">
        <v>6</v>
      </c>
      <c r="O208" s="210"/>
      <c r="P208" s="210"/>
      <c r="Q208" s="210"/>
      <c r="R208" s="210"/>
      <c r="S208" s="210"/>
      <c r="T208" s="210"/>
      <c r="U208" s="372" t="s">
        <v>7</v>
      </c>
      <c r="V208" s="373"/>
      <c r="W208" s="373"/>
      <c r="X208" s="373"/>
      <c r="Y208" s="373"/>
      <c r="Z208" s="374"/>
      <c r="AA208" s="372" t="s">
        <v>8</v>
      </c>
      <c r="AB208" s="373"/>
      <c r="AC208" s="311" t="s">
        <v>554</v>
      </c>
      <c r="AD208" s="311" t="s">
        <v>566</v>
      </c>
    </row>
    <row r="209" spans="2:30" ht="15">
      <c r="B209" s="65"/>
      <c r="C209" s="191" t="s">
        <v>11</v>
      </c>
      <c r="D209" s="191" t="s">
        <v>12</v>
      </c>
      <c r="E209" s="191" t="s">
        <v>13</v>
      </c>
      <c r="F209" s="191" t="s">
        <v>14</v>
      </c>
      <c r="G209" s="191" t="s">
        <v>15</v>
      </c>
      <c r="H209" s="191" t="s">
        <v>16</v>
      </c>
      <c r="I209" s="191" t="s">
        <v>17</v>
      </c>
      <c r="J209" s="191" t="s">
        <v>18</v>
      </c>
      <c r="K209" s="191" t="s">
        <v>11</v>
      </c>
      <c r="L209" s="191" t="s">
        <v>225</v>
      </c>
      <c r="M209" s="191" t="s">
        <v>19</v>
      </c>
      <c r="N209" s="195" t="s">
        <v>11</v>
      </c>
      <c r="O209" s="191" t="s">
        <v>20</v>
      </c>
      <c r="P209" s="191" t="s">
        <v>21</v>
      </c>
      <c r="Q209" s="191" t="s">
        <v>22</v>
      </c>
      <c r="R209" s="191" t="s">
        <v>23</v>
      </c>
      <c r="S209" s="191" t="s">
        <v>24</v>
      </c>
      <c r="T209" s="191" t="s">
        <v>25</v>
      </c>
      <c r="U209" s="195" t="s">
        <v>26</v>
      </c>
      <c r="V209" s="191" t="s">
        <v>27</v>
      </c>
      <c r="W209" s="196" t="s">
        <v>28</v>
      </c>
      <c r="X209" s="196" t="s">
        <v>29</v>
      </c>
      <c r="Y209" s="196" t="s">
        <v>30</v>
      </c>
      <c r="Z209" s="196" t="s">
        <v>31</v>
      </c>
      <c r="AA209" s="197" t="s">
        <v>32</v>
      </c>
      <c r="AB209" s="198" t="s">
        <v>224</v>
      </c>
      <c r="AC209" s="311" t="s">
        <v>555</v>
      </c>
      <c r="AD209" s="247"/>
    </row>
    <row r="210" spans="1:30" ht="15.75" thickBot="1">
      <c r="A210" s="15"/>
      <c r="B210" s="338" t="s">
        <v>4</v>
      </c>
      <c r="C210" s="215" t="s">
        <v>33</v>
      </c>
      <c r="D210" s="215" t="s">
        <v>34</v>
      </c>
      <c r="E210" s="215" t="s">
        <v>35</v>
      </c>
      <c r="F210" s="215" t="s">
        <v>36</v>
      </c>
      <c r="G210" s="215" t="s">
        <v>37</v>
      </c>
      <c r="H210" s="215" t="s">
        <v>38</v>
      </c>
      <c r="I210" s="213"/>
      <c r="J210" s="215" t="s">
        <v>39</v>
      </c>
      <c r="K210" s="215" t="s">
        <v>40</v>
      </c>
      <c r="L210" s="215" t="s">
        <v>41</v>
      </c>
      <c r="M210" s="213" t="s">
        <v>42</v>
      </c>
      <c r="N210" s="216" t="s">
        <v>43</v>
      </c>
      <c r="O210" s="215" t="s">
        <v>44</v>
      </c>
      <c r="P210" s="215" t="s">
        <v>45</v>
      </c>
      <c r="Q210" s="213" t="s">
        <v>46</v>
      </c>
      <c r="R210" s="213"/>
      <c r="S210" s="213" t="s">
        <v>47</v>
      </c>
      <c r="T210" s="215" t="s">
        <v>48</v>
      </c>
      <c r="U210" s="212" t="s">
        <v>49</v>
      </c>
      <c r="V210" s="213" t="s">
        <v>50</v>
      </c>
      <c r="W210" s="213" t="s">
        <v>51</v>
      </c>
      <c r="X210" s="213" t="s">
        <v>52</v>
      </c>
      <c r="Y210" s="213"/>
      <c r="Z210" s="214" t="s">
        <v>53</v>
      </c>
      <c r="AA210" s="212" t="s">
        <v>54</v>
      </c>
      <c r="AB210" s="213" t="s">
        <v>55</v>
      </c>
      <c r="AC210" s="339"/>
      <c r="AD210" s="124"/>
    </row>
    <row r="211" spans="1:30" ht="15">
      <c r="A211" s="3"/>
      <c r="B211" s="30"/>
      <c r="C211" s="31"/>
      <c r="D211" s="246"/>
      <c r="E211" s="31"/>
      <c r="F211" s="31"/>
      <c r="G211" s="31"/>
      <c r="H211" s="31"/>
      <c r="I211" s="31"/>
      <c r="J211" s="31"/>
      <c r="K211" s="31"/>
      <c r="L211" s="31"/>
      <c r="M211" s="35"/>
      <c r="N211" s="31"/>
      <c r="O211" s="31"/>
      <c r="P211" s="31"/>
      <c r="Q211" s="31"/>
      <c r="R211" s="31"/>
      <c r="S211" s="31"/>
      <c r="T211" s="35"/>
      <c r="U211" s="31"/>
      <c r="V211" s="31"/>
      <c r="W211" s="31"/>
      <c r="X211" s="31"/>
      <c r="Y211" s="31"/>
      <c r="Z211" s="35"/>
      <c r="AA211" s="31"/>
      <c r="AB211" s="31"/>
      <c r="AC211" s="247"/>
      <c r="AD211" s="312"/>
    </row>
    <row r="212" spans="1:30" ht="15">
      <c r="A212" s="3" t="s">
        <v>160</v>
      </c>
      <c r="B212" s="30">
        <f>SUM(C212:AD212)</f>
        <v>14</v>
      </c>
      <c r="C212" s="31">
        <v>13</v>
      </c>
      <c r="D212" s="246">
        <v>1</v>
      </c>
      <c r="E212" s="31">
        <v>0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5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5">
        <v>0</v>
      </c>
      <c r="U212" s="31">
        <v>0</v>
      </c>
      <c r="V212" s="31">
        <v>0</v>
      </c>
      <c r="W212" s="31">
        <v>0</v>
      </c>
      <c r="X212" s="31">
        <v>0</v>
      </c>
      <c r="Y212" s="31">
        <v>0</v>
      </c>
      <c r="Z212" s="35">
        <v>0</v>
      </c>
      <c r="AA212" s="31">
        <v>0</v>
      </c>
      <c r="AB212" s="31">
        <v>0</v>
      </c>
      <c r="AC212" s="247">
        <v>0</v>
      </c>
      <c r="AD212" s="247">
        <v>0</v>
      </c>
    </row>
    <row r="213" spans="1:30" ht="15">
      <c r="A213" s="3" t="s">
        <v>163</v>
      </c>
      <c r="B213" s="30">
        <f>SUM(C213:AD213)</f>
        <v>308</v>
      </c>
      <c r="C213" s="31">
        <v>122</v>
      </c>
      <c r="D213" s="246">
        <v>1</v>
      </c>
      <c r="E213" s="31">
        <v>7</v>
      </c>
      <c r="F213" s="31">
        <v>15</v>
      </c>
      <c r="G213" s="31">
        <v>3</v>
      </c>
      <c r="H213" s="31">
        <v>0</v>
      </c>
      <c r="I213" s="31">
        <v>9</v>
      </c>
      <c r="J213" s="31">
        <v>10</v>
      </c>
      <c r="K213" s="31">
        <v>9</v>
      </c>
      <c r="L213" s="31">
        <v>10</v>
      </c>
      <c r="M213" s="35">
        <v>1</v>
      </c>
      <c r="N213" s="31">
        <v>3</v>
      </c>
      <c r="O213" s="31">
        <v>29</v>
      </c>
      <c r="P213" s="31">
        <v>12</v>
      </c>
      <c r="Q213" s="31">
        <v>2</v>
      </c>
      <c r="R213" s="31">
        <v>17</v>
      </c>
      <c r="S213" s="31">
        <v>29</v>
      </c>
      <c r="T213" s="35">
        <v>8</v>
      </c>
      <c r="U213" s="31">
        <v>3</v>
      </c>
      <c r="V213" s="31">
        <v>1</v>
      </c>
      <c r="W213" s="31">
        <v>6</v>
      </c>
      <c r="X213" s="31">
        <v>10</v>
      </c>
      <c r="Y213" s="31">
        <v>1</v>
      </c>
      <c r="Z213" s="35">
        <v>0</v>
      </c>
      <c r="AA213" s="31">
        <v>0</v>
      </c>
      <c r="AB213" s="31">
        <v>0</v>
      </c>
      <c r="AC213" s="247">
        <v>0</v>
      </c>
      <c r="AD213" s="247">
        <v>0</v>
      </c>
    </row>
    <row r="214" spans="1:30" ht="15">
      <c r="A214" s="3" t="s">
        <v>164</v>
      </c>
      <c r="B214" s="30">
        <f>SUM(C214:AD214)</f>
        <v>255</v>
      </c>
      <c r="C214" s="31">
        <v>179</v>
      </c>
      <c r="D214" s="246">
        <v>4</v>
      </c>
      <c r="E214" s="31">
        <v>1</v>
      </c>
      <c r="F214" s="31">
        <v>4</v>
      </c>
      <c r="G214" s="31">
        <v>0</v>
      </c>
      <c r="H214" s="31">
        <v>2</v>
      </c>
      <c r="I214" s="31">
        <v>0</v>
      </c>
      <c r="J214" s="31">
        <v>5</v>
      </c>
      <c r="K214" s="31">
        <v>14</v>
      </c>
      <c r="L214" s="31">
        <v>0</v>
      </c>
      <c r="M214" s="35">
        <v>0</v>
      </c>
      <c r="N214" s="31">
        <v>1</v>
      </c>
      <c r="O214" s="31">
        <v>0</v>
      </c>
      <c r="P214" s="31">
        <v>0</v>
      </c>
      <c r="Q214" s="31">
        <v>6</v>
      </c>
      <c r="R214" s="31">
        <v>4</v>
      </c>
      <c r="S214" s="31">
        <v>24</v>
      </c>
      <c r="T214" s="35">
        <v>0</v>
      </c>
      <c r="U214" s="31">
        <v>0</v>
      </c>
      <c r="V214" s="31">
        <v>0</v>
      </c>
      <c r="W214" s="31">
        <v>0</v>
      </c>
      <c r="X214" s="31">
        <v>7</v>
      </c>
      <c r="Y214" s="31">
        <v>1</v>
      </c>
      <c r="Z214" s="35">
        <v>3</v>
      </c>
      <c r="AA214" s="31">
        <v>0</v>
      </c>
      <c r="AB214" s="31">
        <v>0</v>
      </c>
      <c r="AC214" s="247">
        <v>0</v>
      </c>
      <c r="AD214" s="247">
        <v>0</v>
      </c>
    </row>
    <row r="215" spans="1:30" ht="15">
      <c r="A215" s="3" t="s">
        <v>175</v>
      </c>
      <c r="B215" s="30">
        <f aca="true" t="shared" si="26" ref="B215:B220">SUM(C215:AD215)</f>
        <v>104</v>
      </c>
      <c r="C215" s="31">
        <v>53</v>
      </c>
      <c r="D215" s="246">
        <v>0</v>
      </c>
      <c r="E215" s="31">
        <v>6</v>
      </c>
      <c r="F215" s="31">
        <v>5</v>
      </c>
      <c r="G215" s="31">
        <v>17</v>
      </c>
      <c r="H215" s="31">
        <v>4</v>
      </c>
      <c r="I215" s="31">
        <v>0</v>
      </c>
      <c r="J215" s="31">
        <v>0</v>
      </c>
      <c r="K215" s="31">
        <v>3</v>
      </c>
      <c r="L215" s="31">
        <v>0</v>
      </c>
      <c r="M215" s="35">
        <v>2</v>
      </c>
      <c r="N215" s="31">
        <v>0</v>
      </c>
      <c r="O215" s="31">
        <v>0</v>
      </c>
      <c r="P215" s="31">
        <v>0</v>
      </c>
      <c r="Q215" s="31">
        <v>5</v>
      </c>
      <c r="R215" s="31">
        <v>0</v>
      </c>
      <c r="S215" s="31">
        <v>2</v>
      </c>
      <c r="T215" s="35">
        <v>2</v>
      </c>
      <c r="U215" s="31">
        <v>0</v>
      </c>
      <c r="V215" s="31">
        <v>0</v>
      </c>
      <c r="W215" s="31">
        <v>3</v>
      </c>
      <c r="X215" s="31">
        <v>2</v>
      </c>
      <c r="Y215" s="31">
        <v>0</v>
      </c>
      <c r="Z215" s="35">
        <v>0</v>
      </c>
      <c r="AA215" s="31">
        <v>0</v>
      </c>
      <c r="AB215" s="31">
        <v>0</v>
      </c>
      <c r="AC215" s="247">
        <v>0</v>
      </c>
      <c r="AD215" s="247">
        <v>0</v>
      </c>
    </row>
    <row r="216" spans="1:30" ht="15">
      <c r="A216" s="3" t="s">
        <v>207</v>
      </c>
      <c r="B216" s="30">
        <f t="shared" si="26"/>
        <v>9</v>
      </c>
      <c r="C216" s="31">
        <v>2</v>
      </c>
      <c r="D216" s="246">
        <v>0</v>
      </c>
      <c r="E216" s="31">
        <v>0</v>
      </c>
      <c r="F216" s="31">
        <v>0</v>
      </c>
      <c r="G216" s="31">
        <v>0</v>
      </c>
      <c r="H216" s="31">
        <v>1</v>
      </c>
      <c r="I216" s="31">
        <v>0</v>
      </c>
      <c r="J216" s="31">
        <v>0</v>
      </c>
      <c r="K216" s="31">
        <v>3</v>
      </c>
      <c r="L216" s="31">
        <v>0</v>
      </c>
      <c r="M216" s="35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1</v>
      </c>
      <c r="T216" s="35">
        <v>0</v>
      </c>
      <c r="U216" s="31">
        <v>0</v>
      </c>
      <c r="V216" s="31">
        <v>0</v>
      </c>
      <c r="W216" s="31">
        <v>0</v>
      </c>
      <c r="X216" s="31">
        <v>2</v>
      </c>
      <c r="Y216" s="31">
        <v>0</v>
      </c>
      <c r="Z216" s="35">
        <v>0</v>
      </c>
      <c r="AA216" s="31">
        <v>0</v>
      </c>
      <c r="AB216" s="31">
        <v>0</v>
      </c>
      <c r="AC216" s="247">
        <v>0</v>
      </c>
      <c r="AD216" s="247">
        <v>0</v>
      </c>
    </row>
    <row r="217" spans="1:30" ht="15">
      <c r="A217" s="3" t="s">
        <v>177</v>
      </c>
      <c r="B217" s="30">
        <f t="shared" si="26"/>
        <v>3</v>
      </c>
      <c r="C217" s="31">
        <v>0</v>
      </c>
      <c r="D217" s="246">
        <v>0</v>
      </c>
      <c r="E217" s="31">
        <v>0</v>
      </c>
      <c r="F217" s="31">
        <v>0</v>
      </c>
      <c r="G217" s="31">
        <v>0</v>
      </c>
      <c r="H217" s="31">
        <v>1</v>
      </c>
      <c r="I217" s="31">
        <v>0</v>
      </c>
      <c r="J217" s="31">
        <v>1</v>
      </c>
      <c r="K217" s="31">
        <v>0</v>
      </c>
      <c r="L217" s="31">
        <v>0</v>
      </c>
      <c r="M217" s="35">
        <v>1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v>0</v>
      </c>
      <c r="T217" s="35">
        <v>0</v>
      </c>
      <c r="U217" s="31">
        <v>0</v>
      </c>
      <c r="V217" s="31">
        <v>0</v>
      </c>
      <c r="W217" s="31">
        <v>0</v>
      </c>
      <c r="X217" s="31">
        <v>0</v>
      </c>
      <c r="Y217" s="31">
        <v>0</v>
      </c>
      <c r="Z217" s="35">
        <v>0</v>
      </c>
      <c r="AA217" s="31">
        <v>0</v>
      </c>
      <c r="AB217" s="31">
        <v>0</v>
      </c>
      <c r="AC217" s="247">
        <v>0</v>
      </c>
      <c r="AD217" s="247">
        <v>0</v>
      </c>
    </row>
    <row r="218" spans="1:30" ht="15">
      <c r="A218" s="3" t="s">
        <v>223</v>
      </c>
      <c r="B218" s="30">
        <f t="shared" si="26"/>
        <v>1</v>
      </c>
      <c r="C218" s="31">
        <v>0</v>
      </c>
      <c r="D218" s="246">
        <v>0</v>
      </c>
      <c r="E218" s="31">
        <v>0</v>
      </c>
      <c r="F218" s="31">
        <v>0</v>
      </c>
      <c r="G218" s="31">
        <v>0</v>
      </c>
      <c r="H218" s="31">
        <v>1</v>
      </c>
      <c r="I218" s="31">
        <v>0</v>
      </c>
      <c r="J218" s="31">
        <v>0</v>
      </c>
      <c r="K218" s="31">
        <v>0</v>
      </c>
      <c r="L218" s="31">
        <v>0</v>
      </c>
      <c r="M218" s="35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>
        <v>0</v>
      </c>
      <c r="T218" s="35">
        <v>0</v>
      </c>
      <c r="U218" s="31">
        <v>0</v>
      </c>
      <c r="V218" s="31">
        <v>0</v>
      </c>
      <c r="W218" s="31">
        <v>0</v>
      </c>
      <c r="X218" s="31">
        <v>0</v>
      </c>
      <c r="Y218" s="31">
        <v>0</v>
      </c>
      <c r="Z218" s="35">
        <v>0</v>
      </c>
      <c r="AA218" s="31">
        <v>0</v>
      </c>
      <c r="AB218" s="31">
        <v>0</v>
      </c>
      <c r="AC218" s="247">
        <v>0</v>
      </c>
      <c r="AD218" s="247">
        <v>0</v>
      </c>
    </row>
    <row r="219" spans="1:30" ht="15">
      <c r="A219" s="3" t="s">
        <v>183</v>
      </c>
      <c r="B219" s="30">
        <f t="shared" si="26"/>
        <v>356</v>
      </c>
      <c r="C219" s="31">
        <v>92</v>
      </c>
      <c r="D219" s="246">
        <v>11</v>
      </c>
      <c r="E219" s="31">
        <v>17</v>
      </c>
      <c r="F219" s="31">
        <v>26</v>
      </c>
      <c r="G219" s="31">
        <v>7</v>
      </c>
      <c r="H219" s="31">
        <v>12</v>
      </c>
      <c r="I219" s="31">
        <v>18</v>
      </c>
      <c r="J219" s="31">
        <v>8</v>
      </c>
      <c r="K219" s="31">
        <v>24</v>
      </c>
      <c r="L219" s="31">
        <v>9</v>
      </c>
      <c r="M219" s="35">
        <v>25</v>
      </c>
      <c r="N219" s="31">
        <v>23</v>
      </c>
      <c r="O219" s="31">
        <v>7</v>
      </c>
      <c r="P219" s="31">
        <v>20</v>
      </c>
      <c r="Q219" s="31">
        <v>1</v>
      </c>
      <c r="R219" s="31">
        <v>14</v>
      </c>
      <c r="S219" s="31">
        <v>7</v>
      </c>
      <c r="T219" s="35">
        <v>3</v>
      </c>
      <c r="U219" s="31">
        <v>5</v>
      </c>
      <c r="V219" s="31">
        <v>2</v>
      </c>
      <c r="W219" s="31">
        <v>10</v>
      </c>
      <c r="X219" s="31">
        <v>2</v>
      </c>
      <c r="Y219" s="31">
        <v>5</v>
      </c>
      <c r="Z219" s="35">
        <v>7</v>
      </c>
      <c r="AA219" s="31">
        <v>0</v>
      </c>
      <c r="AB219" s="31">
        <v>1</v>
      </c>
      <c r="AC219" s="247">
        <v>0</v>
      </c>
      <c r="AD219" s="247">
        <v>0</v>
      </c>
    </row>
    <row r="220" spans="1:30" ht="15">
      <c r="A220" s="3" t="s">
        <v>184</v>
      </c>
      <c r="B220" s="30">
        <f t="shared" si="26"/>
        <v>15</v>
      </c>
      <c r="C220" s="31">
        <v>1</v>
      </c>
      <c r="D220" s="246">
        <v>2</v>
      </c>
      <c r="E220" s="31">
        <v>0</v>
      </c>
      <c r="F220" s="31">
        <v>0</v>
      </c>
      <c r="G220" s="31">
        <v>0</v>
      </c>
      <c r="H220" s="31">
        <v>1</v>
      </c>
      <c r="I220" s="31">
        <v>0</v>
      </c>
      <c r="J220" s="31">
        <v>1</v>
      </c>
      <c r="K220" s="31">
        <v>2</v>
      </c>
      <c r="L220" s="31">
        <v>0</v>
      </c>
      <c r="M220" s="43">
        <v>1</v>
      </c>
      <c r="N220" s="127">
        <v>2</v>
      </c>
      <c r="O220" s="31">
        <v>0</v>
      </c>
      <c r="P220" s="31">
        <v>1</v>
      </c>
      <c r="Q220" s="31">
        <v>2</v>
      </c>
      <c r="R220" s="31">
        <v>0</v>
      </c>
      <c r="S220" s="31">
        <v>0</v>
      </c>
      <c r="T220" s="35">
        <v>0</v>
      </c>
      <c r="U220" s="31">
        <v>0</v>
      </c>
      <c r="V220" s="31">
        <v>2</v>
      </c>
      <c r="W220" s="31">
        <v>0</v>
      </c>
      <c r="X220" s="31">
        <v>0</v>
      </c>
      <c r="Y220" s="31">
        <v>0</v>
      </c>
      <c r="Z220" s="35">
        <v>0</v>
      </c>
      <c r="AA220" s="31">
        <v>0</v>
      </c>
      <c r="AB220" s="31">
        <v>0</v>
      </c>
      <c r="AC220" s="247">
        <v>0</v>
      </c>
      <c r="AD220" s="247">
        <v>0</v>
      </c>
    </row>
    <row r="221" spans="1:30" ht="15">
      <c r="A221" s="41"/>
      <c r="B221" s="273"/>
      <c r="C221" s="31"/>
      <c r="D221" s="246"/>
      <c r="E221" s="31"/>
      <c r="F221" s="31"/>
      <c r="G221" s="31"/>
      <c r="H221" s="31"/>
      <c r="I221" s="31"/>
      <c r="J221" s="31"/>
      <c r="K221" s="31"/>
      <c r="L221" s="31"/>
      <c r="M221" s="43"/>
      <c r="N221" s="127"/>
      <c r="O221" s="31"/>
      <c r="P221" s="31"/>
      <c r="Q221" s="31"/>
      <c r="R221" s="31"/>
      <c r="S221" s="31"/>
      <c r="T221" s="43"/>
      <c r="U221" s="127"/>
      <c r="V221" s="31"/>
      <c r="W221" s="31"/>
      <c r="X221" s="31"/>
      <c r="Y221" s="31"/>
      <c r="Z221" s="43"/>
      <c r="AA221" s="127"/>
      <c r="AB221" s="35"/>
      <c r="AC221" s="92"/>
      <c r="AD221" s="247"/>
    </row>
    <row r="222" spans="1:30" ht="15">
      <c r="A222" s="40" t="s">
        <v>249</v>
      </c>
      <c r="B222" s="25">
        <f>SUM(C222:AD222)</f>
        <v>740</v>
      </c>
      <c r="C222" s="24">
        <f>SUM(C224:C243)</f>
        <v>175</v>
      </c>
      <c r="D222" s="24">
        <f aca="true" t="shared" si="27" ref="D222:AC222">SUM(D224:D243)</f>
        <v>22</v>
      </c>
      <c r="E222" s="24">
        <f t="shared" si="27"/>
        <v>11</v>
      </c>
      <c r="F222" s="24">
        <f t="shared" si="27"/>
        <v>11</v>
      </c>
      <c r="G222" s="24">
        <f t="shared" si="27"/>
        <v>36</v>
      </c>
      <c r="H222" s="24">
        <f t="shared" si="27"/>
        <v>25</v>
      </c>
      <c r="I222" s="24">
        <f t="shared" si="27"/>
        <v>29</v>
      </c>
      <c r="J222" s="24">
        <f t="shared" si="27"/>
        <v>29</v>
      </c>
      <c r="K222" s="24">
        <f t="shared" si="27"/>
        <v>36</v>
      </c>
      <c r="L222" s="24">
        <f t="shared" si="27"/>
        <v>29</v>
      </c>
      <c r="M222" s="24">
        <f>SUM(M224:M243)</f>
        <v>8</v>
      </c>
      <c r="N222" s="67">
        <f t="shared" si="27"/>
        <v>42</v>
      </c>
      <c r="O222" s="24">
        <f t="shared" si="27"/>
        <v>7</v>
      </c>
      <c r="P222" s="24">
        <f t="shared" si="27"/>
        <v>10</v>
      </c>
      <c r="Q222" s="24">
        <f t="shared" si="27"/>
        <v>24</v>
      </c>
      <c r="R222" s="24">
        <f t="shared" si="27"/>
        <v>65</v>
      </c>
      <c r="S222" s="24">
        <f t="shared" si="27"/>
        <v>17</v>
      </c>
      <c r="T222" s="24">
        <f t="shared" si="27"/>
        <v>28</v>
      </c>
      <c r="U222" s="67">
        <f t="shared" si="27"/>
        <v>7</v>
      </c>
      <c r="V222" s="24">
        <f t="shared" si="27"/>
        <v>9</v>
      </c>
      <c r="W222" s="24">
        <f t="shared" si="27"/>
        <v>14</v>
      </c>
      <c r="X222" s="24">
        <f t="shared" si="27"/>
        <v>17</v>
      </c>
      <c r="Y222" s="24">
        <f t="shared" si="27"/>
        <v>43</v>
      </c>
      <c r="Z222" s="24">
        <f t="shared" si="27"/>
        <v>23</v>
      </c>
      <c r="AA222" s="67">
        <f t="shared" si="27"/>
        <v>18</v>
      </c>
      <c r="AB222" s="25">
        <f t="shared" si="27"/>
        <v>5</v>
      </c>
      <c r="AC222" s="24">
        <f t="shared" si="27"/>
        <v>0</v>
      </c>
      <c r="AD222" s="67">
        <f>SUM(AD224:AD243)</f>
        <v>0</v>
      </c>
    </row>
    <row r="223" spans="1:30" ht="15">
      <c r="A223" s="41"/>
      <c r="B223" s="273"/>
      <c r="C223" s="31"/>
      <c r="D223" s="246"/>
      <c r="E223" s="31"/>
      <c r="F223" s="31"/>
      <c r="G223" s="31"/>
      <c r="H223" s="31"/>
      <c r="I223" s="31"/>
      <c r="J223" s="31"/>
      <c r="K223" s="31"/>
      <c r="L223" s="31"/>
      <c r="M223" s="43"/>
      <c r="N223" s="127"/>
      <c r="O223" s="31"/>
      <c r="P223" s="31"/>
      <c r="Q223" s="31"/>
      <c r="R223" s="31"/>
      <c r="S223" s="31"/>
      <c r="T223" s="43"/>
      <c r="U223" s="127"/>
      <c r="V223" s="31"/>
      <c r="W223" s="31"/>
      <c r="X223" s="31"/>
      <c r="Y223" s="31"/>
      <c r="Z223" s="43"/>
      <c r="AA223" s="127"/>
      <c r="AB223" s="35"/>
      <c r="AC223" s="92"/>
      <c r="AD223" s="247"/>
    </row>
    <row r="224" spans="1:30" ht="15">
      <c r="A224" s="3" t="s">
        <v>202</v>
      </c>
      <c r="B224" s="30">
        <f>SUM(C224:AD224)</f>
        <v>1</v>
      </c>
      <c r="C224" s="31">
        <v>1</v>
      </c>
      <c r="D224" s="246">
        <v>0</v>
      </c>
      <c r="E224" s="31">
        <v>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5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43">
        <v>0</v>
      </c>
      <c r="U224" s="127">
        <v>0</v>
      </c>
      <c r="V224" s="31">
        <v>0</v>
      </c>
      <c r="W224" s="31">
        <v>0</v>
      </c>
      <c r="X224" s="31">
        <v>0</v>
      </c>
      <c r="Y224" s="31">
        <v>0</v>
      </c>
      <c r="Z224" s="43">
        <v>0</v>
      </c>
      <c r="AA224" s="127">
        <v>0</v>
      </c>
      <c r="AB224" s="35">
        <v>0</v>
      </c>
      <c r="AC224" s="92">
        <v>0</v>
      </c>
      <c r="AD224" s="247">
        <v>0</v>
      </c>
    </row>
    <row r="225" spans="1:30" ht="15">
      <c r="A225" s="3" t="s">
        <v>112</v>
      </c>
      <c r="B225" s="30">
        <f aca="true" t="shared" si="28" ref="B225:B243">SUM(C225:AD225)</f>
        <v>98</v>
      </c>
      <c r="C225" s="31">
        <v>86</v>
      </c>
      <c r="D225" s="246">
        <v>2</v>
      </c>
      <c r="E225" s="31">
        <v>0</v>
      </c>
      <c r="F225" s="31">
        <v>0</v>
      </c>
      <c r="G225" s="31">
        <v>1</v>
      </c>
      <c r="H225" s="31">
        <v>2</v>
      </c>
      <c r="I225" s="31">
        <v>0</v>
      </c>
      <c r="J225" s="31">
        <v>0</v>
      </c>
      <c r="K225" s="31">
        <v>2</v>
      </c>
      <c r="L225" s="31">
        <v>1</v>
      </c>
      <c r="M225" s="35">
        <v>0</v>
      </c>
      <c r="N225" s="31">
        <v>1</v>
      </c>
      <c r="O225" s="31">
        <v>0</v>
      </c>
      <c r="P225" s="31">
        <v>0</v>
      </c>
      <c r="Q225" s="31">
        <v>0</v>
      </c>
      <c r="R225" s="31">
        <v>3</v>
      </c>
      <c r="S225" s="31">
        <v>0</v>
      </c>
      <c r="T225" s="43">
        <v>0</v>
      </c>
      <c r="U225" s="127">
        <v>0</v>
      </c>
      <c r="V225" s="31">
        <v>0</v>
      </c>
      <c r="W225" s="31">
        <v>0</v>
      </c>
      <c r="X225" s="31">
        <v>0</v>
      </c>
      <c r="Y225" s="31">
        <v>0</v>
      </c>
      <c r="Z225" s="35">
        <v>0</v>
      </c>
      <c r="AA225" s="31">
        <v>0</v>
      </c>
      <c r="AB225" s="31">
        <v>0</v>
      </c>
      <c r="AC225" s="247">
        <v>0</v>
      </c>
      <c r="AD225" s="247">
        <v>0</v>
      </c>
    </row>
    <row r="226" spans="1:30" ht="15">
      <c r="A226" s="3" t="s">
        <v>114</v>
      </c>
      <c r="B226" s="30">
        <f t="shared" si="28"/>
        <v>2</v>
      </c>
      <c r="C226" s="31">
        <v>0</v>
      </c>
      <c r="D226" s="246">
        <v>0</v>
      </c>
      <c r="E226" s="31">
        <v>0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2</v>
      </c>
      <c r="M226" s="35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31">
        <v>0</v>
      </c>
      <c r="T226" s="35">
        <v>0</v>
      </c>
      <c r="U226" s="31">
        <v>0</v>
      </c>
      <c r="V226" s="31">
        <v>0</v>
      </c>
      <c r="W226" s="31">
        <v>0</v>
      </c>
      <c r="X226" s="31">
        <v>0</v>
      </c>
      <c r="Y226" s="31">
        <v>0</v>
      </c>
      <c r="Z226" s="35">
        <v>0</v>
      </c>
      <c r="AA226" s="31">
        <v>0</v>
      </c>
      <c r="AB226" s="31">
        <v>0</v>
      </c>
      <c r="AC226" s="247">
        <v>0</v>
      </c>
      <c r="AD226" s="247">
        <v>0</v>
      </c>
    </row>
    <row r="227" spans="1:30" ht="15">
      <c r="A227" s="3" t="s">
        <v>222</v>
      </c>
      <c r="B227" s="30">
        <f t="shared" si="28"/>
        <v>2</v>
      </c>
      <c r="C227" s="31">
        <v>0</v>
      </c>
      <c r="D227" s="246">
        <v>0</v>
      </c>
      <c r="E227" s="31">
        <v>0</v>
      </c>
      <c r="F227" s="31">
        <v>0</v>
      </c>
      <c r="G227" s="31">
        <v>0</v>
      </c>
      <c r="H227" s="31">
        <v>1</v>
      </c>
      <c r="I227" s="31">
        <v>0</v>
      </c>
      <c r="J227" s="31">
        <v>0</v>
      </c>
      <c r="K227" s="31">
        <v>0</v>
      </c>
      <c r="L227" s="31">
        <v>0</v>
      </c>
      <c r="M227" s="35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5">
        <v>0</v>
      </c>
      <c r="U227" s="31">
        <v>0</v>
      </c>
      <c r="V227" s="31">
        <v>0</v>
      </c>
      <c r="W227" s="31">
        <v>0</v>
      </c>
      <c r="X227" s="31">
        <v>1</v>
      </c>
      <c r="Y227" s="31">
        <v>0</v>
      </c>
      <c r="Z227" s="35">
        <v>0</v>
      </c>
      <c r="AA227" s="31">
        <v>0</v>
      </c>
      <c r="AB227" s="31">
        <v>0</v>
      </c>
      <c r="AC227" s="247">
        <v>0</v>
      </c>
      <c r="AD227" s="247">
        <v>0</v>
      </c>
    </row>
    <row r="228" spans="1:30" ht="15">
      <c r="A228" s="3" t="s">
        <v>115</v>
      </c>
      <c r="B228" s="30">
        <f t="shared" si="28"/>
        <v>193</v>
      </c>
      <c r="C228" s="31">
        <v>61</v>
      </c>
      <c r="D228" s="246">
        <v>1</v>
      </c>
      <c r="E228" s="31">
        <v>5</v>
      </c>
      <c r="F228" s="31">
        <v>9</v>
      </c>
      <c r="G228" s="31">
        <v>11</v>
      </c>
      <c r="H228" s="31">
        <v>5</v>
      </c>
      <c r="I228" s="31">
        <v>22</v>
      </c>
      <c r="J228" s="31">
        <v>12</v>
      </c>
      <c r="K228" s="31">
        <v>2</v>
      </c>
      <c r="L228" s="31">
        <v>1</v>
      </c>
      <c r="M228" s="35">
        <v>2</v>
      </c>
      <c r="N228" s="31">
        <v>11</v>
      </c>
      <c r="O228" s="31">
        <v>3</v>
      </c>
      <c r="P228" s="31">
        <v>8</v>
      </c>
      <c r="Q228" s="31">
        <v>4</v>
      </c>
      <c r="R228" s="31">
        <v>10</v>
      </c>
      <c r="S228" s="31">
        <v>4</v>
      </c>
      <c r="T228" s="35">
        <v>6</v>
      </c>
      <c r="U228" s="31">
        <v>1</v>
      </c>
      <c r="V228" s="31">
        <v>1</v>
      </c>
      <c r="W228" s="31">
        <v>2</v>
      </c>
      <c r="X228" s="31">
        <v>2</v>
      </c>
      <c r="Y228" s="31">
        <v>2</v>
      </c>
      <c r="Z228" s="35">
        <v>3</v>
      </c>
      <c r="AA228" s="31">
        <v>4</v>
      </c>
      <c r="AB228" s="31">
        <v>1</v>
      </c>
      <c r="AC228" s="247">
        <v>0</v>
      </c>
      <c r="AD228" s="247">
        <v>0</v>
      </c>
    </row>
    <row r="229" spans="1:30" ht="15">
      <c r="A229" s="3" t="s">
        <v>213</v>
      </c>
      <c r="B229" s="30">
        <f t="shared" si="28"/>
        <v>4</v>
      </c>
      <c r="C229" s="31">
        <v>0</v>
      </c>
      <c r="D229" s="246">
        <v>0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5">
        <v>1</v>
      </c>
      <c r="N229" s="31">
        <v>0</v>
      </c>
      <c r="O229" s="31">
        <v>0</v>
      </c>
      <c r="P229" s="31">
        <v>0</v>
      </c>
      <c r="Q229" s="31">
        <v>0</v>
      </c>
      <c r="R229" s="31">
        <v>2</v>
      </c>
      <c r="S229" s="31">
        <v>0</v>
      </c>
      <c r="T229" s="35">
        <v>0</v>
      </c>
      <c r="U229" s="31">
        <v>0</v>
      </c>
      <c r="V229" s="31">
        <v>0</v>
      </c>
      <c r="W229" s="31">
        <v>0</v>
      </c>
      <c r="X229" s="31">
        <v>0</v>
      </c>
      <c r="Y229" s="31">
        <v>1</v>
      </c>
      <c r="Z229" s="35">
        <v>0</v>
      </c>
      <c r="AA229" s="31">
        <v>0</v>
      </c>
      <c r="AB229" s="31">
        <v>0</v>
      </c>
      <c r="AC229" s="247">
        <v>0</v>
      </c>
      <c r="AD229" s="247">
        <v>0</v>
      </c>
    </row>
    <row r="230" spans="1:30" ht="15">
      <c r="A230" s="3" t="s">
        <v>558</v>
      </c>
      <c r="B230" s="30">
        <f t="shared" si="28"/>
        <v>23</v>
      </c>
      <c r="C230" s="31">
        <v>3</v>
      </c>
      <c r="D230" s="246">
        <v>0</v>
      </c>
      <c r="E230" s="31">
        <v>0</v>
      </c>
      <c r="F230" s="31">
        <v>1</v>
      </c>
      <c r="G230" s="31">
        <v>0</v>
      </c>
      <c r="H230" s="31">
        <v>0</v>
      </c>
      <c r="I230" s="31">
        <v>2</v>
      </c>
      <c r="J230" s="31">
        <v>0</v>
      </c>
      <c r="K230" s="31">
        <v>1</v>
      </c>
      <c r="L230" s="31">
        <v>0</v>
      </c>
      <c r="M230" s="35">
        <v>1</v>
      </c>
      <c r="N230" s="31">
        <v>0</v>
      </c>
      <c r="O230" s="31">
        <v>0</v>
      </c>
      <c r="P230" s="31">
        <v>0</v>
      </c>
      <c r="Q230" s="31">
        <v>3</v>
      </c>
      <c r="R230" s="31">
        <v>3</v>
      </c>
      <c r="S230" s="31">
        <v>1</v>
      </c>
      <c r="T230" s="35">
        <v>4</v>
      </c>
      <c r="U230" s="31">
        <v>0</v>
      </c>
      <c r="V230" s="31">
        <v>1</v>
      </c>
      <c r="W230" s="31">
        <v>0</v>
      </c>
      <c r="X230" s="31">
        <v>2</v>
      </c>
      <c r="Y230" s="31">
        <v>0</v>
      </c>
      <c r="Z230" s="35">
        <v>1</v>
      </c>
      <c r="AA230" s="31">
        <v>0</v>
      </c>
      <c r="AB230" s="31">
        <v>0</v>
      </c>
      <c r="AC230" s="247">
        <v>0</v>
      </c>
      <c r="AD230" s="247">
        <v>0</v>
      </c>
    </row>
    <row r="231" spans="1:30" ht="15">
      <c r="A231" s="3" t="s">
        <v>120</v>
      </c>
      <c r="B231" s="30">
        <f>SUM(C231:AD231)</f>
        <v>54</v>
      </c>
      <c r="C231" s="31">
        <v>11</v>
      </c>
      <c r="D231" s="246">
        <v>1</v>
      </c>
      <c r="E231" s="31">
        <v>3</v>
      </c>
      <c r="F231" s="31">
        <v>0</v>
      </c>
      <c r="G231" s="31">
        <v>9</v>
      </c>
      <c r="H231" s="31">
        <v>2</v>
      </c>
      <c r="I231" s="31">
        <v>1</v>
      </c>
      <c r="J231" s="31">
        <v>0</v>
      </c>
      <c r="K231" s="31">
        <v>0</v>
      </c>
      <c r="L231" s="31">
        <v>3</v>
      </c>
      <c r="M231" s="35">
        <v>0</v>
      </c>
      <c r="N231" s="31">
        <v>0</v>
      </c>
      <c r="O231" s="31">
        <v>0</v>
      </c>
      <c r="P231" s="31">
        <v>1</v>
      </c>
      <c r="Q231" s="31">
        <v>0</v>
      </c>
      <c r="R231" s="31">
        <v>12</v>
      </c>
      <c r="S231" s="31">
        <v>0</v>
      </c>
      <c r="T231" s="35">
        <v>4</v>
      </c>
      <c r="U231" s="31">
        <v>2</v>
      </c>
      <c r="V231" s="31">
        <v>1</v>
      </c>
      <c r="W231" s="31">
        <v>0</v>
      </c>
      <c r="X231" s="31">
        <v>1</v>
      </c>
      <c r="Y231" s="31">
        <v>2</v>
      </c>
      <c r="Z231" s="35">
        <v>1</v>
      </c>
      <c r="AA231" s="31">
        <v>0</v>
      </c>
      <c r="AB231" s="31">
        <v>0</v>
      </c>
      <c r="AC231" s="247">
        <v>0</v>
      </c>
      <c r="AD231" s="247">
        <v>0</v>
      </c>
    </row>
    <row r="232" spans="1:30" ht="15">
      <c r="A232" s="3" t="s">
        <v>212</v>
      </c>
      <c r="B232" s="30">
        <f t="shared" si="28"/>
        <v>3</v>
      </c>
      <c r="C232" s="31">
        <v>0</v>
      </c>
      <c r="D232" s="246">
        <v>0</v>
      </c>
      <c r="E232" s="31">
        <v>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5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1</v>
      </c>
      <c r="S232" s="31">
        <v>0</v>
      </c>
      <c r="T232" s="35">
        <v>0</v>
      </c>
      <c r="U232" s="31">
        <v>0</v>
      </c>
      <c r="V232" s="31">
        <v>0</v>
      </c>
      <c r="W232" s="31">
        <v>0</v>
      </c>
      <c r="X232" s="31">
        <v>1</v>
      </c>
      <c r="Y232" s="31">
        <v>0</v>
      </c>
      <c r="Z232" s="35">
        <v>0</v>
      </c>
      <c r="AA232" s="31">
        <v>1</v>
      </c>
      <c r="AB232" s="31">
        <v>0</v>
      </c>
      <c r="AC232" s="247">
        <v>0</v>
      </c>
      <c r="AD232" s="247">
        <v>0</v>
      </c>
    </row>
    <row r="233" spans="1:30" ht="15">
      <c r="A233" s="3" t="s">
        <v>121</v>
      </c>
      <c r="B233" s="30">
        <f t="shared" si="28"/>
        <v>244</v>
      </c>
      <c r="C233" s="31">
        <v>5</v>
      </c>
      <c r="D233" s="246">
        <v>4</v>
      </c>
      <c r="E233" s="31">
        <v>0</v>
      </c>
      <c r="F233" s="31">
        <v>0</v>
      </c>
      <c r="G233" s="31">
        <v>6</v>
      </c>
      <c r="H233" s="31">
        <v>12</v>
      </c>
      <c r="I233" s="31">
        <v>1</v>
      </c>
      <c r="J233" s="31">
        <v>7</v>
      </c>
      <c r="K233" s="31">
        <v>23</v>
      </c>
      <c r="L233" s="31">
        <v>14</v>
      </c>
      <c r="M233" s="35">
        <v>4</v>
      </c>
      <c r="N233" s="31">
        <v>25</v>
      </c>
      <c r="O233" s="31">
        <v>2</v>
      </c>
      <c r="P233" s="31">
        <v>1</v>
      </c>
      <c r="Q233" s="31">
        <v>13</v>
      </c>
      <c r="R233" s="31">
        <v>32</v>
      </c>
      <c r="S233" s="31">
        <v>9</v>
      </c>
      <c r="T233" s="35">
        <v>10</v>
      </c>
      <c r="U233" s="31">
        <v>2</v>
      </c>
      <c r="V233" s="31">
        <v>4</v>
      </c>
      <c r="W233" s="31">
        <v>8</v>
      </c>
      <c r="X233" s="31">
        <v>4</v>
      </c>
      <c r="Y233" s="31">
        <v>34</v>
      </c>
      <c r="Z233" s="35">
        <v>9</v>
      </c>
      <c r="AA233" s="31">
        <v>13</v>
      </c>
      <c r="AB233" s="31">
        <v>2</v>
      </c>
      <c r="AC233" s="247">
        <v>0</v>
      </c>
      <c r="AD233" s="247">
        <v>0</v>
      </c>
    </row>
    <row r="234" spans="1:30" ht="15">
      <c r="A234" s="3" t="s">
        <v>122</v>
      </c>
      <c r="B234" s="30">
        <f t="shared" si="28"/>
        <v>1</v>
      </c>
      <c r="C234" s="31">
        <v>0</v>
      </c>
      <c r="D234" s="246">
        <v>0</v>
      </c>
      <c r="E234" s="31">
        <v>0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1</v>
      </c>
      <c r="L234" s="31">
        <v>0</v>
      </c>
      <c r="M234" s="35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>
        <v>0</v>
      </c>
      <c r="T234" s="35">
        <v>0</v>
      </c>
      <c r="U234" s="31">
        <v>0</v>
      </c>
      <c r="V234" s="31">
        <v>0</v>
      </c>
      <c r="W234" s="31">
        <v>0</v>
      </c>
      <c r="X234" s="31">
        <v>0</v>
      </c>
      <c r="Y234" s="31">
        <v>0</v>
      </c>
      <c r="Z234" s="35">
        <v>0</v>
      </c>
      <c r="AA234" s="31">
        <v>0</v>
      </c>
      <c r="AB234" s="31">
        <v>0</v>
      </c>
      <c r="AC234" s="247">
        <v>0</v>
      </c>
      <c r="AD234" s="247">
        <v>0</v>
      </c>
    </row>
    <row r="235" spans="1:30" ht="15">
      <c r="A235" s="3" t="s">
        <v>116</v>
      </c>
      <c r="B235" s="30">
        <f t="shared" si="28"/>
        <v>31</v>
      </c>
      <c r="C235" s="31">
        <v>1</v>
      </c>
      <c r="D235" s="246">
        <v>11</v>
      </c>
      <c r="E235" s="31">
        <v>1</v>
      </c>
      <c r="F235" s="31">
        <v>0</v>
      </c>
      <c r="G235" s="31">
        <v>0</v>
      </c>
      <c r="H235" s="31">
        <v>0</v>
      </c>
      <c r="I235" s="31">
        <v>0</v>
      </c>
      <c r="J235" s="31">
        <v>3</v>
      </c>
      <c r="K235" s="31">
        <v>6</v>
      </c>
      <c r="L235" s="31">
        <v>2</v>
      </c>
      <c r="M235" s="35">
        <v>0</v>
      </c>
      <c r="N235" s="31">
        <v>4</v>
      </c>
      <c r="O235" s="31">
        <v>0</v>
      </c>
      <c r="P235" s="31">
        <v>0</v>
      </c>
      <c r="Q235" s="31">
        <v>0</v>
      </c>
      <c r="R235" s="31">
        <v>0</v>
      </c>
      <c r="S235" s="31">
        <v>0</v>
      </c>
      <c r="T235" s="35">
        <v>0</v>
      </c>
      <c r="U235" s="31">
        <v>0</v>
      </c>
      <c r="V235" s="31">
        <v>0</v>
      </c>
      <c r="W235" s="31">
        <v>2</v>
      </c>
      <c r="X235" s="31">
        <v>0</v>
      </c>
      <c r="Y235" s="31">
        <v>0</v>
      </c>
      <c r="Z235" s="35">
        <v>1</v>
      </c>
      <c r="AA235" s="31">
        <v>0</v>
      </c>
      <c r="AB235" s="31">
        <v>0</v>
      </c>
      <c r="AC235" s="247">
        <v>0</v>
      </c>
      <c r="AD235" s="247">
        <v>0</v>
      </c>
    </row>
    <row r="236" spans="1:30" ht="15">
      <c r="A236" s="3" t="s">
        <v>117</v>
      </c>
      <c r="B236" s="30">
        <f t="shared" si="28"/>
        <v>7</v>
      </c>
      <c r="C236" s="31">
        <v>4</v>
      </c>
      <c r="D236" s="246">
        <v>1</v>
      </c>
      <c r="E236" s="31">
        <v>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5">
        <v>0</v>
      </c>
      <c r="N236" s="31">
        <v>1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5">
        <v>1</v>
      </c>
      <c r="U236" s="31">
        <v>0</v>
      </c>
      <c r="V236" s="31">
        <v>0</v>
      </c>
      <c r="W236" s="31">
        <v>0</v>
      </c>
      <c r="X236" s="31">
        <v>0</v>
      </c>
      <c r="Y236" s="31">
        <v>0</v>
      </c>
      <c r="Z236" s="35">
        <v>0</v>
      </c>
      <c r="AA236" s="31">
        <v>0</v>
      </c>
      <c r="AB236" s="31">
        <v>0</v>
      </c>
      <c r="AC236" s="247">
        <v>0</v>
      </c>
      <c r="AD236" s="247">
        <v>0</v>
      </c>
    </row>
    <row r="237" spans="1:30" ht="15">
      <c r="A237" s="3" t="s">
        <v>118</v>
      </c>
      <c r="B237" s="30">
        <f>SUM(C237:AD237)</f>
        <v>31</v>
      </c>
      <c r="C237" s="31">
        <v>0</v>
      </c>
      <c r="D237" s="246">
        <v>1</v>
      </c>
      <c r="E237" s="31">
        <v>0</v>
      </c>
      <c r="F237" s="31">
        <v>0</v>
      </c>
      <c r="G237" s="31">
        <v>2</v>
      </c>
      <c r="H237" s="31">
        <v>0</v>
      </c>
      <c r="I237" s="31">
        <v>0</v>
      </c>
      <c r="J237" s="31">
        <v>6</v>
      </c>
      <c r="K237" s="31">
        <v>1</v>
      </c>
      <c r="L237" s="31">
        <v>0</v>
      </c>
      <c r="M237" s="35">
        <v>0</v>
      </c>
      <c r="N237" s="31">
        <v>0</v>
      </c>
      <c r="O237" s="31">
        <v>2</v>
      </c>
      <c r="P237" s="31">
        <v>0</v>
      </c>
      <c r="Q237" s="31">
        <v>0</v>
      </c>
      <c r="R237" s="31">
        <v>1</v>
      </c>
      <c r="S237" s="31">
        <v>1</v>
      </c>
      <c r="T237" s="35">
        <v>3</v>
      </c>
      <c r="U237" s="31">
        <v>2</v>
      </c>
      <c r="V237" s="31">
        <v>0</v>
      </c>
      <c r="W237" s="31">
        <v>0</v>
      </c>
      <c r="X237" s="31">
        <v>4</v>
      </c>
      <c r="Y237" s="31">
        <v>1</v>
      </c>
      <c r="Z237" s="35">
        <v>5</v>
      </c>
      <c r="AA237" s="31">
        <v>0</v>
      </c>
      <c r="AB237" s="31">
        <v>2</v>
      </c>
      <c r="AC237" s="247">
        <v>0</v>
      </c>
      <c r="AD237" s="247">
        <v>0</v>
      </c>
    </row>
    <row r="238" spans="1:30" ht="15">
      <c r="A238" s="3" t="s">
        <v>124</v>
      </c>
      <c r="B238" s="30">
        <f t="shared" si="28"/>
        <v>6</v>
      </c>
      <c r="C238" s="31">
        <v>1</v>
      </c>
      <c r="D238" s="246">
        <v>0</v>
      </c>
      <c r="E238" s="31">
        <v>1</v>
      </c>
      <c r="F238" s="31">
        <v>0</v>
      </c>
      <c r="G238" s="31">
        <v>0</v>
      </c>
      <c r="H238" s="31">
        <v>1</v>
      </c>
      <c r="I238" s="31">
        <v>1</v>
      </c>
      <c r="J238" s="31">
        <v>0</v>
      </c>
      <c r="K238" s="31">
        <v>0</v>
      </c>
      <c r="L238" s="31">
        <v>0</v>
      </c>
      <c r="M238" s="35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>
        <v>0</v>
      </c>
      <c r="T238" s="35">
        <v>0</v>
      </c>
      <c r="U238" s="31">
        <v>0</v>
      </c>
      <c r="V238" s="31">
        <v>0</v>
      </c>
      <c r="W238" s="31">
        <v>2</v>
      </c>
      <c r="X238" s="31">
        <v>0</v>
      </c>
      <c r="Y238" s="31">
        <v>0</v>
      </c>
      <c r="Z238" s="35">
        <v>0</v>
      </c>
      <c r="AA238" s="31">
        <v>0</v>
      </c>
      <c r="AB238" s="31">
        <v>0</v>
      </c>
      <c r="AC238" s="247">
        <v>0</v>
      </c>
      <c r="AD238" s="247">
        <v>0</v>
      </c>
    </row>
    <row r="239" spans="1:30" ht="15">
      <c r="A239" s="3" t="s">
        <v>125</v>
      </c>
      <c r="B239" s="30">
        <f t="shared" si="28"/>
        <v>5</v>
      </c>
      <c r="C239" s="31">
        <v>0</v>
      </c>
      <c r="D239" s="246">
        <v>0</v>
      </c>
      <c r="E239" s="31">
        <v>0</v>
      </c>
      <c r="F239" s="31">
        <v>0</v>
      </c>
      <c r="G239" s="31">
        <v>1</v>
      </c>
      <c r="H239" s="31">
        <v>0</v>
      </c>
      <c r="I239" s="31">
        <v>0</v>
      </c>
      <c r="J239" s="31">
        <v>0</v>
      </c>
      <c r="K239" s="31">
        <v>0</v>
      </c>
      <c r="L239" s="31">
        <v>1</v>
      </c>
      <c r="M239" s="35">
        <v>0</v>
      </c>
      <c r="N239" s="31">
        <v>0</v>
      </c>
      <c r="O239" s="31">
        <v>0</v>
      </c>
      <c r="P239" s="31">
        <v>0</v>
      </c>
      <c r="Q239" s="31">
        <v>1</v>
      </c>
      <c r="R239" s="31">
        <v>0</v>
      </c>
      <c r="S239" s="31">
        <v>0</v>
      </c>
      <c r="T239" s="35">
        <v>0</v>
      </c>
      <c r="U239" s="31">
        <v>0</v>
      </c>
      <c r="V239" s="31">
        <v>2</v>
      </c>
      <c r="W239" s="31">
        <v>0</v>
      </c>
      <c r="X239" s="31">
        <v>0</v>
      </c>
      <c r="Y239" s="31">
        <v>0</v>
      </c>
      <c r="Z239" s="35">
        <v>0</v>
      </c>
      <c r="AA239" s="31">
        <v>0</v>
      </c>
      <c r="AB239" s="31">
        <v>0</v>
      </c>
      <c r="AC239" s="247">
        <v>0</v>
      </c>
      <c r="AD239" s="247">
        <v>0</v>
      </c>
    </row>
    <row r="240" spans="1:30" ht="15">
      <c r="A240" s="3" t="s">
        <v>126</v>
      </c>
      <c r="B240" s="30">
        <f>SUM(C240:AD240)</f>
        <v>1</v>
      </c>
      <c r="C240" s="31">
        <v>0</v>
      </c>
      <c r="D240" s="246">
        <v>0</v>
      </c>
      <c r="E240" s="31">
        <v>0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5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35">
        <v>0</v>
      </c>
      <c r="U240" s="31">
        <v>0</v>
      </c>
      <c r="V240" s="31">
        <v>0</v>
      </c>
      <c r="W240" s="31">
        <v>0</v>
      </c>
      <c r="X240" s="31">
        <v>1</v>
      </c>
      <c r="Y240" s="31">
        <v>0</v>
      </c>
      <c r="Z240" s="35">
        <v>0</v>
      </c>
      <c r="AA240" s="31">
        <v>0</v>
      </c>
      <c r="AB240" s="31">
        <v>0</v>
      </c>
      <c r="AC240" s="247">
        <v>0</v>
      </c>
      <c r="AD240" s="247">
        <v>0</v>
      </c>
    </row>
    <row r="241" spans="1:30" ht="15">
      <c r="A241" s="3" t="s">
        <v>198</v>
      </c>
      <c r="B241" s="30">
        <f t="shared" si="28"/>
        <v>3</v>
      </c>
      <c r="C241" s="31">
        <v>0</v>
      </c>
      <c r="D241" s="246">
        <v>1</v>
      </c>
      <c r="E241" s="31">
        <v>1</v>
      </c>
      <c r="F241" s="31">
        <v>0</v>
      </c>
      <c r="G241" s="31">
        <v>0</v>
      </c>
      <c r="H241" s="31">
        <v>0</v>
      </c>
      <c r="I241" s="31">
        <v>0</v>
      </c>
      <c r="J241" s="31">
        <v>1</v>
      </c>
      <c r="K241" s="31">
        <v>0</v>
      </c>
      <c r="L241" s="31">
        <v>0</v>
      </c>
      <c r="M241" s="35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>
        <v>0</v>
      </c>
      <c r="T241" s="35">
        <v>0</v>
      </c>
      <c r="U241" s="31">
        <v>0</v>
      </c>
      <c r="V241" s="31">
        <v>0</v>
      </c>
      <c r="W241" s="31">
        <v>0</v>
      </c>
      <c r="X241" s="31">
        <v>0</v>
      </c>
      <c r="Y241" s="31">
        <v>0</v>
      </c>
      <c r="Z241" s="35">
        <v>0</v>
      </c>
      <c r="AA241" s="31">
        <v>0</v>
      </c>
      <c r="AB241" s="31">
        <v>0</v>
      </c>
      <c r="AC241" s="247">
        <v>0</v>
      </c>
      <c r="AD241" s="247">
        <v>0</v>
      </c>
    </row>
    <row r="242" spans="1:30" ht="15">
      <c r="A242" s="3" t="s">
        <v>127</v>
      </c>
      <c r="B242" s="30">
        <f t="shared" si="28"/>
        <v>15</v>
      </c>
      <c r="C242" s="31">
        <v>2</v>
      </c>
      <c r="D242" s="246">
        <v>0</v>
      </c>
      <c r="E242" s="31">
        <v>0</v>
      </c>
      <c r="F242" s="31">
        <v>1</v>
      </c>
      <c r="G242" s="31">
        <v>5</v>
      </c>
      <c r="H242" s="31">
        <v>0</v>
      </c>
      <c r="I242" s="31">
        <v>0</v>
      </c>
      <c r="J242" s="31">
        <v>0</v>
      </c>
      <c r="K242" s="31">
        <v>0</v>
      </c>
      <c r="L242" s="31">
        <v>3</v>
      </c>
      <c r="M242" s="35">
        <v>0</v>
      </c>
      <c r="N242" s="31">
        <v>0</v>
      </c>
      <c r="O242" s="31">
        <v>0</v>
      </c>
      <c r="P242" s="31">
        <v>0</v>
      </c>
      <c r="Q242" s="31">
        <v>1</v>
      </c>
      <c r="R242" s="31">
        <v>1</v>
      </c>
      <c r="S242" s="31">
        <v>0</v>
      </c>
      <c r="T242" s="35">
        <v>0</v>
      </c>
      <c r="U242" s="31">
        <v>0</v>
      </c>
      <c r="V242" s="31">
        <v>0</v>
      </c>
      <c r="W242" s="31">
        <v>0</v>
      </c>
      <c r="X242" s="31">
        <v>1</v>
      </c>
      <c r="Y242" s="31">
        <v>1</v>
      </c>
      <c r="Z242" s="35">
        <v>0</v>
      </c>
      <c r="AA242" s="31">
        <v>0</v>
      </c>
      <c r="AB242" s="31">
        <v>0</v>
      </c>
      <c r="AC242" s="247">
        <v>0</v>
      </c>
      <c r="AD242" s="247">
        <v>0</v>
      </c>
    </row>
    <row r="243" spans="1:30" ht="15">
      <c r="A243" s="3" t="s">
        <v>389</v>
      </c>
      <c r="B243" s="30">
        <f t="shared" si="28"/>
        <v>16</v>
      </c>
      <c r="C243" s="31">
        <v>0</v>
      </c>
      <c r="D243" s="246">
        <v>0</v>
      </c>
      <c r="E243" s="31">
        <v>0</v>
      </c>
      <c r="F243" s="31">
        <v>0</v>
      </c>
      <c r="G243" s="31">
        <v>1</v>
      </c>
      <c r="H243" s="31">
        <v>2</v>
      </c>
      <c r="I243" s="31">
        <v>2</v>
      </c>
      <c r="J243" s="31">
        <v>0</v>
      </c>
      <c r="K243" s="31">
        <v>0</v>
      </c>
      <c r="L243" s="31">
        <v>2</v>
      </c>
      <c r="M243" s="43">
        <v>0</v>
      </c>
      <c r="N243" s="127">
        <v>0</v>
      </c>
      <c r="O243" s="31">
        <v>0</v>
      </c>
      <c r="P243" s="31">
        <v>0</v>
      </c>
      <c r="Q243" s="31">
        <v>2</v>
      </c>
      <c r="R243" s="31">
        <v>0</v>
      </c>
      <c r="S243" s="31">
        <v>2</v>
      </c>
      <c r="T243" s="35">
        <v>0</v>
      </c>
      <c r="U243" s="31">
        <v>0</v>
      </c>
      <c r="V243" s="31">
        <v>0</v>
      </c>
      <c r="W243" s="31">
        <v>0</v>
      </c>
      <c r="X243" s="31">
        <v>0</v>
      </c>
      <c r="Y243" s="31">
        <v>2</v>
      </c>
      <c r="Z243" s="35">
        <v>3</v>
      </c>
      <c r="AA243" s="31">
        <v>0</v>
      </c>
      <c r="AB243" s="31">
        <v>0</v>
      </c>
      <c r="AC243" s="247">
        <v>0</v>
      </c>
      <c r="AD243" s="247">
        <v>0</v>
      </c>
    </row>
    <row r="244" spans="1:30" ht="15">
      <c r="A244" s="41"/>
      <c r="B244" s="273"/>
      <c r="C244" s="31"/>
      <c r="D244" s="246"/>
      <c r="E244" s="31"/>
      <c r="F244" s="31"/>
      <c r="G244" s="31"/>
      <c r="H244" s="31"/>
      <c r="I244" s="31"/>
      <c r="J244" s="31"/>
      <c r="K244" s="31"/>
      <c r="L244" s="31"/>
      <c r="M244" s="43"/>
      <c r="N244" s="127"/>
      <c r="O244" s="31"/>
      <c r="P244" s="31"/>
      <c r="Q244" s="31"/>
      <c r="R244" s="31"/>
      <c r="S244" s="31"/>
      <c r="T244" s="43"/>
      <c r="U244" s="127"/>
      <c r="V244" s="31"/>
      <c r="W244" s="31"/>
      <c r="X244" s="31"/>
      <c r="Y244" s="31"/>
      <c r="Z244" s="43"/>
      <c r="AA244" s="127"/>
      <c r="AB244" s="35"/>
      <c r="AC244" s="92"/>
      <c r="AD244" s="247"/>
    </row>
    <row r="245" spans="1:30" ht="15">
      <c r="A245" s="40" t="s">
        <v>250</v>
      </c>
      <c r="B245" s="25">
        <f>SUM(C245:AD245)</f>
        <v>3464</v>
      </c>
      <c r="C245" s="24">
        <f>SUM(C247:C256)</f>
        <v>1115</v>
      </c>
      <c r="D245" s="24">
        <f aca="true" t="shared" si="29" ref="D245:AD245">SUM(D247:D256)</f>
        <v>230</v>
      </c>
      <c r="E245" s="24">
        <f t="shared" si="29"/>
        <v>175</v>
      </c>
      <c r="F245" s="24">
        <f t="shared" si="29"/>
        <v>218</v>
      </c>
      <c r="G245" s="24">
        <f t="shared" si="29"/>
        <v>125</v>
      </c>
      <c r="H245" s="24">
        <f t="shared" si="29"/>
        <v>134</v>
      </c>
      <c r="I245" s="24">
        <f t="shared" si="29"/>
        <v>189</v>
      </c>
      <c r="J245" s="24">
        <f t="shared" si="29"/>
        <v>142</v>
      </c>
      <c r="K245" s="24">
        <f t="shared" si="29"/>
        <v>105</v>
      </c>
      <c r="L245" s="24">
        <f t="shared" si="29"/>
        <v>104</v>
      </c>
      <c r="M245" s="24">
        <f>SUM(M247:M256)</f>
        <v>110</v>
      </c>
      <c r="N245" s="67">
        <f t="shared" si="29"/>
        <v>81</v>
      </c>
      <c r="O245" s="24">
        <f t="shared" si="29"/>
        <v>39</v>
      </c>
      <c r="P245" s="24">
        <f t="shared" si="29"/>
        <v>66</v>
      </c>
      <c r="Q245" s="24">
        <f t="shared" si="29"/>
        <v>70</v>
      </c>
      <c r="R245" s="24">
        <f t="shared" si="29"/>
        <v>55</v>
      </c>
      <c r="S245" s="24">
        <f t="shared" si="29"/>
        <v>52</v>
      </c>
      <c r="T245" s="24">
        <f t="shared" si="29"/>
        <v>73</v>
      </c>
      <c r="U245" s="67">
        <f t="shared" si="29"/>
        <v>25</v>
      </c>
      <c r="V245" s="24">
        <f t="shared" si="29"/>
        <v>45</v>
      </c>
      <c r="W245" s="24">
        <f t="shared" si="29"/>
        <v>38</v>
      </c>
      <c r="X245" s="24">
        <f t="shared" si="29"/>
        <v>33</v>
      </c>
      <c r="Y245" s="24">
        <f t="shared" si="29"/>
        <v>32</v>
      </c>
      <c r="Z245" s="24">
        <f t="shared" si="29"/>
        <v>40</v>
      </c>
      <c r="AA245" s="67">
        <f t="shared" si="29"/>
        <v>16</v>
      </c>
      <c r="AB245" s="25">
        <f t="shared" si="29"/>
        <v>12</v>
      </c>
      <c r="AC245" s="24">
        <f t="shared" si="29"/>
        <v>0</v>
      </c>
      <c r="AD245" s="67">
        <f t="shared" si="29"/>
        <v>140</v>
      </c>
    </row>
    <row r="246" spans="1:30" ht="15">
      <c r="A246" s="41"/>
      <c r="B246" s="273"/>
      <c r="C246" s="31"/>
      <c r="D246" s="246"/>
      <c r="E246" s="31"/>
      <c r="F246" s="31"/>
      <c r="G246" s="31"/>
      <c r="H246" s="31"/>
      <c r="I246" s="31"/>
      <c r="J246" s="31"/>
      <c r="K246" s="31"/>
      <c r="L246" s="31"/>
      <c r="M246" s="43"/>
      <c r="N246" s="127"/>
      <c r="O246" s="31"/>
      <c r="P246" s="31"/>
      <c r="Q246" s="31"/>
      <c r="R246" s="31"/>
      <c r="S246" s="31"/>
      <c r="T246" s="43"/>
      <c r="U246" s="127"/>
      <c r="V246" s="31"/>
      <c r="W246" s="31"/>
      <c r="X246" s="31"/>
      <c r="Y246" s="31"/>
      <c r="Z246" s="43"/>
      <c r="AA246" s="127"/>
      <c r="AB246" s="35"/>
      <c r="AC246" s="92"/>
      <c r="AD246" s="247"/>
    </row>
    <row r="247" spans="1:30" ht="15">
      <c r="A247" s="3" t="s">
        <v>67</v>
      </c>
      <c r="B247" s="30">
        <f>SUM(C247:AD247)</f>
        <v>83</v>
      </c>
      <c r="C247" s="31">
        <v>23</v>
      </c>
      <c r="D247" s="246">
        <v>5</v>
      </c>
      <c r="E247" s="31">
        <v>1</v>
      </c>
      <c r="F247" s="31">
        <v>5</v>
      </c>
      <c r="G247" s="31">
        <v>2</v>
      </c>
      <c r="H247" s="31">
        <v>1</v>
      </c>
      <c r="I247" s="31">
        <v>5</v>
      </c>
      <c r="J247" s="31">
        <v>8</v>
      </c>
      <c r="K247" s="31">
        <v>0</v>
      </c>
      <c r="L247" s="31">
        <v>2</v>
      </c>
      <c r="M247" s="35">
        <v>10</v>
      </c>
      <c r="N247" s="31">
        <v>1</v>
      </c>
      <c r="O247" s="31">
        <v>2</v>
      </c>
      <c r="P247" s="31">
        <v>1</v>
      </c>
      <c r="Q247" s="31">
        <v>2</v>
      </c>
      <c r="R247" s="31">
        <v>0</v>
      </c>
      <c r="S247" s="31">
        <v>1</v>
      </c>
      <c r="T247" s="43">
        <v>3</v>
      </c>
      <c r="U247" s="127">
        <v>2</v>
      </c>
      <c r="V247" s="31">
        <v>0</v>
      </c>
      <c r="W247" s="31">
        <v>3</v>
      </c>
      <c r="X247" s="31">
        <v>0</v>
      </c>
      <c r="Y247" s="31">
        <v>0</v>
      </c>
      <c r="Z247" s="35">
        <v>2</v>
      </c>
      <c r="AA247" s="31">
        <v>2</v>
      </c>
      <c r="AB247" s="31">
        <v>2</v>
      </c>
      <c r="AC247" s="247">
        <v>0</v>
      </c>
      <c r="AD247" s="247">
        <v>0</v>
      </c>
    </row>
    <row r="248" spans="1:30" ht="15">
      <c r="A248" s="3" t="s">
        <v>81</v>
      </c>
      <c r="B248" s="30">
        <f aca="true" t="shared" si="30" ref="B248:B256">SUM(C248:AD248)</f>
        <v>1494</v>
      </c>
      <c r="C248" s="31">
        <v>524</v>
      </c>
      <c r="D248" s="246">
        <v>120</v>
      </c>
      <c r="E248" s="31">
        <v>93</v>
      </c>
      <c r="F248" s="31">
        <v>127</v>
      </c>
      <c r="G248" s="31">
        <v>56</v>
      </c>
      <c r="H248" s="31">
        <v>50</v>
      </c>
      <c r="I248" s="31">
        <v>90</v>
      </c>
      <c r="J248" s="31">
        <v>48</v>
      </c>
      <c r="K248" s="31">
        <v>45</v>
      </c>
      <c r="L248" s="31">
        <v>32</v>
      </c>
      <c r="M248" s="35">
        <v>36</v>
      </c>
      <c r="N248" s="31">
        <v>42</v>
      </c>
      <c r="O248" s="31">
        <v>12</v>
      </c>
      <c r="P248" s="31">
        <v>38</v>
      </c>
      <c r="Q248" s="31">
        <v>22</v>
      </c>
      <c r="R248" s="31">
        <v>19</v>
      </c>
      <c r="S248" s="31">
        <v>19</v>
      </c>
      <c r="T248" s="35">
        <v>34</v>
      </c>
      <c r="U248" s="31">
        <v>5</v>
      </c>
      <c r="V248" s="31">
        <v>16</v>
      </c>
      <c r="W248" s="31">
        <v>23</v>
      </c>
      <c r="X248" s="31">
        <v>10</v>
      </c>
      <c r="Y248" s="31">
        <v>10</v>
      </c>
      <c r="Z248" s="35">
        <v>10</v>
      </c>
      <c r="AA248" s="31">
        <v>10</v>
      </c>
      <c r="AB248" s="31">
        <v>3</v>
      </c>
      <c r="AC248" s="247">
        <v>0</v>
      </c>
      <c r="AD248" s="247">
        <v>0</v>
      </c>
    </row>
    <row r="249" spans="1:30" ht="15">
      <c r="A249" s="3" t="s">
        <v>103</v>
      </c>
      <c r="B249" s="30">
        <f t="shared" si="30"/>
        <v>296</v>
      </c>
      <c r="C249" s="31">
        <v>276</v>
      </c>
      <c r="D249" s="246">
        <v>0</v>
      </c>
      <c r="E249" s="31">
        <v>0</v>
      </c>
      <c r="F249" s="31">
        <v>0</v>
      </c>
      <c r="G249" s="31">
        <v>3</v>
      </c>
      <c r="H249" s="31">
        <v>0</v>
      </c>
      <c r="I249" s="31">
        <v>0</v>
      </c>
      <c r="J249" s="31">
        <v>1</v>
      </c>
      <c r="K249" s="31">
        <v>1</v>
      </c>
      <c r="L249" s="31">
        <v>2</v>
      </c>
      <c r="M249" s="35">
        <v>1</v>
      </c>
      <c r="N249" s="31">
        <v>0</v>
      </c>
      <c r="O249" s="31">
        <v>0</v>
      </c>
      <c r="P249" s="31">
        <v>1</v>
      </c>
      <c r="Q249" s="31">
        <v>4</v>
      </c>
      <c r="R249" s="31">
        <v>0</v>
      </c>
      <c r="S249" s="31">
        <v>0</v>
      </c>
      <c r="T249" s="35">
        <v>0</v>
      </c>
      <c r="U249" s="31">
        <v>0</v>
      </c>
      <c r="V249" s="31">
        <v>0</v>
      </c>
      <c r="W249" s="31">
        <v>0</v>
      </c>
      <c r="X249" s="31">
        <v>0</v>
      </c>
      <c r="Y249" s="31">
        <v>0</v>
      </c>
      <c r="Z249" s="35">
        <v>7</v>
      </c>
      <c r="AA249" s="31">
        <v>0</v>
      </c>
      <c r="AB249" s="31">
        <v>0</v>
      </c>
      <c r="AC249" s="247">
        <v>0</v>
      </c>
      <c r="AD249" s="247">
        <v>0</v>
      </c>
    </row>
    <row r="250" spans="1:30" ht="15">
      <c r="A250" s="3" t="s">
        <v>104</v>
      </c>
      <c r="B250" s="30">
        <f t="shared" si="30"/>
        <v>32</v>
      </c>
      <c r="C250" s="31">
        <v>26</v>
      </c>
      <c r="D250" s="246">
        <v>0</v>
      </c>
      <c r="E250" s="31">
        <v>0</v>
      </c>
      <c r="F250" s="31">
        <v>0</v>
      </c>
      <c r="G250" s="31">
        <v>0</v>
      </c>
      <c r="H250" s="31">
        <v>0</v>
      </c>
      <c r="I250" s="31">
        <v>1</v>
      </c>
      <c r="J250" s="31">
        <v>1</v>
      </c>
      <c r="K250" s="31">
        <v>0</v>
      </c>
      <c r="L250" s="31">
        <v>2</v>
      </c>
      <c r="M250" s="35">
        <v>0</v>
      </c>
      <c r="N250" s="31">
        <v>0</v>
      </c>
      <c r="O250" s="31">
        <v>0</v>
      </c>
      <c r="P250" s="31">
        <v>1</v>
      </c>
      <c r="Q250" s="31">
        <v>0</v>
      </c>
      <c r="R250" s="31">
        <v>0</v>
      </c>
      <c r="S250" s="31">
        <v>0</v>
      </c>
      <c r="T250" s="35">
        <v>0</v>
      </c>
      <c r="U250" s="31">
        <v>0</v>
      </c>
      <c r="V250" s="31">
        <v>0</v>
      </c>
      <c r="W250" s="31">
        <v>0</v>
      </c>
      <c r="X250" s="31">
        <v>0</v>
      </c>
      <c r="Y250" s="31">
        <v>0</v>
      </c>
      <c r="Z250" s="35">
        <v>0</v>
      </c>
      <c r="AA250" s="31">
        <v>0</v>
      </c>
      <c r="AB250" s="31">
        <v>1</v>
      </c>
      <c r="AC250" s="247">
        <v>0</v>
      </c>
      <c r="AD250" s="247">
        <v>0</v>
      </c>
    </row>
    <row r="251" spans="1:30" ht="15">
      <c r="A251" s="3" t="s">
        <v>105</v>
      </c>
      <c r="B251" s="30">
        <f t="shared" si="30"/>
        <v>21</v>
      </c>
      <c r="C251" s="31">
        <v>19</v>
      </c>
      <c r="D251" s="246">
        <v>0</v>
      </c>
      <c r="E251" s="31">
        <v>0</v>
      </c>
      <c r="F251" s="31">
        <v>0</v>
      </c>
      <c r="G251" s="31">
        <v>0</v>
      </c>
      <c r="H251" s="31">
        <v>0</v>
      </c>
      <c r="I251" s="31">
        <v>0</v>
      </c>
      <c r="J251" s="31">
        <v>1</v>
      </c>
      <c r="K251" s="31">
        <v>0</v>
      </c>
      <c r="L251" s="31">
        <v>0</v>
      </c>
      <c r="M251" s="35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>
        <v>0</v>
      </c>
      <c r="T251" s="35">
        <v>0</v>
      </c>
      <c r="U251" s="31">
        <v>0</v>
      </c>
      <c r="V251" s="31">
        <v>0</v>
      </c>
      <c r="W251" s="31">
        <v>0</v>
      </c>
      <c r="X251" s="31">
        <v>0</v>
      </c>
      <c r="Y251" s="31">
        <v>1</v>
      </c>
      <c r="Z251" s="35">
        <v>0</v>
      </c>
      <c r="AA251" s="31">
        <v>0</v>
      </c>
      <c r="AB251" s="31">
        <v>0</v>
      </c>
      <c r="AC251" s="247">
        <v>0</v>
      </c>
      <c r="AD251" s="247">
        <v>0</v>
      </c>
    </row>
    <row r="252" spans="1:30" ht="15">
      <c r="A252" s="3" t="s">
        <v>131</v>
      </c>
      <c r="B252" s="30">
        <f>SUM(C252:AD252)</f>
        <v>12</v>
      </c>
      <c r="C252" s="31">
        <v>7</v>
      </c>
      <c r="D252" s="246">
        <v>1</v>
      </c>
      <c r="E252" s="31">
        <v>0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5">
        <v>1</v>
      </c>
      <c r="N252" s="31">
        <v>0</v>
      </c>
      <c r="O252" s="31">
        <v>0</v>
      </c>
      <c r="P252" s="31">
        <v>0</v>
      </c>
      <c r="Q252" s="31">
        <v>2</v>
      </c>
      <c r="R252" s="31">
        <v>0</v>
      </c>
      <c r="S252" s="31">
        <v>1</v>
      </c>
      <c r="T252" s="35">
        <v>0</v>
      </c>
      <c r="U252" s="31">
        <v>0</v>
      </c>
      <c r="V252" s="31">
        <v>0</v>
      </c>
      <c r="W252" s="31">
        <v>0</v>
      </c>
      <c r="X252" s="31">
        <v>0</v>
      </c>
      <c r="Y252" s="31">
        <v>0</v>
      </c>
      <c r="Z252" s="35">
        <v>0</v>
      </c>
      <c r="AA252" s="31">
        <v>0</v>
      </c>
      <c r="AB252" s="31">
        <v>0</v>
      </c>
      <c r="AC252" s="247">
        <v>0</v>
      </c>
      <c r="AD252" s="247">
        <v>0</v>
      </c>
    </row>
    <row r="253" spans="1:30" ht="15">
      <c r="A253" s="3" t="s">
        <v>136</v>
      </c>
      <c r="B253" s="30">
        <f t="shared" si="30"/>
        <v>1</v>
      </c>
      <c r="C253" s="31">
        <v>0</v>
      </c>
      <c r="D253" s="246">
        <v>0</v>
      </c>
      <c r="E253" s="31">
        <v>0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5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>
        <v>0</v>
      </c>
      <c r="T253" s="35">
        <v>0</v>
      </c>
      <c r="U253" s="31">
        <v>1</v>
      </c>
      <c r="V253" s="31">
        <v>0</v>
      </c>
      <c r="W253" s="31">
        <v>0</v>
      </c>
      <c r="X253" s="31">
        <v>0</v>
      </c>
      <c r="Y253" s="31">
        <v>0</v>
      </c>
      <c r="Z253" s="35">
        <v>0</v>
      </c>
      <c r="AA253" s="31">
        <v>0</v>
      </c>
      <c r="AB253" s="31">
        <v>0</v>
      </c>
      <c r="AC253" s="247">
        <v>0</v>
      </c>
      <c r="AD253" s="247">
        <v>0</v>
      </c>
    </row>
    <row r="254" spans="1:30" ht="15">
      <c r="A254" s="3" t="s">
        <v>139</v>
      </c>
      <c r="B254" s="30">
        <f t="shared" si="30"/>
        <v>523</v>
      </c>
      <c r="C254" s="31">
        <v>72</v>
      </c>
      <c r="D254" s="246">
        <v>16</v>
      </c>
      <c r="E254" s="31">
        <v>18</v>
      </c>
      <c r="F254" s="31">
        <v>22</v>
      </c>
      <c r="G254" s="31">
        <v>19</v>
      </c>
      <c r="H254" s="31">
        <v>18</v>
      </c>
      <c r="I254" s="31">
        <v>29</v>
      </c>
      <c r="J254" s="31">
        <v>21</v>
      </c>
      <c r="K254" s="31">
        <v>21</v>
      </c>
      <c r="L254" s="31">
        <v>19</v>
      </c>
      <c r="M254" s="35">
        <v>18</v>
      </c>
      <c r="N254" s="31">
        <v>10</v>
      </c>
      <c r="O254" s="31">
        <v>11</v>
      </c>
      <c r="P254" s="31">
        <v>7</v>
      </c>
      <c r="Q254" s="31">
        <v>11</v>
      </c>
      <c r="R254" s="31">
        <v>11</v>
      </c>
      <c r="S254" s="31">
        <v>19</v>
      </c>
      <c r="T254" s="35">
        <v>15</v>
      </c>
      <c r="U254" s="31">
        <v>6</v>
      </c>
      <c r="V254" s="31">
        <v>9</v>
      </c>
      <c r="W254" s="31">
        <v>2</v>
      </c>
      <c r="X254" s="31">
        <v>12</v>
      </c>
      <c r="Y254" s="31">
        <v>11</v>
      </c>
      <c r="Z254" s="35">
        <v>9</v>
      </c>
      <c r="AA254" s="31">
        <v>2</v>
      </c>
      <c r="AB254" s="31">
        <v>3</v>
      </c>
      <c r="AC254" s="247">
        <v>0</v>
      </c>
      <c r="AD254" s="247">
        <v>112</v>
      </c>
    </row>
    <row r="255" spans="1:30" ht="15">
      <c r="A255" s="3" t="s">
        <v>140</v>
      </c>
      <c r="B255" s="30">
        <f t="shared" si="30"/>
        <v>680</v>
      </c>
      <c r="C255" s="31">
        <v>97</v>
      </c>
      <c r="D255" s="246">
        <v>62</v>
      </c>
      <c r="E255" s="31">
        <v>35</v>
      </c>
      <c r="F255" s="31">
        <v>38</v>
      </c>
      <c r="G255" s="31">
        <v>34</v>
      </c>
      <c r="H255" s="31">
        <v>51</v>
      </c>
      <c r="I255" s="31">
        <v>57</v>
      </c>
      <c r="J255" s="31">
        <v>41</v>
      </c>
      <c r="K255" s="31">
        <v>29</v>
      </c>
      <c r="L255" s="31">
        <v>42</v>
      </c>
      <c r="M255" s="35">
        <v>35</v>
      </c>
      <c r="N255" s="31">
        <v>17</v>
      </c>
      <c r="O255" s="31">
        <v>12</v>
      </c>
      <c r="P255" s="31">
        <v>12</v>
      </c>
      <c r="Q255" s="31">
        <v>21</v>
      </c>
      <c r="R255" s="31">
        <v>16</v>
      </c>
      <c r="S255" s="31">
        <v>6</v>
      </c>
      <c r="T255" s="35">
        <v>17</v>
      </c>
      <c r="U255" s="31">
        <v>6</v>
      </c>
      <c r="V255" s="31">
        <v>15</v>
      </c>
      <c r="W255" s="31">
        <v>6</v>
      </c>
      <c r="X255" s="31">
        <v>10</v>
      </c>
      <c r="Y255" s="31">
        <v>9</v>
      </c>
      <c r="Z255" s="35">
        <v>9</v>
      </c>
      <c r="AA255" s="31">
        <v>1</v>
      </c>
      <c r="AB255" s="31">
        <v>2</v>
      </c>
      <c r="AC255" s="247">
        <v>0</v>
      </c>
      <c r="AD255" s="247">
        <v>0</v>
      </c>
    </row>
    <row r="256" spans="1:30" ht="15">
      <c r="A256" s="3" t="s">
        <v>158</v>
      </c>
      <c r="B256" s="30">
        <f t="shared" si="30"/>
        <v>322</v>
      </c>
      <c r="C256" s="31">
        <v>71</v>
      </c>
      <c r="D256" s="246">
        <v>26</v>
      </c>
      <c r="E256" s="31">
        <v>28</v>
      </c>
      <c r="F256" s="31">
        <v>26</v>
      </c>
      <c r="G256" s="31">
        <v>11</v>
      </c>
      <c r="H256" s="31">
        <v>14</v>
      </c>
      <c r="I256" s="31">
        <v>7</v>
      </c>
      <c r="J256" s="31">
        <v>21</v>
      </c>
      <c r="K256" s="31">
        <v>9</v>
      </c>
      <c r="L256" s="31">
        <v>5</v>
      </c>
      <c r="M256" s="43">
        <v>9</v>
      </c>
      <c r="N256" s="127">
        <v>11</v>
      </c>
      <c r="O256" s="31">
        <v>2</v>
      </c>
      <c r="P256" s="31">
        <v>6</v>
      </c>
      <c r="Q256" s="31">
        <v>8</v>
      </c>
      <c r="R256" s="31">
        <v>9</v>
      </c>
      <c r="S256" s="31">
        <v>6</v>
      </c>
      <c r="T256" s="35">
        <v>4</v>
      </c>
      <c r="U256" s="31">
        <v>5</v>
      </c>
      <c r="V256" s="31">
        <v>5</v>
      </c>
      <c r="W256" s="31">
        <v>4</v>
      </c>
      <c r="X256" s="31">
        <v>1</v>
      </c>
      <c r="Y256" s="31">
        <v>1</v>
      </c>
      <c r="Z256" s="35">
        <v>3</v>
      </c>
      <c r="AA256" s="31">
        <v>1</v>
      </c>
      <c r="AB256" s="31">
        <v>1</v>
      </c>
      <c r="AC256" s="247">
        <v>0</v>
      </c>
      <c r="AD256" s="247">
        <v>28</v>
      </c>
    </row>
    <row r="257" spans="1:30" ht="15">
      <c r="A257" s="41"/>
      <c r="B257" s="273"/>
      <c r="C257" s="31"/>
      <c r="D257" s="246"/>
      <c r="E257" s="31"/>
      <c r="F257" s="31"/>
      <c r="G257" s="31"/>
      <c r="H257" s="31"/>
      <c r="I257" s="31"/>
      <c r="J257" s="31"/>
      <c r="K257" s="31"/>
      <c r="L257" s="31"/>
      <c r="M257" s="43"/>
      <c r="N257" s="127"/>
      <c r="O257" s="31"/>
      <c r="P257" s="31"/>
      <c r="Q257" s="31"/>
      <c r="R257" s="31"/>
      <c r="S257" s="31"/>
      <c r="T257" s="43"/>
      <c r="U257" s="127"/>
      <c r="V257" s="31"/>
      <c r="W257" s="31"/>
      <c r="X257" s="31"/>
      <c r="Y257" s="31"/>
      <c r="Z257" s="35"/>
      <c r="AA257" s="31"/>
      <c r="AB257" s="31"/>
      <c r="AC257" s="247"/>
      <c r="AD257" s="247"/>
    </row>
    <row r="258" spans="1:30" ht="15">
      <c r="A258" s="40" t="s">
        <v>193</v>
      </c>
      <c r="B258" s="25">
        <f>SUM(C258:AD258)</f>
        <v>39</v>
      </c>
      <c r="C258" s="47">
        <v>35</v>
      </c>
      <c r="D258" s="276">
        <v>0</v>
      </c>
      <c r="E258" s="47">
        <v>0</v>
      </c>
      <c r="F258" s="47">
        <v>1</v>
      </c>
      <c r="G258" s="47">
        <v>0</v>
      </c>
      <c r="H258" s="47">
        <v>0</v>
      </c>
      <c r="I258" s="47">
        <v>0</v>
      </c>
      <c r="J258" s="47">
        <v>0</v>
      </c>
      <c r="K258" s="47">
        <v>0</v>
      </c>
      <c r="L258" s="47">
        <v>0</v>
      </c>
      <c r="M258" s="187">
        <v>3</v>
      </c>
      <c r="N258" s="313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187">
        <v>0</v>
      </c>
      <c r="U258" s="313">
        <v>0</v>
      </c>
      <c r="V258" s="47">
        <v>0</v>
      </c>
      <c r="W258" s="47">
        <v>0</v>
      </c>
      <c r="X258" s="47">
        <v>0</v>
      </c>
      <c r="Y258" s="47">
        <v>0</v>
      </c>
      <c r="Z258" s="48">
        <v>0</v>
      </c>
      <c r="AA258" s="47">
        <v>0</v>
      </c>
      <c r="AB258" s="47">
        <v>0</v>
      </c>
      <c r="AC258" s="313">
        <v>0</v>
      </c>
      <c r="AD258" s="313">
        <v>0</v>
      </c>
    </row>
    <row r="259" spans="1:30" ht="15">
      <c r="A259" s="12"/>
      <c r="B259" s="25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270"/>
      <c r="N259" s="275"/>
      <c r="O259" s="13"/>
      <c r="P259" s="13"/>
      <c r="Q259" s="13"/>
      <c r="R259" s="13"/>
      <c r="S259" s="13"/>
      <c r="T259" s="270"/>
      <c r="U259" s="275"/>
      <c r="V259" s="13"/>
      <c r="W259" s="13"/>
      <c r="X259" s="13"/>
      <c r="Y259" s="13"/>
      <c r="Z259" s="270"/>
      <c r="AA259" s="275"/>
      <c r="AB259" s="253"/>
      <c r="AC259" s="92"/>
      <c r="AD259" s="247"/>
    </row>
    <row r="260" spans="1:30" ht="15">
      <c r="A260" s="40" t="s">
        <v>251</v>
      </c>
      <c r="B260" s="48">
        <f>SUM(C260:AD260)</f>
        <v>199</v>
      </c>
      <c r="C260" s="47">
        <f>SUM(C262:C263)</f>
        <v>12</v>
      </c>
      <c r="D260" s="47">
        <f aca="true" t="shared" si="31" ref="D260:AD260">SUM(D262:D263)</f>
        <v>3</v>
      </c>
      <c r="E260" s="47">
        <f t="shared" si="31"/>
        <v>16</v>
      </c>
      <c r="F260" s="47">
        <f t="shared" si="31"/>
        <v>8</v>
      </c>
      <c r="G260" s="47">
        <f t="shared" si="31"/>
        <v>8</v>
      </c>
      <c r="H260" s="47">
        <f t="shared" si="31"/>
        <v>4</v>
      </c>
      <c r="I260" s="47">
        <f t="shared" si="31"/>
        <v>7</v>
      </c>
      <c r="J260" s="47">
        <f t="shared" si="31"/>
        <v>10</v>
      </c>
      <c r="K260" s="47">
        <f t="shared" si="31"/>
        <v>5</v>
      </c>
      <c r="L260" s="47">
        <f t="shared" si="31"/>
        <v>5</v>
      </c>
      <c r="M260" s="47">
        <f>SUM(M262:M263)</f>
        <v>20</v>
      </c>
      <c r="N260" s="313">
        <f t="shared" si="31"/>
        <v>0</v>
      </c>
      <c r="O260" s="47">
        <f t="shared" si="31"/>
        <v>15</v>
      </c>
      <c r="P260" s="47">
        <f t="shared" si="31"/>
        <v>22</v>
      </c>
      <c r="Q260" s="47">
        <f t="shared" si="31"/>
        <v>1</v>
      </c>
      <c r="R260" s="47">
        <f t="shared" si="31"/>
        <v>9</v>
      </c>
      <c r="S260" s="47">
        <f t="shared" si="31"/>
        <v>2</v>
      </c>
      <c r="T260" s="47">
        <f t="shared" si="31"/>
        <v>20</v>
      </c>
      <c r="U260" s="313">
        <f t="shared" si="31"/>
        <v>5</v>
      </c>
      <c r="V260" s="47">
        <f t="shared" si="31"/>
        <v>4</v>
      </c>
      <c r="W260" s="47">
        <f t="shared" si="31"/>
        <v>4</v>
      </c>
      <c r="X260" s="47">
        <f t="shared" si="31"/>
        <v>4</v>
      </c>
      <c r="Y260" s="47">
        <f t="shared" si="31"/>
        <v>1</v>
      </c>
      <c r="Z260" s="47">
        <f t="shared" si="31"/>
        <v>5</v>
      </c>
      <c r="AA260" s="313">
        <f>SUM(AA262:AA263)</f>
        <v>9</v>
      </c>
      <c r="AB260" s="48">
        <f>SUM(AB262:AB263)</f>
        <v>0</v>
      </c>
      <c r="AC260" s="47">
        <f t="shared" si="31"/>
        <v>0</v>
      </c>
      <c r="AD260" s="313">
        <f t="shared" si="31"/>
        <v>0</v>
      </c>
    </row>
    <row r="261" spans="1:30" ht="15">
      <c r="A261" s="12"/>
      <c r="B261" s="27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270"/>
      <c r="N261" s="275"/>
      <c r="O261" s="13"/>
      <c r="P261" s="13"/>
      <c r="Q261" s="13"/>
      <c r="R261" s="13"/>
      <c r="S261" s="13"/>
      <c r="T261" s="270"/>
      <c r="U261" s="275"/>
      <c r="V261" s="13"/>
      <c r="W261" s="13"/>
      <c r="X261" s="13"/>
      <c r="Y261" s="13"/>
      <c r="Z261" s="270"/>
      <c r="AA261" s="275"/>
      <c r="AB261" s="253"/>
      <c r="AC261" s="92"/>
      <c r="AD261" s="247"/>
    </row>
    <row r="262" spans="1:30" ht="15">
      <c r="A262" s="41" t="s">
        <v>191</v>
      </c>
      <c r="B262" s="273">
        <f>SUM(C262:AD262)</f>
        <v>57</v>
      </c>
      <c r="C262" s="31">
        <v>4</v>
      </c>
      <c r="D262" s="246">
        <v>0</v>
      </c>
      <c r="E262" s="31">
        <v>2</v>
      </c>
      <c r="F262" s="31">
        <v>6</v>
      </c>
      <c r="G262" s="31">
        <v>0</v>
      </c>
      <c r="H262" s="31">
        <v>0</v>
      </c>
      <c r="I262" s="31">
        <v>1</v>
      </c>
      <c r="J262" s="31">
        <v>1</v>
      </c>
      <c r="K262" s="31">
        <v>2</v>
      </c>
      <c r="L262" s="31">
        <v>2</v>
      </c>
      <c r="M262" s="43">
        <v>9</v>
      </c>
      <c r="N262" s="127">
        <v>0</v>
      </c>
      <c r="O262" s="31">
        <v>4</v>
      </c>
      <c r="P262" s="31">
        <v>17</v>
      </c>
      <c r="Q262" s="31">
        <v>0</v>
      </c>
      <c r="R262" s="31">
        <v>0</v>
      </c>
      <c r="S262" s="31">
        <v>0</v>
      </c>
      <c r="T262" s="35">
        <v>1</v>
      </c>
      <c r="U262" s="31">
        <v>0</v>
      </c>
      <c r="V262" s="31">
        <v>2</v>
      </c>
      <c r="W262" s="31">
        <v>1</v>
      </c>
      <c r="X262" s="31">
        <v>0</v>
      </c>
      <c r="Y262" s="31">
        <v>0</v>
      </c>
      <c r="Z262" s="43">
        <v>1</v>
      </c>
      <c r="AA262" s="127">
        <v>4</v>
      </c>
      <c r="AB262" s="35">
        <v>0</v>
      </c>
      <c r="AC262" s="92">
        <v>0</v>
      </c>
      <c r="AD262" s="247">
        <v>0</v>
      </c>
    </row>
    <row r="263" spans="1:30" ht="15">
      <c r="A263" s="3" t="s">
        <v>192</v>
      </c>
      <c r="B263" s="30">
        <f>SUM(C263:AD263)</f>
        <v>142</v>
      </c>
      <c r="C263" s="31">
        <v>8</v>
      </c>
      <c r="D263" s="246">
        <v>3</v>
      </c>
      <c r="E263" s="31">
        <v>14</v>
      </c>
      <c r="F263" s="31">
        <v>2</v>
      </c>
      <c r="G263" s="31">
        <v>8</v>
      </c>
      <c r="H263" s="31">
        <v>4</v>
      </c>
      <c r="I263" s="31">
        <v>6</v>
      </c>
      <c r="J263" s="31">
        <v>9</v>
      </c>
      <c r="K263" s="31">
        <v>3</v>
      </c>
      <c r="L263" s="31">
        <v>3</v>
      </c>
      <c r="M263" s="35">
        <v>11</v>
      </c>
      <c r="N263" s="31">
        <v>0</v>
      </c>
      <c r="O263" s="31">
        <v>11</v>
      </c>
      <c r="P263" s="31">
        <v>5</v>
      </c>
      <c r="Q263" s="31">
        <v>1</v>
      </c>
      <c r="R263" s="31">
        <v>9</v>
      </c>
      <c r="S263" s="31">
        <v>2</v>
      </c>
      <c r="T263" s="35">
        <v>19</v>
      </c>
      <c r="U263" s="31">
        <v>5</v>
      </c>
      <c r="V263" s="31">
        <v>2</v>
      </c>
      <c r="W263" s="31">
        <v>3</v>
      </c>
      <c r="X263" s="31">
        <v>4</v>
      </c>
      <c r="Y263" s="31">
        <v>1</v>
      </c>
      <c r="Z263" s="35">
        <v>4</v>
      </c>
      <c r="AA263" s="31">
        <v>5</v>
      </c>
      <c r="AB263" s="31">
        <v>0</v>
      </c>
      <c r="AC263" s="247">
        <v>0</v>
      </c>
      <c r="AD263" s="247">
        <v>0</v>
      </c>
    </row>
    <row r="264" spans="1:30" ht="15.75" thickBot="1">
      <c r="A264" s="15"/>
      <c r="B264" s="97"/>
      <c r="C264" s="98"/>
      <c r="D264" s="186"/>
      <c r="E264" s="98"/>
      <c r="F264" s="98"/>
      <c r="G264" s="98"/>
      <c r="H264" s="98"/>
      <c r="I264" s="98"/>
      <c r="J264" s="98"/>
      <c r="K264" s="98"/>
      <c r="L264" s="98"/>
      <c r="M264" s="199"/>
      <c r="N264" s="98"/>
      <c r="O264" s="98"/>
      <c r="P264" s="98"/>
      <c r="Q264" s="98"/>
      <c r="R264" s="98"/>
      <c r="S264" s="98"/>
      <c r="T264" s="199"/>
      <c r="U264" s="98"/>
      <c r="V264" s="98"/>
      <c r="W264" s="98"/>
      <c r="X264" s="98"/>
      <c r="Y264" s="98"/>
      <c r="Z264" s="199"/>
      <c r="AA264" s="98"/>
      <c r="AB264" s="98"/>
      <c r="AC264" s="125"/>
      <c r="AD264" s="125"/>
    </row>
    <row r="265" spans="1:28" ht="15">
      <c r="A265" s="49" t="s">
        <v>194</v>
      </c>
      <c r="B265" s="205"/>
      <c r="C265" s="205"/>
      <c r="D265" s="206"/>
      <c r="E265" s="205"/>
      <c r="F265" s="205"/>
      <c r="G265" s="205"/>
      <c r="H265" s="205"/>
      <c r="I265" s="205"/>
      <c r="J265" s="205"/>
      <c r="K265" s="205"/>
      <c r="L265" s="205"/>
      <c r="M265" s="205"/>
      <c r="N265" s="205"/>
      <c r="O265" s="205"/>
      <c r="P265" s="205"/>
      <c r="Q265" s="205"/>
      <c r="R265" s="205"/>
      <c r="S265" s="205"/>
      <c r="T265" s="205"/>
      <c r="U265" s="205"/>
      <c r="V265" s="205"/>
      <c r="W265" s="207"/>
      <c r="X265" s="207"/>
      <c r="Y265" s="207"/>
      <c r="Z265" s="207"/>
      <c r="AA265" s="207"/>
      <c r="AB265" s="207"/>
    </row>
    <row r="266" spans="1:4" ht="15">
      <c r="A266" s="3"/>
      <c r="D266" s="167"/>
    </row>
    <row r="267" ht="15">
      <c r="D267" s="167"/>
    </row>
    <row r="268" ht="15">
      <c r="D268" s="167"/>
    </row>
    <row r="269" ht="15">
      <c r="D269" s="167"/>
    </row>
    <row r="270" ht="15">
      <c r="D270" s="167"/>
    </row>
    <row r="271" ht="15">
      <c r="D271" s="167"/>
    </row>
    <row r="272" ht="15">
      <c r="D272" s="167"/>
    </row>
    <row r="273" ht="15">
      <c r="D273" s="167"/>
    </row>
    <row r="274" ht="15">
      <c r="D274" s="167"/>
    </row>
    <row r="275" ht="15">
      <c r="D275" s="167"/>
    </row>
  </sheetData>
  <mergeCells count="18">
    <mergeCell ref="U208:Z208"/>
    <mergeCell ref="AA208:AB208"/>
    <mergeCell ref="U140:Z140"/>
    <mergeCell ref="AA140:AB140"/>
    <mergeCell ref="U207:Z207"/>
    <mergeCell ref="AA207:AB207"/>
    <mergeCell ref="U72:Z72"/>
    <mergeCell ref="AA72:AB72"/>
    <mergeCell ref="U139:Z139"/>
    <mergeCell ref="AA139:AB139"/>
    <mergeCell ref="U7:Z7"/>
    <mergeCell ref="AA7:AB7"/>
    <mergeCell ref="U71:Z71"/>
    <mergeCell ref="AA71:AB71"/>
    <mergeCell ref="U6:Z6"/>
    <mergeCell ref="AA6:AB6"/>
    <mergeCell ref="A3:AD3"/>
    <mergeCell ref="A4:AD4"/>
  </mergeCells>
  <printOptions horizontalCentered="1" verticalCentered="1"/>
  <pageMargins left="0.7874015748031497" right="0.7874015748031497" top="0.39" bottom="1.15" header="0" footer="0"/>
  <pageSetup horizontalDpi="600" verticalDpi="600" orientation="landscape" scale="48" r:id="rId1"/>
  <rowBreaks count="3" manualBreakCount="3">
    <brk id="69" max="255" man="1"/>
    <brk id="137" max="255" man="1"/>
    <brk id="20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A39" sqref="A39"/>
    </sheetView>
  </sheetViews>
  <sheetFormatPr defaultColWidth="11.421875" defaultRowHeight="12.75"/>
  <cols>
    <col min="1" max="1" width="17.8515625" style="2" customWidth="1"/>
    <col min="2" max="2" width="10.57421875" style="70" customWidth="1"/>
    <col min="3" max="3" width="8.57421875" style="70" customWidth="1"/>
    <col min="4" max="4" width="12.28125" style="70" customWidth="1"/>
    <col min="5" max="5" width="11.28125" style="70" customWidth="1"/>
    <col min="6" max="6" width="10.7109375" style="70" customWidth="1"/>
    <col min="7" max="7" width="14.00390625" style="70" customWidth="1"/>
    <col min="8" max="8" width="7.140625" style="101" customWidth="1"/>
    <col min="9" max="9" width="10.00390625" style="70" customWidth="1"/>
    <col min="10" max="11" width="11.421875" style="70" customWidth="1"/>
    <col min="12" max="16384" width="11.421875" style="2" customWidth="1"/>
  </cols>
  <sheetData>
    <row r="1" ht="18" customHeight="1">
      <c r="A1" s="1" t="s">
        <v>577</v>
      </c>
    </row>
    <row r="2" ht="18" customHeight="1"/>
    <row r="3" spans="1:11" s="1" customFormat="1" ht="18" customHeight="1">
      <c r="A3" s="381" t="s">
        <v>0</v>
      </c>
      <c r="B3" s="381"/>
      <c r="C3" s="381"/>
      <c r="D3" s="381"/>
      <c r="E3" s="381"/>
      <c r="F3" s="381"/>
      <c r="G3" s="381"/>
      <c r="H3" s="381"/>
      <c r="I3" s="381"/>
      <c r="J3" s="381"/>
      <c r="K3" s="221"/>
    </row>
    <row r="4" spans="1:11" s="1" customFormat="1" ht="18" customHeight="1">
      <c r="A4" s="381" t="s">
        <v>252</v>
      </c>
      <c r="B4" s="381"/>
      <c r="C4" s="381"/>
      <c r="D4" s="381"/>
      <c r="E4" s="381"/>
      <c r="F4" s="381"/>
      <c r="G4" s="381"/>
      <c r="H4" s="381"/>
      <c r="I4" s="381"/>
      <c r="J4" s="381"/>
      <c r="K4" s="221"/>
    </row>
    <row r="5" spans="1:11" s="1" customFormat="1" ht="18" customHeight="1">
      <c r="A5" s="51"/>
      <c r="B5" s="222"/>
      <c r="C5" s="222"/>
      <c r="D5" s="222"/>
      <c r="E5" s="222"/>
      <c r="F5" s="222"/>
      <c r="G5" s="222"/>
      <c r="H5" s="196"/>
      <c r="I5" s="222"/>
      <c r="J5" s="222"/>
      <c r="K5" s="221"/>
    </row>
    <row r="6" spans="1:11" s="1" customFormat="1" ht="18" customHeight="1" thickBot="1">
      <c r="A6" s="51"/>
      <c r="B6" s="222"/>
      <c r="C6" s="222"/>
      <c r="D6" s="222"/>
      <c r="E6" s="222"/>
      <c r="F6" s="222"/>
      <c r="G6" s="222"/>
      <c r="H6" s="196"/>
      <c r="I6" s="222"/>
      <c r="J6" s="222"/>
      <c r="K6" s="221"/>
    </row>
    <row r="7" spans="1:11" s="1" customFormat="1" ht="30" customHeight="1" thickBot="1">
      <c r="A7" s="382" t="s">
        <v>253</v>
      </c>
      <c r="B7" s="385" t="s">
        <v>10</v>
      </c>
      <c r="C7" s="388" t="s">
        <v>254</v>
      </c>
      <c r="D7" s="389"/>
      <c r="E7" s="389"/>
      <c r="F7" s="389"/>
      <c r="G7" s="389"/>
      <c r="H7" s="390"/>
      <c r="I7" s="223" t="s">
        <v>255</v>
      </c>
      <c r="J7" s="224"/>
      <c r="K7" s="221"/>
    </row>
    <row r="8" spans="1:11" s="1" customFormat="1" ht="18" customHeight="1">
      <c r="A8" s="383"/>
      <c r="B8" s="386"/>
      <c r="C8" s="391" t="s">
        <v>10</v>
      </c>
      <c r="D8" s="198" t="s">
        <v>256</v>
      </c>
      <c r="E8" s="198" t="s">
        <v>256</v>
      </c>
      <c r="F8" s="198"/>
      <c r="G8" s="198" t="s">
        <v>257</v>
      </c>
      <c r="H8" s="198"/>
      <c r="I8" s="225" t="s">
        <v>258</v>
      </c>
      <c r="J8" s="196" t="s">
        <v>259</v>
      </c>
      <c r="K8" s="221"/>
    </row>
    <row r="9" spans="1:11" s="1" customFormat="1" ht="18" customHeight="1">
      <c r="A9" s="383"/>
      <c r="B9" s="386"/>
      <c r="C9" s="363"/>
      <c r="D9" s="198" t="s">
        <v>34</v>
      </c>
      <c r="E9" s="196" t="s">
        <v>34</v>
      </c>
      <c r="F9" s="196" t="s">
        <v>260</v>
      </c>
      <c r="G9" s="196" t="s">
        <v>261</v>
      </c>
      <c r="H9" s="196" t="s">
        <v>193</v>
      </c>
      <c r="I9" s="225" t="s">
        <v>262</v>
      </c>
      <c r="J9" s="196" t="s">
        <v>263</v>
      </c>
      <c r="K9" s="221"/>
    </row>
    <row r="10" spans="1:11" s="1" customFormat="1" ht="18" customHeight="1" thickBot="1">
      <c r="A10" s="384"/>
      <c r="B10" s="387"/>
      <c r="C10" s="364"/>
      <c r="D10" s="213" t="s">
        <v>264</v>
      </c>
      <c r="E10" s="213" t="s">
        <v>265</v>
      </c>
      <c r="F10" s="213" t="s">
        <v>4</v>
      </c>
      <c r="G10" s="213" t="s">
        <v>266</v>
      </c>
      <c r="H10" s="213" t="s">
        <v>4</v>
      </c>
      <c r="I10" s="226"/>
      <c r="J10" s="213"/>
      <c r="K10" s="221"/>
    </row>
    <row r="11" spans="2:9" ht="18" customHeight="1">
      <c r="B11" s="189"/>
      <c r="C11" s="96"/>
      <c r="I11" s="93"/>
    </row>
    <row r="12" spans="1:10" ht="18" customHeight="1">
      <c r="A12" s="4" t="s">
        <v>10</v>
      </c>
      <c r="B12" s="277">
        <f>C12+I12+J12</f>
        <v>52215</v>
      </c>
      <c r="C12" s="278">
        <f>SUM(D12:H12)</f>
        <v>48552</v>
      </c>
      <c r="D12" s="24">
        <f aca="true" t="shared" si="0" ref="D12:I12">SUM(D14:D41)</f>
        <v>36441</v>
      </c>
      <c r="E12" s="24">
        <f t="shared" si="0"/>
        <v>4040</v>
      </c>
      <c r="F12" s="24">
        <f t="shared" si="0"/>
        <v>1596</v>
      </c>
      <c r="G12" s="24">
        <f t="shared" si="0"/>
        <v>1163</v>
      </c>
      <c r="H12" s="24">
        <f t="shared" si="0"/>
        <v>5312</v>
      </c>
      <c r="I12" s="67">
        <f t="shared" si="0"/>
        <v>3464</v>
      </c>
      <c r="J12" s="67">
        <f>SUM(J14:J40)</f>
        <v>199</v>
      </c>
    </row>
    <row r="13" spans="2:10" ht="18" customHeight="1">
      <c r="B13" s="277"/>
      <c r="C13" s="278"/>
      <c r="D13" s="13"/>
      <c r="E13" s="13"/>
      <c r="F13" s="13"/>
      <c r="G13" s="13"/>
      <c r="H13" s="279"/>
      <c r="I13" s="269"/>
      <c r="J13" s="13"/>
    </row>
    <row r="14" spans="1:10" ht="18" customHeight="1">
      <c r="A14" s="2" t="s">
        <v>267</v>
      </c>
      <c r="B14" s="280">
        <f>C14+I14+J14</f>
        <v>18598</v>
      </c>
      <c r="C14" s="281">
        <f>SUM(D14:H14)</f>
        <v>17471</v>
      </c>
      <c r="D14" s="279">
        <v>13225</v>
      </c>
      <c r="E14" s="279">
        <v>1190</v>
      </c>
      <c r="F14" s="279">
        <v>514</v>
      </c>
      <c r="G14" s="279">
        <v>517</v>
      </c>
      <c r="H14" s="279">
        <v>2025</v>
      </c>
      <c r="I14" s="30">
        <v>1115</v>
      </c>
      <c r="J14" s="279">
        <v>12</v>
      </c>
    </row>
    <row r="15" spans="1:10" ht="18" customHeight="1">
      <c r="A15" s="2" t="s">
        <v>268</v>
      </c>
      <c r="B15" s="280">
        <f aca="true" t="shared" si="1" ref="B15:B38">C15+I15+J15</f>
        <v>3831</v>
      </c>
      <c r="C15" s="281">
        <f>SUM(D15:H15)</f>
        <v>3598</v>
      </c>
      <c r="D15" s="279">
        <v>2975</v>
      </c>
      <c r="E15" s="279">
        <v>236</v>
      </c>
      <c r="F15" s="279">
        <v>83</v>
      </c>
      <c r="G15" s="279">
        <v>24</v>
      </c>
      <c r="H15" s="279">
        <v>280</v>
      </c>
      <c r="I15" s="30">
        <v>230</v>
      </c>
      <c r="J15" s="279">
        <v>3</v>
      </c>
    </row>
    <row r="16" spans="1:10" ht="18" customHeight="1">
      <c r="A16" s="2" t="s">
        <v>269</v>
      </c>
      <c r="B16" s="280">
        <f t="shared" si="1"/>
        <v>2719</v>
      </c>
      <c r="C16" s="281">
        <f aca="true" t="shared" si="2" ref="C16:C38">SUM(D16:H16)</f>
        <v>2528</v>
      </c>
      <c r="D16" s="279">
        <v>2090</v>
      </c>
      <c r="E16" s="279">
        <v>200</v>
      </c>
      <c r="F16" s="279">
        <v>50</v>
      </c>
      <c r="G16" s="279">
        <v>32</v>
      </c>
      <c r="H16" s="279">
        <v>156</v>
      </c>
      <c r="I16" s="30">
        <v>175</v>
      </c>
      <c r="J16" s="279">
        <v>16</v>
      </c>
    </row>
    <row r="17" spans="1:10" ht="18" customHeight="1">
      <c r="A17" s="2" t="s">
        <v>270</v>
      </c>
      <c r="B17" s="280">
        <f t="shared" si="1"/>
        <v>2341</v>
      </c>
      <c r="C17" s="281">
        <f t="shared" si="2"/>
        <v>2115</v>
      </c>
      <c r="D17" s="279">
        <v>1539</v>
      </c>
      <c r="E17" s="279">
        <v>148</v>
      </c>
      <c r="F17" s="279">
        <v>84</v>
      </c>
      <c r="G17" s="279">
        <v>51</v>
      </c>
      <c r="H17" s="279">
        <v>293</v>
      </c>
      <c r="I17" s="30">
        <v>218</v>
      </c>
      <c r="J17" s="279">
        <v>8</v>
      </c>
    </row>
    <row r="18" spans="1:10" ht="18" customHeight="1">
      <c r="A18" s="2" t="s">
        <v>271</v>
      </c>
      <c r="B18" s="280">
        <f t="shared" si="1"/>
        <v>1753</v>
      </c>
      <c r="C18" s="281">
        <f t="shared" si="2"/>
        <v>1620</v>
      </c>
      <c r="D18" s="279">
        <v>1284</v>
      </c>
      <c r="E18" s="279">
        <v>122</v>
      </c>
      <c r="F18" s="279">
        <v>49</v>
      </c>
      <c r="G18" s="279">
        <v>28</v>
      </c>
      <c r="H18" s="279">
        <v>137</v>
      </c>
      <c r="I18" s="30">
        <v>125</v>
      </c>
      <c r="J18" s="279">
        <v>8</v>
      </c>
    </row>
    <row r="19" spans="1:10" ht="18" customHeight="1">
      <c r="A19" s="2" t="s">
        <v>272</v>
      </c>
      <c r="B19" s="280">
        <f t="shared" si="1"/>
        <v>1856</v>
      </c>
      <c r="C19" s="281">
        <f t="shared" si="2"/>
        <v>1718</v>
      </c>
      <c r="D19" s="279">
        <v>1244</v>
      </c>
      <c r="E19" s="279">
        <v>201</v>
      </c>
      <c r="F19" s="279">
        <v>85</v>
      </c>
      <c r="G19" s="279">
        <v>22</v>
      </c>
      <c r="H19" s="279">
        <v>166</v>
      </c>
      <c r="I19" s="30">
        <v>134</v>
      </c>
      <c r="J19" s="279">
        <v>4</v>
      </c>
    </row>
    <row r="20" spans="1:10" ht="18" customHeight="1">
      <c r="A20" s="2" t="s">
        <v>17</v>
      </c>
      <c r="B20" s="280">
        <f t="shared" si="1"/>
        <v>2213</v>
      </c>
      <c r="C20" s="281">
        <f t="shared" si="2"/>
        <v>2017</v>
      </c>
      <c r="D20" s="279">
        <v>1498</v>
      </c>
      <c r="E20" s="279">
        <v>258</v>
      </c>
      <c r="F20" s="279">
        <v>65</v>
      </c>
      <c r="G20" s="279">
        <v>36</v>
      </c>
      <c r="H20" s="279">
        <v>160</v>
      </c>
      <c r="I20" s="30">
        <v>189</v>
      </c>
      <c r="J20" s="279">
        <v>7</v>
      </c>
    </row>
    <row r="21" spans="1:10" ht="18" customHeight="1">
      <c r="A21" s="2" t="s">
        <v>273</v>
      </c>
      <c r="B21" s="280">
        <f t="shared" si="1"/>
        <v>1536</v>
      </c>
      <c r="C21" s="281">
        <f t="shared" si="2"/>
        <v>1384</v>
      </c>
      <c r="D21" s="279">
        <v>885</v>
      </c>
      <c r="E21" s="279">
        <v>164</v>
      </c>
      <c r="F21" s="279">
        <v>81</v>
      </c>
      <c r="G21" s="279">
        <v>32</v>
      </c>
      <c r="H21" s="279">
        <v>222</v>
      </c>
      <c r="I21" s="30">
        <v>142</v>
      </c>
      <c r="J21" s="279">
        <v>10</v>
      </c>
    </row>
    <row r="22" spans="1:10" ht="18" customHeight="1">
      <c r="A22" s="2" t="s">
        <v>274</v>
      </c>
      <c r="B22" s="280">
        <f t="shared" si="1"/>
        <v>1766</v>
      </c>
      <c r="C22" s="281">
        <f t="shared" si="2"/>
        <v>1656</v>
      </c>
      <c r="D22" s="279">
        <v>1276</v>
      </c>
      <c r="E22" s="279">
        <v>75</v>
      </c>
      <c r="F22" s="279">
        <v>32</v>
      </c>
      <c r="G22" s="279">
        <v>55</v>
      </c>
      <c r="H22" s="279">
        <v>218</v>
      </c>
      <c r="I22" s="30">
        <v>105</v>
      </c>
      <c r="J22" s="279">
        <v>5</v>
      </c>
    </row>
    <row r="23" spans="1:10" ht="18" customHeight="1">
      <c r="A23" s="2" t="s">
        <v>275</v>
      </c>
      <c r="B23" s="280">
        <f t="shared" si="1"/>
        <v>1031</v>
      </c>
      <c r="C23" s="281">
        <f t="shared" si="2"/>
        <v>922</v>
      </c>
      <c r="D23" s="279">
        <v>607</v>
      </c>
      <c r="E23" s="279">
        <v>82</v>
      </c>
      <c r="F23" s="279">
        <v>42</v>
      </c>
      <c r="G23" s="279">
        <v>19</v>
      </c>
      <c r="H23" s="279">
        <v>172</v>
      </c>
      <c r="I23" s="30">
        <v>104</v>
      </c>
      <c r="J23" s="279">
        <v>5</v>
      </c>
    </row>
    <row r="24" spans="1:10" ht="18" customHeight="1">
      <c r="A24" s="2" t="s">
        <v>276</v>
      </c>
      <c r="B24" s="280">
        <f t="shared" si="1"/>
        <v>1604</v>
      </c>
      <c r="C24" s="281">
        <f t="shared" si="2"/>
        <v>1474</v>
      </c>
      <c r="D24" s="279">
        <v>1115</v>
      </c>
      <c r="E24" s="279">
        <v>122</v>
      </c>
      <c r="F24" s="279">
        <v>79</v>
      </c>
      <c r="G24" s="279">
        <v>32</v>
      </c>
      <c r="H24" s="279">
        <v>126</v>
      </c>
      <c r="I24" s="30">
        <v>110</v>
      </c>
      <c r="J24" s="279">
        <v>20</v>
      </c>
    </row>
    <row r="25" spans="1:10" ht="18" customHeight="1">
      <c r="A25" s="2" t="s">
        <v>277</v>
      </c>
      <c r="B25" s="280">
        <f t="shared" si="1"/>
        <v>1637</v>
      </c>
      <c r="C25" s="281">
        <f t="shared" si="2"/>
        <v>1556</v>
      </c>
      <c r="D25" s="279">
        <v>1067</v>
      </c>
      <c r="E25" s="279">
        <v>191</v>
      </c>
      <c r="F25" s="279">
        <v>39</v>
      </c>
      <c r="G25" s="279">
        <v>32</v>
      </c>
      <c r="H25" s="279">
        <v>227</v>
      </c>
      <c r="I25" s="30">
        <v>81</v>
      </c>
      <c r="J25" s="279">
        <v>0</v>
      </c>
    </row>
    <row r="26" spans="1:10" ht="18" customHeight="1">
      <c r="A26" s="2" t="s">
        <v>278</v>
      </c>
      <c r="B26" s="280">
        <f t="shared" si="1"/>
        <v>869</v>
      </c>
      <c r="C26" s="281">
        <f t="shared" si="2"/>
        <v>815</v>
      </c>
      <c r="D26" s="279">
        <v>569</v>
      </c>
      <c r="E26" s="279">
        <v>99</v>
      </c>
      <c r="F26" s="279">
        <v>30</v>
      </c>
      <c r="G26" s="279">
        <v>36</v>
      </c>
      <c r="H26" s="279">
        <v>81</v>
      </c>
      <c r="I26" s="30">
        <v>39</v>
      </c>
      <c r="J26" s="279">
        <v>15</v>
      </c>
    </row>
    <row r="27" spans="1:10" ht="18" customHeight="1">
      <c r="A27" s="2" t="s">
        <v>279</v>
      </c>
      <c r="B27" s="280">
        <f t="shared" si="1"/>
        <v>1180</v>
      </c>
      <c r="C27" s="281">
        <f t="shared" si="2"/>
        <v>1092</v>
      </c>
      <c r="D27" s="279">
        <v>819</v>
      </c>
      <c r="E27" s="279">
        <v>135</v>
      </c>
      <c r="F27" s="279">
        <v>49</v>
      </c>
      <c r="G27" s="279">
        <v>33</v>
      </c>
      <c r="H27" s="279">
        <v>56</v>
      </c>
      <c r="I27" s="30">
        <v>66</v>
      </c>
      <c r="J27" s="279">
        <v>22</v>
      </c>
    </row>
    <row r="28" spans="1:10" ht="18" customHeight="1">
      <c r="A28" s="2" t="s">
        <v>280</v>
      </c>
      <c r="B28" s="280">
        <f t="shared" si="1"/>
        <v>839</v>
      </c>
      <c r="C28" s="281">
        <f t="shared" si="2"/>
        <v>768</v>
      </c>
      <c r="D28" s="279">
        <v>513</v>
      </c>
      <c r="E28" s="279">
        <v>121</v>
      </c>
      <c r="F28" s="279">
        <v>26</v>
      </c>
      <c r="G28" s="279">
        <v>20</v>
      </c>
      <c r="H28" s="279">
        <v>88</v>
      </c>
      <c r="I28" s="30">
        <v>70</v>
      </c>
      <c r="J28" s="279">
        <v>1</v>
      </c>
    </row>
    <row r="29" spans="1:10" ht="18" customHeight="1">
      <c r="A29" s="2" t="s">
        <v>23</v>
      </c>
      <c r="B29" s="280">
        <f t="shared" si="1"/>
        <v>1453</v>
      </c>
      <c r="C29" s="281">
        <f t="shared" si="2"/>
        <v>1389</v>
      </c>
      <c r="D29" s="279">
        <v>888</v>
      </c>
      <c r="E29" s="279">
        <v>138</v>
      </c>
      <c r="F29" s="279">
        <v>77</v>
      </c>
      <c r="G29" s="279">
        <v>39</v>
      </c>
      <c r="H29" s="279">
        <v>247</v>
      </c>
      <c r="I29" s="30">
        <v>55</v>
      </c>
      <c r="J29" s="279">
        <v>9</v>
      </c>
    </row>
    <row r="30" spans="1:10" ht="18" customHeight="1">
      <c r="A30" s="2" t="s">
        <v>281</v>
      </c>
      <c r="B30" s="280">
        <f t="shared" si="1"/>
        <v>1347</v>
      </c>
      <c r="C30" s="281">
        <f t="shared" si="2"/>
        <v>1293</v>
      </c>
      <c r="D30" s="279">
        <v>996</v>
      </c>
      <c r="E30" s="279">
        <v>83</v>
      </c>
      <c r="F30" s="279">
        <v>34</v>
      </c>
      <c r="G30" s="279">
        <v>65</v>
      </c>
      <c r="H30" s="279">
        <v>115</v>
      </c>
      <c r="I30" s="30">
        <v>52</v>
      </c>
      <c r="J30" s="279">
        <v>2</v>
      </c>
    </row>
    <row r="31" spans="1:10" ht="18" customHeight="1">
      <c r="A31" s="2" t="s">
        <v>282</v>
      </c>
      <c r="B31" s="280">
        <f t="shared" si="1"/>
        <v>1258</v>
      </c>
      <c r="C31" s="281">
        <f t="shared" si="2"/>
        <v>1165</v>
      </c>
      <c r="D31" s="279">
        <v>847</v>
      </c>
      <c r="E31" s="279">
        <v>148</v>
      </c>
      <c r="F31" s="279">
        <v>44</v>
      </c>
      <c r="G31" s="279">
        <v>13</v>
      </c>
      <c r="H31" s="279">
        <v>113</v>
      </c>
      <c r="I31" s="30">
        <v>73</v>
      </c>
      <c r="J31" s="279">
        <v>20</v>
      </c>
    </row>
    <row r="32" spans="1:10" ht="18" customHeight="1">
      <c r="A32" s="2" t="s">
        <v>283</v>
      </c>
      <c r="B32" s="280">
        <f t="shared" si="1"/>
        <v>388</v>
      </c>
      <c r="C32" s="281">
        <f t="shared" si="2"/>
        <v>358</v>
      </c>
      <c r="D32" s="279">
        <v>269</v>
      </c>
      <c r="E32" s="279">
        <v>17</v>
      </c>
      <c r="F32" s="279">
        <v>17</v>
      </c>
      <c r="G32" s="279">
        <v>8</v>
      </c>
      <c r="H32" s="279">
        <v>47</v>
      </c>
      <c r="I32" s="30">
        <v>25</v>
      </c>
      <c r="J32" s="279">
        <v>5</v>
      </c>
    </row>
    <row r="33" spans="1:10" ht="18" customHeight="1">
      <c r="A33" s="2" t="s">
        <v>284</v>
      </c>
      <c r="B33" s="280">
        <f t="shared" si="1"/>
        <v>461</v>
      </c>
      <c r="C33" s="281">
        <f t="shared" si="2"/>
        <v>412</v>
      </c>
      <c r="D33" s="279">
        <v>326</v>
      </c>
      <c r="E33" s="279">
        <v>40</v>
      </c>
      <c r="F33" s="279">
        <v>15</v>
      </c>
      <c r="G33" s="279">
        <v>6</v>
      </c>
      <c r="H33" s="279">
        <v>25</v>
      </c>
      <c r="I33" s="30">
        <v>45</v>
      </c>
      <c r="J33" s="279">
        <v>4</v>
      </c>
    </row>
    <row r="34" spans="1:10" ht="18" customHeight="1">
      <c r="A34" s="2" t="s">
        <v>285</v>
      </c>
      <c r="B34" s="280">
        <f t="shared" si="1"/>
        <v>736</v>
      </c>
      <c r="C34" s="281">
        <f t="shared" si="2"/>
        <v>694</v>
      </c>
      <c r="D34" s="279">
        <v>567</v>
      </c>
      <c r="E34" s="279">
        <v>17</v>
      </c>
      <c r="F34" s="279">
        <v>18</v>
      </c>
      <c r="G34" s="279">
        <v>19</v>
      </c>
      <c r="H34" s="279">
        <v>73</v>
      </c>
      <c r="I34" s="30">
        <v>38</v>
      </c>
      <c r="J34" s="279">
        <v>4</v>
      </c>
    </row>
    <row r="35" spans="1:10" ht="18" customHeight="1">
      <c r="A35" s="2" t="s">
        <v>286</v>
      </c>
      <c r="B35" s="280">
        <f t="shared" si="1"/>
        <v>901</v>
      </c>
      <c r="C35" s="281">
        <f t="shared" si="2"/>
        <v>864</v>
      </c>
      <c r="D35" s="279">
        <v>686</v>
      </c>
      <c r="E35" s="279">
        <v>41</v>
      </c>
      <c r="F35" s="279">
        <v>19</v>
      </c>
      <c r="G35" s="279">
        <v>25</v>
      </c>
      <c r="H35" s="279">
        <v>93</v>
      </c>
      <c r="I35" s="30">
        <v>33</v>
      </c>
      <c r="J35" s="279">
        <v>4</v>
      </c>
    </row>
    <row r="36" spans="1:10" ht="18" customHeight="1">
      <c r="A36" s="2" t="s">
        <v>30</v>
      </c>
      <c r="B36" s="280">
        <f t="shared" si="1"/>
        <v>409</v>
      </c>
      <c r="C36" s="281">
        <f t="shared" si="2"/>
        <v>376</v>
      </c>
      <c r="D36" s="279">
        <v>255</v>
      </c>
      <c r="E36" s="279">
        <v>22</v>
      </c>
      <c r="F36" s="279">
        <v>20</v>
      </c>
      <c r="G36" s="279">
        <v>7</v>
      </c>
      <c r="H36" s="279">
        <v>72</v>
      </c>
      <c r="I36" s="30">
        <v>32</v>
      </c>
      <c r="J36" s="279">
        <v>1</v>
      </c>
    </row>
    <row r="37" spans="1:10" ht="18" customHeight="1">
      <c r="A37" s="2" t="s">
        <v>287</v>
      </c>
      <c r="B37" s="280">
        <f t="shared" si="1"/>
        <v>692</v>
      </c>
      <c r="C37" s="281">
        <f t="shared" si="2"/>
        <v>647</v>
      </c>
      <c r="D37" s="279">
        <v>495</v>
      </c>
      <c r="E37" s="279">
        <v>45</v>
      </c>
      <c r="F37" s="279">
        <v>31</v>
      </c>
      <c r="G37" s="279">
        <v>11</v>
      </c>
      <c r="H37" s="279">
        <v>65</v>
      </c>
      <c r="I37" s="30">
        <v>40</v>
      </c>
      <c r="J37" s="279">
        <v>5</v>
      </c>
    </row>
    <row r="38" spans="1:10" ht="18" customHeight="1">
      <c r="A38" s="2" t="s">
        <v>288</v>
      </c>
      <c r="B38" s="280">
        <f t="shared" si="1"/>
        <v>275</v>
      </c>
      <c r="C38" s="281">
        <f t="shared" si="2"/>
        <v>250</v>
      </c>
      <c r="D38" s="279">
        <v>204</v>
      </c>
      <c r="E38" s="279">
        <v>5</v>
      </c>
      <c r="F38" s="279">
        <v>3</v>
      </c>
      <c r="G38" s="279">
        <v>0</v>
      </c>
      <c r="H38" s="279">
        <v>38</v>
      </c>
      <c r="I38" s="30">
        <v>16</v>
      </c>
      <c r="J38" s="279">
        <v>9</v>
      </c>
    </row>
    <row r="39" spans="1:10" ht="18" customHeight="1">
      <c r="A39" s="2" t="s">
        <v>289</v>
      </c>
      <c r="B39" s="280">
        <f>C39+I39+J39</f>
        <v>257</v>
      </c>
      <c r="C39" s="281">
        <f>SUM(D39:H39)</f>
        <v>245</v>
      </c>
      <c r="D39" s="279">
        <v>202</v>
      </c>
      <c r="E39" s="279">
        <v>15</v>
      </c>
      <c r="F39" s="279">
        <v>10</v>
      </c>
      <c r="G39" s="279">
        <v>1</v>
      </c>
      <c r="H39" s="279">
        <v>17</v>
      </c>
      <c r="I39" s="30">
        <v>12</v>
      </c>
      <c r="J39" s="279">
        <v>0</v>
      </c>
    </row>
    <row r="40" spans="1:10" ht="18" customHeight="1">
      <c r="A40" s="2" t="s">
        <v>556</v>
      </c>
      <c r="B40" s="280">
        <f>C40+I40+J40</f>
        <v>15</v>
      </c>
      <c r="C40" s="281">
        <f>SUM(D40:H40)</f>
        <v>15</v>
      </c>
      <c r="D40" s="279">
        <v>0</v>
      </c>
      <c r="E40" s="279">
        <v>15</v>
      </c>
      <c r="F40" s="279">
        <v>0</v>
      </c>
      <c r="G40" s="279">
        <v>0</v>
      </c>
      <c r="H40" s="279">
        <v>0</v>
      </c>
      <c r="I40" s="30">
        <v>0</v>
      </c>
      <c r="J40" s="279">
        <v>0</v>
      </c>
    </row>
    <row r="41" spans="1:10" ht="18" customHeight="1">
      <c r="A41" s="2" t="s">
        <v>566</v>
      </c>
      <c r="B41" s="280">
        <f>C41+I41+J41</f>
        <v>250</v>
      </c>
      <c r="C41" s="281">
        <f>SUM(D41:H41)</f>
        <v>110</v>
      </c>
      <c r="D41" s="279">
        <v>0</v>
      </c>
      <c r="E41" s="279">
        <v>110</v>
      </c>
      <c r="F41" s="279">
        <v>0</v>
      </c>
      <c r="G41" s="279">
        <v>0</v>
      </c>
      <c r="H41" s="279">
        <v>0</v>
      </c>
      <c r="I41" s="30">
        <v>140</v>
      </c>
      <c r="J41" s="279">
        <v>0</v>
      </c>
    </row>
    <row r="42" spans="1:10" ht="18" customHeight="1" thickBot="1">
      <c r="A42" s="15"/>
      <c r="B42" s="227"/>
      <c r="C42" s="100"/>
      <c r="D42" s="98"/>
      <c r="E42" s="98"/>
      <c r="F42" s="98"/>
      <c r="G42" s="98"/>
      <c r="H42" s="99"/>
      <c r="I42" s="97"/>
      <c r="J42" s="98"/>
    </row>
    <row r="43" spans="1:10" ht="18" customHeight="1">
      <c r="A43" s="49" t="s">
        <v>194</v>
      </c>
      <c r="B43" s="94"/>
      <c r="C43" s="94"/>
      <c r="D43" s="94"/>
      <c r="E43" s="94"/>
      <c r="F43" s="94"/>
      <c r="G43" s="94"/>
      <c r="H43" s="95"/>
      <c r="I43" s="94"/>
      <c r="J43" s="94"/>
    </row>
  </sheetData>
  <mergeCells count="6">
    <mergeCell ref="A3:J3"/>
    <mergeCell ref="A4:J4"/>
    <mergeCell ref="A7:A10"/>
    <mergeCell ref="B7:B10"/>
    <mergeCell ref="C7:H7"/>
    <mergeCell ref="C8:C10"/>
  </mergeCells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8"/>
  <sheetViews>
    <sheetView workbookViewId="0" topLeftCell="A1">
      <selection activeCell="A85" sqref="A85"/>
    </sheetView>
  </sheetViews>
  <sheetFormatPr defaultColWidth="11.421875" defaultRowHeight="18" customHeight="1"/>
  <cols>
    <col min="1" max="1" width="16.28125" style="71" customWidth="1"/>
    <col min="2" max="2" width="10.00390625" style="71" customWidth="1"/>
    <col min="3" max="3" width="10.28125" style="71" customWidth="1"/>
    <col min="4" max="4" width="10.8515625" style="71" customWidth="1"/>
    <col min="5" max="5" width="9.7109375" style="71" customWidth="1"/>
    <col min="6" max="6" width="10.7109375" style="71" customWidth="1"/>
    <col min="7" max="7" width="13.28125" style="71" customWidth="1"/>
    <col min="8" max="8" width="9.8515625" style="71" customWidth="1"/>
    <col min="9" max="9" width="9.7109375" style="71" customWidth="1"/>
    <col min="10" max="10" width="10.8515625" style="71" customWidth="1"/>
    <col min="11" max="16384" width="11.421875" style="71" customWidth="1"/>
  </cols>
  <sheetData>
    <row r="1" spans="1:10" ht="18" customHeight="1">
      <c r="A1" s="1" t="s">
        <v>578</v>
      </c>
      <c r="B1" s="2"/>
      <c r="C1" s="2"/>
      <c r="D1" s="2"/>
      <c r="E1" s="2"/>
      <c r="F1" s="2"/>
      <c r="G1" s="2"/>
      <c r="H1" s="2"/>
      <c r="I1" s="2"/>
      <c r="J1" s="2"/>
    </row>
    <row r="2" spans="1:10" ht="18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8" customHeight="1">
      <c r="A3" s="381" t="s">
        <v>291</v>
      </c>
      <c r="B3" s="381"/>
      <c r="C3" s="381"/>
      <c r="D3" s="381"/>
      <c r="E3" s="381"/>
      <c r="F3" s="381"/>
      <c r="G3" s="381"/>
      <c r="H3" s="381"/>
      <c r="I3" s="381"/>
      <c r="J3" s="381"/>
    </row>
    <row r="4" spans="1:10" ht="18" customHeight="1">
      <c r="A4" s="381" t="s">
        <v>292</v>
      </c>
      <c r="B4" s="381"/>
      <c r="C4" s="381"/>
      <c r="D4" s="381"/>
      <c r="E4" s="381"/>
      <c r="F4" s="381"/>
      <c r="G4" s="381"/>
      <c r="H4" s="381"/>
      <c r="I4" s="381"/>
      <c r="J4" s="381"/>
    </row>
    <row r="5" spans="1:10" ht="18" customHeight="1">
      <c r="A5" s="381" t="s">
        <v>293</v>
      </c>
      <c r="B5" s="381"/>
      <c r="C5" s="381"/>
      <c r="D5" s="381"/>
      <c r="E5" s="381"/>
      <c r="F5" s="381"/>
      <c r="G5" s="381"/>
      <c r="H5" s="381"/>
      <c r="I5" s="381"/>
      <c r="J5" s="381"/>
    </row>
    <row r="6" spans="1:10" ht="18" customHeight="1" thickBot="1">
      <c r="A6" s="51"/>
      <c r="B6" s="51"/>
      <c r="C6" s="51"/>
      <c r="D6" s="51"/>
      <c r="E6" s="51"/>
      <c r="F6" s="51"/>
      <c r="G6" s="51"/>
      <c r="H6" s="51"/>
      <c r="I6" s="51"/>
      <c r="J6" s="51"/>
    </row>
    <row r="7" spans="1:10" ht="18" customHeight="1" thickBot="1">
      <c r="A7" s="382" t="s">
        <v>253</v>
      </c>
      <c r="B7" s="52"/>
      <c r="C7" s="365" t="s">
        <v>254</v>
      </c>
      <c r="D7" s="366"/>
      <c r="E7" s="366"/>
      <c r="F7" s="366"/>
      <c r="G7" s="366"/>
      <c r="H7" s="367"/>
      <c r="I7" s="53" t="s">
        <v>255</v>
      </c>
      <c r="J7" s="54"/>
    </row>
    <row r="8" spans="1:10" ht="18" customHeight="1">
      <c r="A8" s="383"/>
      <c r="B8" s="55" t="s">
        <v>294</v>
      </c>
      <c r="C8" s="56" t="s">
        <v>294</v>
      </c>
      <c r="D8" s="37" t="s">
        <v>256</v>
      </c>
      <c r="E8" s="37" t="s">
        <v>256</v>
      </c>
      <c r="F8" s="37"/>
      <c r="G8" s="37" t="s">
        <v>257</v>
      </c>
      <c r="H8" s="37"/>
      <c r="I8" s="57" t="s">
        <v>258</v>
      </c>
      <c r="J8" s="4" t="s">
        <v>259</v>
      </c>
    </row>
    <row r="9" spans="1:10" ht="18" customHeight="1">
      <c r="A9" s="383"/>
      <c r="B9" s="55" t="s">
        <v>10</v>
      </c>
      <c r="C9" s="58" t="s">
        <v>295</v>
      </c>
      <c r="D9" s="37" t="s">
        <v>34</v>
      </c>
      <c r="E9" s="4" t="s">
        <v>34</v>
      </c>
      <c r="F9" s="4" t="s">
        <v>260</v>
      </c>
      <c r="G9" s="4" t="s">
        <v>261</v>
      </c>
      <c r="H9" s="4" t="s">
        <v>193</v>
      </c>
      <c r="I9" s="57" t="s">
        <v>262</v>
      </c>
      <c r="J9" s="4" t="s">
        <v>263</v>
      </c>
    </row>
    <row r="10" spans="1:10" ht="18" customHeight="1" thickBot="1">
      <c r="A10" s="384"/>
      <c r="B10" s="60"/>
      <c r="C10" s="61"/>
      <c r="D10" s="10" t="s">
        <v>264</v>
      </c>
      <c r="E10" s="10" t="s">
        <v>265</v>
      </c>
      <c r="F10" s="10" t="s">
        <v>4</v>
      </c>
      <c r="G10" s="10" t="s">
        <v>266</v>
      </c>
      <c r="H10" s="10" t="s">
        <v>4</v>
      </c>
      <c r="I10" s="62"/>
      <c r="J10" s="10"/>
    </row>
    <row r="11" spans="1:10" ht="18" customHeight="1">
      <c r="A11" s="2"/>
      <c r="B11" s="72"/>
      <c r="C11" s="12"/>
      <c r="D11" s="2"/>
      <c r="E11" s="2"/>
      <c r="F11" s="2"/>
      <c r="G11" s="2"/>
      <c r="H11" s="2"/>
      <c r="I11" s="65"/>
      <c r="J11" s="2"/>
    </row>
    <row r="12" spans="1:10" ht="18" customHeight="1">
      <c r="A12" s="4" t="s">
        <v>10</v>
      </c>
      <c r="B12" s="73">
        <f aca="true" t="shared" si="0" ref="B12:B39">SUM(D12:J12)</f>
        <v>100</v>
      </c>
      <c r="C12" s="74">
        <f>C58/B58*100</f>
        <v>92.98477449008905</v>
      </c>
      <c r="D12" s="75">
        <f>D58/B58*100</f>
        <v>69.79029014650962</v>
      </c>
      <c r="E12" s="75">
        <f>E58/B58*100</f>
        <v>7.737240256631236</v>
      </c>
      <c r="F12" s="75">
        <f>F58/B58*100</f>
        <v>3.056592933065211</v>
      </c>
      <c r="G12" s="75">
        <f>G58/B58*100</f>
        <v>2.2273293115005264</v>
      </c>
      <c r="H12" s="75">
        <f>H58/B58*100</f>
        <v>10.173321842382457</v>
      </c>
      <c r="I12" s="76">
        <f>I58/B58*100</f>
        <v>6.634108972517476</v>
      </c>
      <c r="J12" s="75">
        <f>J58/B58*100</f>
        <v>0.3811165373934693</v>
      </c>
    </row>
    <row r="13" spans="1:10" ht="18" customHeight="1">
      <c r="A13" s="2"/>
      <c r="B13" s="77"/>
      <c r="C13" s="78"/>
      <c r="D13" s="79"/>
      <c r="E13" s="79"/>
      <c r="F13" s="79"/>
      <c r="G13" s="79"/>
      <c r="H13" s="79"/>
      <c r="I13" s="76"/>
      <c r="J13" s="75"/>
    </row>
    <row r="14" spans="1:10" ht="18" customHeight="1">
      <c r="A14" s="2" t="s">
        <v>267</v>
      </c>
      <c r="B14" s="77">
        <f t="shared" si="0"/>
        <v>100</v>
      </c>
      <c r="C14" s="78">
        <f aca="true" t="shared" si="1" ref="C14:C41">C60/B60*100</f>
        <v>93.94020862458329</v>
      </c>
      <c r="D14" s="79">
        <f>D60/B60*100</f>
        <v>71.10979675233897</v>
      </c>
      <c r="E14" s="79">
        <f>E60/B60*100</f>
        <v>6.39853747714808</v>
      </c>
      <c r="F14" s="79">
        <f>F60/B60*100</f>
        <v>2.7637380363479944</v>
      </c>
      <c r="G14" s="79">
        <f>G60/B60*100</f>
        <v>2.779868803097107</v>
      </c>
      <c r="H14" s="79">
        <f>H60/B60*100</f>
        <v>10.888267555651145</v>
      </c>
      <c r="I14" s="80">
        <f aca="true" t="shared" si="2" ref="I14:I41">I60/B60*100</f>
        <v>5.99526830842026</v>
      </c>
      <c r="J14" s="79">
        <f aca="true" t="shared" si="3" ref="J14:J41">J60/B60*100</f>
        <v>0.06452306699645123</v>
      </c>
    </row>
    <row r="15" spans="1:10" ht="18" customHeight="1">
      <c r="A15" s="2" t="s">
        <v>268</v>
      </c>
      <c r="B15" s="77">
        <f t="shared" si="0"/>
        <v>100</v>
      </c>
      <c r="C15" s="78">
        <f t="shared" si="1"/>
        <v>93.9180370660402</v>
      </c>
      <c r="D15" s="79">
        <f aca="true" t="shared" si="4" ref="D15:D41">D61/B61*100</f>
        <v>77.65596450013051</v>
      </c>
      <c r="E15" s="79">
        <f aca="true" t="shared" si="5" ref="E15:E38">E61/B61*100</f>
        <v>6.160271469590185</v>
      </c>
      <c r="F15" s="79">
        <f aca="true" t="shared" si="6" ref="F15:F41">F61/B61*100</f>
        <v>2.1665361524406164</v>
      </c>
      <c r="G15" s="79">
        <f aca="true" t="shared" si="7" ref="G15:G41">G61/B61*100</f>
        <v>0.6264682850430697</v>
      </c>
      <c r="H15" s="79">
        <f aca="true" t="shared" si="8" ref="H15:H41">H61/B61*100</f>
        <v>7.308796658835813</v>
      </c>
      <c r="I15" s="80">
        <f t="shared" si="2"/>
        <v>6.003654398329418</v>
      </c>
      <c r="J15" s="79">
        <f t="shared" si="3"/>
        <v>0.07830853563038372</v>
      </c>
    </row>
    <row r="16" spans="1:10" ht="18" customHeight="1">
      <c r="A16" s="2" t="s">
        <v>269</v>
      </c>
      <c r="B16" s="77">
        <f t="shared" si="0"/>
        <v>100.00000000000001</v>
      </c>
      <c r="C16" s="78">
        <f t="shared" si="1"/>
        <v>92.97535858771607</v>
      </c>
      <c r="D16" s="79">
        <f t="shared" si="4"/>
        <v>76.86649503493932</v>
      </c>
      <c r="E16" s="79">
        <f t="shared" si="5"/>
        <v>7.355645457888929</v>
      </c>
      <c r="F16" s="79">
        <f t="shared" si="6"/>
        <v>1.8389113644722324</v>
      </c>
      <c r="G16" s="79">
        <f t="shared" si="7"/>
        <v>1.1769032732622289</v>
      </c>
      <c r="H16" s="79">
        <f t="shared" si="8"/>
        <v>5.737403457153365</v>
      </c>
      <c r="I16" s="80">
        <f t="shared" si="2"/>
        <v>6.436189775652814</v>
      </c>
      <c r="J16" s="79">
        <f t="shared" si="3"/>
        <v>0.5884516366311144</v>
      </c>
    </row>
    <row r="17" spans="1:10" ht="18" customHeight="1">
      <c r="A17" s="2" t="s">
        <v>270</v>
      </c>
      <c r="B17" s="77">
        <f t="shared" si="0"/>
        <v>100</v>
      </c>
      <c r="C17" s="78">
        <f t="shared" si="1"/>
        <v>90.34600598035027</v>
      </c>
      <c r="D17" s="79">
        <f t="shared" si="4"/>
        <v>65.74113626655276</v>
      </c>
      <c r="E17" s="79">
        <f t="shared" si="5"/>
        <v>6.322084579239641</v>
      </c>
      <c r="F17" s="79">
        <f t="shared" si="6"/>
        <v>3.588210166595472</v>
      </c>
      <c r="G17" s="79">
        <f t="shared" si="7"/>
        <v>2.1785561725758225</v>
      </c>
      <c r="H17" s="79">
        <f t="shared" si="8"/>
        <v>12.516018795386588</v>
      </c>
      <c r="I17" s="80">
        <f t="shared" si="2"/>
        <v>9.312259718069201</v>
      </c>
      <c r="J17" s="79">
        <f t="shared" si="3"/>
        <v>0.34173430158052115</v>
      </c>
    </row>
    <row r="18" spans="1:10" ht="18" customHeight="1">
      <c r="A18" s="2" t="s">
        <v>271</v>
      </c>
      <c r="B18" s="77">
        <f t="shared" si="0"/>
        <v>99.99999999999999</v>
      </c>
      <c r="C18" s="78">
        <f t="shared" si="1"/>
        <v>92.41300627495723</v>
      </c>
      <c r="D18" s="79">
        <f t="shared" si="4"/>
        <v>73.24586423274386</v>
      </c>
      <c r="E18" s="79">
        <f t="shared" si="5"/>
        <v>6.959498003422704</v>
      </c>
      <c r="F18" s="79">
        <f t="shared" si="6"/>
        <v>2.795208214489447</v>
      </c>
      <c r="G18" s="79">
        <f t="shared" si="7"/>
        <v>1.5972618368511124</v>
      </c>
      <c r="H18" s="79">
        <f t="shared" si="8"/>
        <v>7.815173987450086</v>
      </c>
      <c r="I18" s="80">
        <f t="shared" si="2"/>
        <v>7.13063320022818</v>
      </c>
      <c r="J18" s="79">
        <f t="shared" si="3"/>
        <v>0.4563605248146035</v>
      </c>
    </row>
    <row r="19" spans="1:10" ht="18" customHeight="1">
      <c r="A19" s="2" t="s">
        <v>272</v>
      </c>
      <c r="B19" s="77">
        <f t="shared" si="0"/>
        <v>100.00000000000001</v>
      </c>
      <c r="C19" s="78">
        <f t="shared" si="1"/>
        <v>92.5646551724138</v>
      </c>
      <c r="D19" s="79">
        <f t="shared" si="4"/>
        <v>67.02586206896551</v>
      </c>
      <c r="E19" s="79">
        <f t="shared" si="5"/>
        <v>10.829741379310345</v>
      </c>
      <c r="F19" s="79">
        <f t="shared" si="6"/>
        <v>4.579741379310344</v>
      </c>
      <c r="G19" s="79">
        <f t="shared" si="7"/>
        <v>1.1853448275862069</v>
      </c>
      <c r="H19" s="79">
        <f t="shared" si="8"/>
        <v>8.943965517241379</v>
      </c>
      <c r="I19" s="80">
        <f t="shared" si="2"/>
        <v>7.219827586206897</v>
      </c>
      <c r="J19" s="79">
        <f t="shared" si="3"/>
        <v>0.21551724137931033</v>
      </c>
    </row>
    <row r="20" spans="1:10" ht="18" customHeight="1">
      <c r="A20" s="2" t="s">
        <v>17</v>
      </c>
      <c r="B20" s="77">
        <f t="shared" si="0"/>
        <v>100.00000000000001</v>
      </c>
      <c r="C20" s="78">
        <f t="shared" si="1"/>
        <v>91.1432444645278</v>
      </c>
      <c r="D20" s="79">
        <f t="shared" si="4"/>
        <v>67.69091730682332</v>
      </c>
      <c r="E20" s="79">
        <f t="shared" si="5"/>
        <v>11.658382286488928</v>
      </c>
      <c r="F20" s="79">
        <f t="shared" si="6"/>
        <v>2.937189335743335</v>
      </c>
      <c r="G20" s="79">
        <f t="shared" si="7"/>
        <v>1.6267510167193855</v>
      </c>
      <c r="H20" s="79">
        <f t="shared" si="8"/>
        <v>7.230004518752824</v>
      </c>
      <c r="I20" s="80">
        <f t="shared" si="2"/>
        <v>8.540442837776773</v>
      </c>
      <c r="J20" s="79">
        <f t="shared" si="3"/>
        <v>0.3163126976954361</v>
      </c>
    </row>
    <row r="21" spans="1:10" ht="18" customHeight="1">
      <c r="A21" s="2" t="s">
        <v>273</v>
      </c>
      <c r="B21" s="77">
        <f t="shared" si="0"/>
        <v>100</v>
      </c>
      <c r="C21" s="78">
        <f t="shared" si="1"/>
        <v>90.10416666666666</v>
      </c>
      <c r="D21" s="79">
        <f t="shared" si="4"/>
        <v>57.6171875</v>
      </c>
      <c r="E21" s="79">
        <f t="shared" si="5"/>
        <v>10.677083333333332</v>
      </c>
      <c r="F21" s="79">
        <f t="shared" si="6"/>
        <v>5.2734375</v>
      </c>
      <c r="G21" s="79">
        <f t="shared" si="7"/>
        <v>2.083333333333333</v>
      </c>
      <c r="H21" s="79">
        <f t="shared" si="8"/>
        <v>14.453125</v>
      </c>
      <c r="I21" s="80">
        <f t="shared" si="2"/>
        <v>9.244791666666668</v>
      </c>
      <c r="J21" s="79">
        <f t="shared" si="3"/>
        <v>0.6510416666666667</v>
      </c>
    </row>
    <row r="22" spans="1:10" ht="18" customHeight="1">
      <c r="A22" s="2" t="s">
        <v>274</v>
      </c>
      <c r="B22" s="77">
        <f t="shared" si="0"/>
        <v>100</v>
      </c>
      <c r="C22" s="78">
        <f t="shared" si="1"/>
        <v>93.77123442808607</v>
      </c>
      <c r="D22" s="79">
        <f t="shared" si="4"/>
        <v>72.25368063420159</v>
      </c>
      <c r="E22" s="79">
        <f t="shared" si="5"/>
        <v>4.246885617214043</v>
      </c>
      <c r="F22" s="79">
        <f t="shared" si="6"/>
        <v>1.8120045300113252</v>
      </c>
      <c r="G22" s="79">
        <f t="shared" si="7"/>
        <v>3.1143827859569653</v>
      </c>
      <c r="H22" s="79">
        <f t="shared" si="8"/>
        <v>12.344280860702153</v>
      </c>
      <c r="I22" s="80">
        <f t="shared" si="2"/>
        <v>5.94563986409966</v>
      </c>
      <c r="J22" s="79">
        <f t="shared" si="3"/>
        <v>0.28312570781426954</v>
      </c>
    </row>
    <row r="23" spans="1:10" ht="18" customHeight="1">
      <c r="A23" s="2" t="s">
        <v>275</v>
      </c>
      <c r="B23" s="77">
        <f t="shared" si="0"/>
        <v>100</v>
      </c>
      <c r="C23" s="78">
        <f t="shared" si="1"/>
        <v>89.42774005819592</v>
      </c>
      <c r="D23" s="79">
        <f t="shared" si="4"/>
        <v>58.8748787584869</v>
      </c>
      <c r="E23" s="79">
        <f t="shared" si="5"/>
        <v>7.953443258971872</v>
      </c>
      <c r="F23" s="79">
        <f t="shared" si="6"/>
        <v>4.073714839961203</v>
      </c>
      <c r="G23" s="79">
        <f t="shared" si="7"/>
        <v>1.842870999030068</v>
      </c>
      <c r="H23" s="79">
        <f t="shared" si="8"/>
        <v>16.682832201745878</v>
      </c>
      <c r="I23" s="80">
        <f t="shared" si="2"/>
        <v>10.08729388942774</v>
      </c>
      <c r="J23" s="79">
        <f t="shared" si="3"/>
        <v>0.4849660523763337</v>
      </c>
    </row>
    <row r="24" spans="1:10" ht="18" customHeight="1">
      <c r="A24" s="2" t="s">
        <v>276</v>
      </c>
      <c r="B24" s="77">
        <f t="shared" si="0"/>
        <v>99.99999999999999</v>
      </c>
      <c r="C24" s="78">
        <f t="shared" si="1"/>
        <v>91.89526184538653</v>
      </c>
      <c r="D24" s="79">
        <f t="shared" si="4"/>
        <v>69.51371571072319</v>
      </c>
      <c r="E24" s="79">
        <f t="shared" si="5"/>
        <v>7.605985037406484</v>
      </c>
      <c r="F24" s="79">
        <f t="shared" si="6"/>
        <v>4.925187032418952</v>
      </c>
      <c r="G24" s="79">
        <f t="shared" si="7"/>
        <v>1.99501246882793</v>
      </c>
      <c r="H24" s="79">
        <f t="shared" si="8"/>
        <v>7.855361596009976</v>
      </c>
      <c r="I24" s="80">
        <f t="shared" si="2"/>
        <v>6.857855361596011</v>
      </c>
      <c r="J24" s="79">
        <f t="shared" si="3"/>
        <v>1.2468827930174564</v>
      </c>
    </row>
    <row r="25" spans="1:10" ht="18" customHeight="1">
      <c r="A25" s="2" t="s">
        <v>277</v>
      </c>
      <c r="B25" s="77">
        <f t="shared" si="0"/>
        <v>99.99999999999999</v>
      </c>
      <c r="C25" s="78">
        <f t="shared" si="1"/>
        <v>95.05192425167989</v>
      </c>
      <c r="D25" s="79">
        <f t="shared" si="4"/>
        <v>65.18020769700672</v>
      </c>
      <c r="E25" s="79">
        <f t="shared" si="5"/>
        <v>11.667684789248625</v>
      </c>
      <c r="F25" s="79">
        <f t="shared" si="6"/>
        <v>2.3824068417837507</v>
      </c>
      <c r="G25" s="79">
        <f t="shared" si="7"/>
        <v>1.9547953573610264</v>
      </c>
      <c r="H25" s="79">
        <f t="shared" si="8"/>
        <v>13.866829566279781</v>
      </c>
      <c r="I25" s="80">
        <f t="shared" si="2"/>
        <v>4.948075748320098</v>
      </c>
      <c r="J25" s="79">
        <f t="shared" si="3"/>
        <v>0</v>
      </c>
    </row>
    <row r="26" spans="1:10" ht="18" customHeight="1">
      <c r="A26" s="2" t="s">
        <v>278</v>
      </c>
      <c r="B26" s="77">
        <f t="shared" si="0"/>
        <v>100</v>
      </c>
      <c r="C26" s="78">
        <f t="shared" si="1"/>
        <v>93.78596087456847</v>
      </c>
      <c r="D26" s="79">
        <f t="shared" si="4"/>
        <v>65.47756041426928</v>
      </c>
      <c r="E26" s="79">
        <f t="shared" si="5"/>
        <v>11.39240506329114</v>
      </c>
      <c r="F26" s="79">
        <f t="shared" si="6"/>
        <v>3.452243958573072</v>
      </c>
      <c r="G26" s="79">
        <f t="shared" si="7"/>
        <v>4.1426927502876865</v>
      </c>
      <c r="H26" s="79">
        <f t="shared" si="8"/>
        <v>9.321058688147296</v>
      </c>
      <c r="I26" s="80">
        <f t="shared" si="2"/>
        <v>4.487917146144994</v>
      </c>
      <c r="J26" s="79">
        <f t="shared" si="3"/>
        <v>1.726121979286536</v>
      </c>
    </row>
    <row r="27" spans="1:10" ht="18" customHeight="1">
      <c r="A27" s="2" t="s">
        <v>279</v>
      </c>
      <c r="B27" s="77">
        <f t="shared" si="0"/>
        <v>99.99999999999999</v>
      </c>
      <c r="C27" s="78">
        <f t="shared" si="1"/>
        <v>92.54237288135593</v>
      </c>
      <c r="D27" s="79">
        <f t="shared" si="4"/>
        <v>69.40677966101696</v>
      </c>
      <c r="E27" s="79">
        <f t="shared" si="5"/>
        <v>11.440677966101696</v>
      </c>
      <c r="F27" s="79">
        <f t="shared" si="6"/>
        <v>4.1525423728813555</v>
      </c>
      <c r="G27" s="79">
        <f t="shared" si="7"/>
        <v>2.7966101694915255</v>
      </c>
      <c r="H27" s="79">
        <f t="shared" si="8"/>
        <v>4.745762711864407</v>
      </c>
      <c r="I27" s="80">
        <f t="shared" si="2"/>
        <v>5.593220338983051</v>
      </c>
      <c r="J27" s="79">
        <f t="shared" si="3"/>
        <v>1.864406779661017</v>
      </c>
    </row>
    <row r="28" spans="1:10" ht="18" customHeight="1">
      <c r="A28" s="2" t="s">
        <v>280</v>
      </c>
      <c r="B28" s="77">
        <f t="shared" si="0"/>
        <v>100.00000000000001</v>
      </c>
      <c r="C28" s="78">
        <f t="shared" si="1"/>
        <v>91.53754469606675</v>
      </c>
      <c r="D28" s="79">
        <f t="shared" si="4"/>
        <v>61.14421930870083</v>
      </c>
      <c r="E28" s="79">
        <f t="shared" si="5"/>
        <v>14.421930870083433</v>
      </c>
      <c r="F28" s="79">
        <f t="shared" si="6"/>
        <v>3.098927294398093</v>
      </c>
      <c r="G28" s="79">
        <f t="shared" si="7"/>
        <v>2.3837902264600714</v>
      </c>
      <c r="H28" s="79">
        <f t="shared" si="8"/>
        <v>10.488676996424315</v>
      </c>
      <c r="I28" s="80">
        <f t="shared" si="2"/>
        <v>8.34326579261025</v>
      </c>
      <c r="J28" s="79">
        <f t="shared" si="3"/>
        <v>0.11918951132300357</v>
      </c>
    </row>
    <row r="29" spans="1:10" ht="18" customHeight="1">
      <c r="A29" s="2" t="s">
        <v>23</v>
      </c>
      <c r="B29" s="77">
        <f t="shared" si="0"/>
        <v>100</v>
      </c>
      <c r="C29" s="78">
        <f t="shared" si="1"/>
        <v>95.59532002752925</v>
      </c>
      <c r="D29" s="79">
        <f t="shared" si="4"/>
        <v>61.114934618031654</v>
      </c>
      <c r="E29" s="79">
        <f t="shared" si="5"/>
        <v>9.497591190640055</v>
      </c>
      <c r="F29" s="79">
        <f t="shared" si="6"/>
        <v>5.299380591878871</v>
      </c>
      <c r="G29" s="79">
        <f t="shared" si="7"/>
        <v>2.684101858224363</v>
      </c>
      <c r="H29" s="79">
        <f t="shared" si="8"/>
        <v>16.999311768754303</v>
      </c>
      <c r="I29" s="80">
        <f t="shared" si="2"/>
        <v>3.785271851342051</v>
      </c>
      <c r="J29" s="79">
        <f t="shared" si="3"/>
        <v>0.6194081211286993</v>
      </c>
    </row>
    <row r="30" spans="1:10" ht="18" customHeight="1">
      <c r="A30" s="2" t="s">
        <v>281</v>
      </c>
      <c r="B30" s="77">
        <f t="shared" si="0"/>
        <v>100</v>
      </c>
      <c r="C30" s="78">
        <f t="shared" si="1"/>
        <v>95.99109131403118</v>
      </c>
      <c r="D30" s="79">
        <f>D76/B76*100</f>
        <v>73.94209354120267</v>
      </c>
      <c r="E30" s="79">
        <f t="shared" si="5"/>
        <v>6.161841128433556</v>
      </c>
      <c r="F30" s="79">
        <f t="shared" si="6"/>
        <v>2.5241276911655532</v>
      </c>
      <c r="G30" s="79">
        <f t="shared" si="7"/>
        <v>4.825538233110616</v>
      </c>
      <c r="H30" s="79">
        <f t="shared" si="8"/>
        <v>8.537490720118782</v>
      </c>
      <c r="I30" s="80">
        <f t="shared" si="2"/>
        <v>3.8604305864884925</v>
      </c>
      <c r="J30" s="79">
        <f t="shared" si="3"/>
        <v>0.14847809948032664</v>
      </c>
    </row>
    <row r="31" spans="1:10" ht="18" customHeight="1">
      <c r="A31" s="2" t="s">
        <v>282</v>
      </c>
      <c r="B31" s="77">
        <f t="shared" si="0"/>
        <v>100</v>
      </c>
      <c r="C31" s="78">
        <f t="shared" si="1"/>
        <v>92.60731319554849</v>
      </c>
      <c r="D31" s="79">
        <f t="shared" si="4"/>
        <v>67.32909379968204</v>
      </c>
      <c r="E31" s="79">
        <f t="shared" si="5"/>
        <v>11.76470588235294</v>
      </c>
      <c r="F31" s="79">
        <f t="shared" si="6"/>
        <v>3.4976152623211445</v>
      </c>
      <c r="G31" s="79">
        <f t="shared" si="7"/>
        <v>1.0333863275039745</v>
      </c>
      <c r="H31" s="79">
        <f t="shared" si="8"/>
        <v>8.982511923688394</v>
      </c>
      <c r="I31" s="80">
        <f t="shared" si="2"/>
        <v>5.802861685214626</v>
      </c>
      <c r="J31" s="79">
        <f t="shared" si="3"/>
        <v>1.5898251192368837</v>
      </c>
    </row>
    <row r="32" spans="1:10" ht="18" customHeight="1">
      <c r="A32" s="2" t="s">
        <v>283</v>
      </c>
      <c r="B32" s="77">
        <f t="shared" si="0"/>
        <v>99.99999999999999</v>
      </c>
      <c r="C32" s="78">
        <f t="shared" si="1"/>
        <v>92.26804123711341</v>
      </c>
      <c r="D32" s="79">
        <f t="shared" si="4"/>
        <v>69.3298969072165</v>
      </c>
      <c r="E32" s="79">
        <f t="shared" si="5"/>
        <v>4.381443298969072</v>
      </c>
      <c r="F32" s="79">
        <f t="shared" si="6"/>
        <v>4.381443298969072</v>
      </c>
      <c r="G32" s="79">
        <f t="shared" si="7"/>
        <v>2.0618556701030926</v>
      </c>
      <c r="H32" s="79">
        <f t="shared" si="8"/>
        <v>12.11340206185567</v>
      </c>
      <c r="I32" s="80">
        <f t="shared" si="2"/>
        <v>6.443298969072164</v>
      </c>
      <c r="J32" s="79">
        <f t="shared" si="3"/>
        <v>1.2886597938144329</v>
      </c>
    </row>
    <row r="33" spans="1:10" ht="18" customHeight="1">
      <c r="A33" s="2" t="s">
        <v>284</v>
      </c>
      <c r="B33" s="77">
        <f t="shared" si="0"/>
        <v>100</v>
      </c>
      <c r="C33" s="78">
        <f t="shared" si="1"/>
        <v>89.3709327548807</v>
      </c>
      <c r="D33" s="79">
        <f t="shared" si="4"/>
        <v>70.71583514099783</v>
      </c>
      <c r="E33" s="79">
        <f t="shared" si="5"/>
        <v>8.676789587852495</v>
      </c>
      <c r="F33" s="79">
        <f t="shared" si="6"/>
        <v>3.2537960954446854</v>
      </c>
      <c r="G33" s="79">
        <f t="shared" si="7"/>
        <v>1.3015184381778742</v>
      </c>
      <c r="H33" s="79">
        <f t="shared" si="8"/>
        <v>5.42299349240781</v>
      </c>
      <c r="I33" s="80">
        <f t="shared" si="2"/>
        <v>9.761388286334057</v>
      </c>
      <c r="J33" s="79">
        <f t="shared" si="3"/>
        <v>0.8676789587852495</v>
      </c>
    </row>
    <row r="34" spans="1:10" ht="18" customHeight="1">
      <c r="A34" s="2" t="s">
        <v>285</v>
      </c>
      <c r="B34" s="77">
        <f t="shared" si="0"/>
        <v>100</v>
      </c>
      <c r="C34" s="78">
        <f t="shared" si="1"/>
        <v>94.29347826086956</v>
      </c>
      <c r="D34" s="79">
        <f t="shared" si="4"/>
        <v>77.03804347826086</v>
      </c>
      <c r="E34" s="79">
        <f t="shared" si="5"/>
        <v>2.309782608695652</v>
      </c>
      <c r="F34" s="79">
        <f t="shared" si="6"/>
        <v>2.4456521739130435</v>
      </c>
      <c r="G34" s="79">
        <f t="shared" si="7"/>
        <v>2.5815217391304346</v>
      </c>
      <c r="H34" s="79">
        <f t="shared" si="8"/>
        <v>9.918478260869565</v>
      </c>
      <c r="I34" s="80">
        <f t="shared" si="2"/>
        <v>5.163043478260869</v>
      </c>
      <c r="J34" s="79">
        <f t="shared" si="3"/>
        <v>0.5434782608695652</v>
      </c>
    </row>
    <row r="35" spans="1:10" ht="18" customHeight="1">
      <c r="A35" s="2" t="s">
        <v>286</v>
      </c>
      <c r="B35" s="77">
        <f t="shared" si="0"/>
        <v>100.00000000000001</v>
      </c>
      <c r="C35" s="78">
        <f t="shared" si="1"/>
        <v>95.89345172031076</v>
      </c>
      <c r="D35" s="79">
        <f t="shared" si="4"/>
        <v>76.13762486126527</v>
      </c>
      <c r="E35" s="79">
        <f t="shared" si="5"/>
        <v>4.550499445061043</v>
      </c>
      <c r="F35" s="79">
        <f t="shared" si="6"/>
        <v>2.108768035516093</v>
      </c>
      <c r="G35" s="79">
        <f t="shared" si="7"/>
        <v>2.774694783573807</v>
      </c>
      <c r="H35" s="79">
        <f t="shared" si="8"/>
        <v>10.321864594894562</v>
      </c>
      <c r="I35" s="80">
        <f t="shared" si="2"/>
        <v>3.662597114317425</v>
      </c>
      <c r="J35" s="79">
        <f t="shared" si="3"/>
        <v>0.4439511653718091</v>
      </c>
    </row>
    <row r="36" spans="1:10" ht="18" customHeight="1">
      <c r="A36" s="2" t="s">
        <v>30</v>
      </c>
      <c r="B36" s="77">
        <f t="shared" si="0"/>
        <v>100.00000000000001</v>
      </c>
      <c r="C36" s="78">
        <f t="shared" si="1"/>
        <v>91.93154034229829</v>
      </c>
      <c r="D36" s="79">
        <f t="shared" si="4"/>
        <v>62.34718826405869</v>
      </c>
      <c r="E36" s="79">
        <f t="shared" si="5"/>
        <v>5.378973105134474</v>
      </c>
      <c r="F36" s="79">
        <f t="shared" si="6"/>
        <v>4.88997555012225</v>
      </c>
      <c r="G36" s="79">
        <f t="shared" si="7"/>
        <v>1.7114914425427872</v>
      </c>
      <c r="H36" s="79">
        <f t="shared" si="8"/>
        <v>17.6039119804401</v>
      </c>
      <c r="I36" s="80">
        <f t="shared" si="2"/>
        <v>7.823960880195599</v>
      </c>
      <c r="J36" s="79">
        <f t="shared" si="3"/>
        <v>0.24449877750611246</v>
      </c>
    </row>
    <row r="37" spans="1:10" ht="18" customHeight="1">
      <c r="A37" s="2" t="s">
        <v>287</v>
      </c>
      <c r="B37" s="77">
        <f t="shared" si="0"/>
        <v>99.99999999999999</v>
      </c>
      <c r="C37" s="78">
        <f t="shared" si="1"/>
        <v>93.4971098265896</v>
      </c>
      <c r="D37" s="79">
        <f t="shared" si="4"/>
        <v>71.53179190751445</v>
      </c>
      <c r="E37" s="79">
        <f t="shared" si="5"/>
        <v>6.502890173410404</v>
      </c>
      <c r="F37" s="79">
        <f t="shared" si="6"/>
        <v>4.479768786127168</v>
      </c>
      <c r="G37" s="79">
        <f t="shared" si="7"/>
        <v>1.5895953757225432</v>
      </c>
      <c r="H37" s="79">
        <f t="shared" si="8"/>
        <v>9.393063583815028</v>
      </c>
      <c r="I37" s="80">
        <f t="shared" si="2"/>
        <v>5.780346820809249</v>
      </c>
      <c r="J37" s="79">
        <f t="shared" si="3"/>
        <v>0.7225433526011561</v>
      </c>
    </row>
    <row r="38" spans="1:10" ht="18" customHeight="1">
      <c r="A38" s="2" t="s">
        <v>288</v>
      </c>
      <c r="B38" s="77">
        <f t="shared" si="0"/>
        <v>99.99999999999999</v>
      </c>
      <c r="C38" s="78">
        <f t="shared" si="1"/>
        <v>90.9090909090909</v>
      </c>
      <c r="D38" s="79">
        <f t="shared" si="4"/>
        <v>74.18181818181819</v>
      </c>
      <c r="E38" s="79">
        <f t="shared" si="5"/>
        <v>1.8181818181818181</v>
      </c>
      <c r="F38" s="79">
        <f t="shared" si="6"/>
        <v>1.090909090909091</v>
      </c>
      <c r="G38" s="79">
        <f t="shared" si="7"/>
        <v>0</v>
      </c>
      <c r="H38" s="79">
        <f t="shared" si="8"/>
        <v>13.818181818181818</v>
      </c>
      <c r="I38" s="80">
        <f t="shared" si="2"/>
        <v>5.818181818181818</v>
      </c>
      <c r="J38" s="79">
        <f t="shared" si="3"/>
        <v>3.272727272727273</v>
      </c>
    </row>
    <row r="39" spans="1:10" ht="18" customHeight="1">
      <c r="A39" s="2" t="s">
        <v>289</v>
      </c>
      <c r="B39" s="77">
        <f t="shared" si="0"/>
        <v>100</v>
      </c>
      <c r="C39" s="78">
        <f t="shared" si="1"/>
        <v>95.3307392996109</v>
      </c>
      <c r="D39" s="79">
        <f t="shared" si="4"/>
        <v>78.59922178988327</v>
      </c>
      <c r="E39" s="79">
        <f>E85/B85*100</f>
        <v>5.836575875486381</v>
      </c>
      <c r="F39" s="79">
        <f t="shared" si="6"/>
        <v>3.8910505836575875</v>
      </c>
      <c r="G39" s="79">
        <f t="shared" si="7"/>
        <v>0.38910505836575876</v>
      </c>
      <c r="H39" s="79">
        <f t="shared" si="8"/>
        <v>6.614785992217899</v>
      </c>
      <c r="I39" s="80">
        <f t="shared" si="2"/>
        <v>4.669260700389105</v>
      </c>
      <c r="J39" s="79">
        <f t="shared" si="3"/>
        <v>0</v>
      </c>
    </row>
    <row r="40" spans="1:10" ht="18" customHeight="1">
      <c r="A40" s="2" t="s">
        <v>556</v>
      </c>
      <c r="B40" s="77">
        <v>100</v>
      </c>
      <c r="C40" s="78">
        <f t="shared" si="1"/>
        <v>100</v>
      </c>
      <c r="D40" s="79">
        <f t="shared" si="4"/>
        <v>0</v>
      </c>
      <c r="E40" s="79">
        <f>E86/B86*100</f>
        <v>100</v>
      </c>
      <c r="F40" s="79">
        <f t="shared" si="6"/>
        <v>0</v>
      </c>
      <c r="G40" s="79">
        <f t="shared" si="7"/>
        <v>0</v>
      </c>
      <c r="H40" s="79">
        <f t="shared" si="8"/>
        <v>0</v>
      </c>
      <c r="I40" s="80">
        <f t="shared" si="2"/>
        <v>0</v>
      </c>
      <c r="J40" s="79">
        <f t="shared" si="3"/>
        <v>0</v>
      </c>
    </row>
    <row r="41" spans="1:10" ht="18" customHeight="1">
      <c r="A41" s="2" t="s">
        <v>566</v>
      </c>
      <c r="B41" s="77">
        <v>100</v>
      </c>
      <c r="C41" s="78">
        <f t="shared" si="1"/>
        <v>44</v>
      </c>
      <c r="D41" s="79">
        <f t="shared" si="4"/>
        <v>0</v>
      </c>
      <c r="E41" s="79">
        <f>E87/B87*100</f>
        <v>44</v>
      </c>
      <c r="F41" s="79">
        <f t="shared" si="6"/>
        <v>0</v>
      </c>
      <c r="G41" s="79">
        <f t="shared" si="7"/>
        <v>0</v>
      </c>
      <c r="H41" s="79">
        <f t="shared" si="8"/>
        <v>0</v>
      </c>
      <c r="I41" s="80">
        <f t="shared" si="2"/>
        <v>56.00000000000001</v>
      </c>
      <c r="J41" s="79">
        <f t="shared" si="3"/>
        <v>0</v>
      </c>
    </row>
    <row r="42" spans="1:10" ht="18" customHeight="1" thickBot="1">
      <c r="A42" s="15"/>
      <c r="B42" s="68"/>
      <c r="C42" s="69"/>
      <c r="D42" s="15"/>
      <c r="E42" s="15"/>
      <c r="F42" s="15"/>
      <c r="G42" s="15"/>
      <c r="H42" s="15"/>
      <c r="I42" s="16"/>
      <c r="J42" s="15"/>
    </row>
    <row r="43" spans="1:10" ht="18" customHeight="1">
      <c r="A43" s="49" t="s">
        <v>194</v>
      </c>
      <c r="B43" s="36"/>
      <c r="C43" s="36"/>
      <c r="D43" s="36"/>
      <c r="E43" s="36"/>
      <c r="F43" s="36"/>
      <c r="G43" s="36"/>
      <c r="H43" s="36"/>
      <c r="I43" s="36"/>
      <c r="J43" s="36"/>
    </row>
    <row r="44" spans="1:10" ht="18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</row>
    <row r="45" spans="1:10" ht="18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</row>
    <row r="46" spans="1:10" ht="18" customHeight="1">
      <c r="A46" s="152"/>
      <c r="B46" s="152"/>
      <c r="C46" s="152"/>
      <c r="D46" s="152"/>
      <c r="E46" s="152"/>
      <c r="F46" s="152"/>
      <c r="G46" s="152"/>
      <c r="H46" s="152"/>
      <c r="I46" s="152"/>
      <c r="J46" s="152"/>
    </row>
    <row r="47" spans="1:10" ht="18" customHeight="1">
      <c r="A47" s="34"/>
      <c r="B47" s="220"/>
      <c r="C47" s="220"/>
      <c r="D47" s="220"/>
      <c r="E47" s="220"/>
      <c r="F47" s="220"/>
      <c r="G47" s="220"/>
      <c r="H47" s="220"/>
      <c r="I47" s="220"/>
      <c r="J47" s="220"/>
    </row>
    <row r="48" spans="1:10" ht="18" customHeight="1">
      <c r="A48" s="34"/>
      <c r="B48" s="220"/>
      <c r="C48" s="220"/>
      <c r="D48" s="220"/>
      <c r="E48" s="220"/>
      <c r="F48" s="220"/>
      <c r="G48" s="220"/>
      <c r="H48" s="220"/>
      <c r="I48" s="220"/>
      <c r="J48" s="220"/>
    </row>
    <row r="49" spans="1:10" ht="18" customHeight="1">
      <c r="A49" s="34"/>
      <c r="B49" s="220"/>
      <c r="C49" s="220"/>
      <c r="D49" s="220"/>
      <c r="E49" s="220"/>
      <c r="F49" s="220"/>
      <c r="G49" s="220"/>
      <c r="H49" s="220"/>
      <c r="I49" s="220"/>
      <c r="J49" s="220"/>
    </row>
    <row r="50" spans="1:10" ht="18" customHeight="1">
      <c r="A50" s="34"/>
      <c r="B50" s="220"/>
      <c r="C50" s="220"/>
      <c r="D50" s="220"/>
      <c r="E50" s="220"/>
      <c r="F50" s="220"/>
      <c r="G50" s="220"/>
      <c r="H50" s="220"/>
      <c r="I50" s="220"/>
      <c r="J50" s="220"/>
    </row>
    <row r="51" spans="1:10" ht="18" customHeight="1">
      <c r="A51" s="34"/>
      <c r="B51" s="220"/>
      <c r="C51" s="220"/>
      <c r="D51" s="220"/>
      <c r="E51" s="220"/>
      <c r="F51" s="220"/>
      <c r="G51" s="220"/>
      <c r="H51" s="220"/>
      <c r="I51" s="220"/>
      <c r="J51" s="220"/>
    </row>
    <row r="52" spans="1:10" ht="18" customHeight="1">
      <c r="A52" s="34"/>
      <c r="B52" s="220"/>
      <c r="C52" s="220"/>
      <c r="D52" s="220"/>
      <c r="E52" s="220"/>
      <c r="F52" s="220"/>
      <c r="G52" s="220"/>
      <c r="H52" s="220"/>
      <c r="I52" s="220"/>
      <c r="J52" s="220"/>
    </row>
    <row r="53" spans="1:10" s="83" customFormat="1" ht="30" customHeight="1">
      <c r="A53" s="368" t="s">
        <v>253</v>
      </c>
      <c r="B53" s="368" t="s">
        <v>10</v>
      </c>
      <c r="C53" s="368" t="s">
        <v>254</v>
      </c>
      <c r="D53" s="368"/>
      <c r="E53" s="368"/>
      <c r="F53" s="368"/>
      <c r="G53" s="368"/>
      <c r="H53" s="368"/>
      <c r="I53" s="82" t="s">
        <v>255</v>
      </c>
      <c r="J53" s="82"/>
    </row>
    <row r="54" spans="1:10" s="83" customFormat="1" ht="18" customHeight="1">
      <c r="A54" s="368"/>
      <c r="B54" s="368"/>
      <c r="C54" s="368" t="s">
        <v>10</v>
      </c>
      <c r="D54" s="82" t="s">
        <v>256</v>
      </c>
      <c r="E54" s="82" t="s">
        <v>256</v>
      </c>
      <c r="F54" s="82"/>
      <c r="G54" s="82" t="s">
        <v>257</v>
      </c>
      <c r="H54" s="82"/>
      <c r="I54" s="82" t="s">
        <v>258</v>
      </c>
      <c r="J54" s="82" t="s">
        <v>259</v>
      </c>
    </row>
    <row r="55" spans="1:10" s="83" customFormat="1" ht="18" customHeight="1">
      <c r="A55" s="368"/>
      <c r="B55" s="368"/>
      <c r="C55" s="368"/>
      <c r="D55" s="82" t="s">
        <v>34</v>
      </c>
      <c r="E55" s="82" t="s">
        <v>34</v>
      </c>
      <c r="F55" s="82" t="s">
        <v>260</v>
      </c>
      <c r="G55" s="82" t="s">
        <v>261</v>
      </c>
      <c r="H55" s="82" t="s">
        <v>193</v>
      </c>
      <c r="I55" s="82" t="s">
        <v>262</v>
      </c>
      <c r="J55" s="82" t="s">
        <v>263</v>
      </c>
    </row>
    <row r="56" spans="1:10" s="83" customFormat="1" ht="18" customHeight="1">
      <c r="A56" s="368"/>
      <c r="B56" s="368"/>
      <c r="C56" s="368"/>
      <c r="D56" s="82" t="s">
        <v>264</v>
      </c>
      <c r="E56" s="82" t="s">
        <v>265</v>
      </c>
      <c r="F56" s="82" t="s">
        <v>4</v>
      </c>
      <c r="G56" s="82" t="s">
        <v>266</v>
      </c>
      <c r="H56" s="82" t="s">
        <v>4</v>
      </c>
      <c r="I56" s="82"/>
      <c r="J56" s="82"/>
    </row>
    <row r="57" spans="1:10" s="83" customFormat="1" ht="18" customHeight="1">
      <c r="A57" s="81"/>
      <c r="B57" s="81"/>
      <c r="C57" s="81"/>
      <c r="D57" s="82"/>
      <c r="E57" s="82"/>
      <c r="F57" s="82"/>
      <c r="G57" s="82"/>
      <c r="H57" s="82"/>
      <c r="I57" s="82"/>
      <c r="J57" s="82"/>
    </row>
    <row r="58" spans="1:10" s="85" customFormat="1" ht="18" customHeight="1">
      <c r="A58" s="84" t="s">
        <v>10</v>
      </c>
      <c r="B58" s="84">
        <v>52215</v>
      </c>
      <c r="C58" s="84">
        <v>48552</v>
      </c>
      <c r="D58" s="84">
        <v>36441</v>
      </c>
      <c r="E58" s="84">
        <v>4040</v>
      </c>
      <c r="F58" s="84">
        <v>1596</v>
      </c>
      <c r="G58" s="84">
        <v>1163</v>
      </c>
      <c r="H58" s="84">
        <v>5312</v>
      </c>
      <c r="I58" s="84">
        <v>3464</v>
      </c>
      <c r="J58" s="84">
        <v>199</v>
      </c>
    </row>
    <row r="59" s="85" customFormat="1" ht="18" customHeight="1"/>
    <row r="60" spans="1:10" s="85" customFormat="1" ht="18" customHeight="1">
      <c r="A60" s="85" t="s">
        <v>267</v>
      </c>
      <c r="B60" s="85">
        <v>18598</v>
      </c>
      <c r="C60" s="85">
        <v>17471</v>
      </c>
      <c r="D60" s="85">
        <v>13225</v>
      </c>
      <c r="E60" s="85">
        <v>1190</v>
      </c>
      <c r="F60" s="85">
        <v>514</v>
      </c>
      <c r="G60" s="85">
        <v>517</v>
      </c>
      <c r="H60" s="85">
        <v>2025</v>
      </c>
      <c r="I60" s="85">
        <v>1115</v>
      </c>
      <c r="J60" s="85">
        <v>12</v>
      </c>
    </row>
    <row r="61" spans="1:10" s="85" customFormat="1" ht="18" customHeight="1">
      <c r="A61" s="85" t="s">
        <v>268</v>
      </c>
      <c r="B61" s="85">
        <v>3831</v>
      </c>
      <c r="C61" s="85">
        <v>3598</v>
      </c>
      <c r="D61" s="85">
        <v>2975</v>
      </c>
      <c r="E61" s="85">
        <v>236</v>
      </c>
      <c r="F61" s="85">
        <v>83</v>
      </c>
      <c r="G61" s="85">
        <v>24</v>
      </c>
      <c r="H61" s="85">
        <v>280</v>
      </c>
      <c r="I61" s="85">
        <v>230</v>
      </c>
      <c r="J61" s="85">
        <v>3</v>
      </c>
    </row>
    <row r="62" spans="1:10" s="85" customFormat="1" ht="18" customHeight="1">
      <c r="A62" s="85" t="s">
        <v>269</v>
      </c>
      <c r="B62" s="85">
        <v>2719</v>
      </c>
      <c r="C62" s="85">
        <v>2528</v>
      </c>
      <c r="D62" s="85">
        <v>2090</v>
      </c>
      <c r="E62" s="85">
        <v>200</v>
      </c>
      <c r="F62" s="85">
        <v>50</v>
      </c>
      <c r="G62" s="85">
        <v>32</v>
      </c>
      <c r="H62" s="85">
        <v>156</v>
      </c>
      <c r="I62" s="85">
        <v>175</v>
      </c>
      <c r="J62" s="85">
        <v>16</v>
      </c>
    </row>
    <row r="63" spans="1:10" s="85" customFormat="1" ht="18" customHeight="1">
      <c r="A63" s="85" t="s">
        <v>270</v>
      </c>
      <c r="B63" s="85">
        <v>2341</v>
      </c>
      <c r="C63" s="85">
        <v>2115</v>
      </c>
      <c r="D63" s="85">
        <v>1539</v>
      </c>
      <c r="E63" s="85">
        <v>148</v>
      </c>
      <c r="F63" s="85">
        <v>84</v>
      </c>
      <c r="G63" s="85">
        <v>51</v>
      </c>
      <c r="H63" s="85">
        <v>293</v>
      </c>
      <c r="I63" s="85">
        <v>218</v>
      </c>
      <c r="J63" s="85">
        <v>8</v>
      </c>
    </row>
    <row r="64" spans="1:10" s="85" customFormat="1" ht="18" customHeight="1">
      <c r="A64" s="85" t="s">
        <v>271</v>
      </c>
      <c r="B64" s="85">
        <v>1753</v>
      </c>
      <c r="C64" s="85">
        <v>1620</v>
      </c>
      <c r="D64" s="85">
        <v>1284</v>
      </c>
      <c r="E64" s="85">
        <v>122</v>
      </c>
      <c r="F64" s="85">
        <v>49</v>
      </c>
      <c r="G64" s="85">
        <v>28</v>
      </c>
      <c r="H64" s="85">
        <v>137</v>
      </c>
      <c r="I64" s="85">
        <v>125</v>
      </c>
      <c r="J64" s="85">
        <v>8</v>
      </c>
    </row>
    <row r="65" spans="1:10" s="85" customFormat="1" ht="18" customHeight="1">
      <c r="A65" s="85" t="s">
        <v>272</v>
      </c>
      <c r="B65" s="85">
        <v>1856</v>
      </c>
      <c r="C65" s="85">
        <v>1718</v>
      </c>
      <c r="D65" s="85">
        <v>1244</v>
      </c>
      <c r="E65" s="85">
        <v>201</v>
      </c>
      <c r="F65" s="85">
        <v>85</v>
      </c>
      <c r="G65" s="85">
        <v>22</v>
      </c>
      <c r="H65" s="85">
        <v>166</v>
      </c>
      <c r="I65" s="85">
        <v>134</v>
      </c>
      <c r="J65" s="85">
        <v>4</v>
      </c>
    </row>
    <row r="66" spans="1:10" s="85" customFormat="1" ht="18" customHeight="1">
      <c r="A66" s="85" t="s">
        <v>17</v>
      </c>
      <c r="B66" s="85">
        <v>2213</v>
      </c>
      <c r="C66" s="85">
        <v>2017</v>
      </c>
      <c r="D66" s="85">
        <v>1498</v>
      </c>
      <c r="E66" s="85">
        <v>258</v>
      </c>
      <c r="F66" s="85">
        <v>65</v>
      </c>
      <c r="G66" s="85">
        <v>36</v>
      </c>
      <c r="H66" s="85">
        <v>160</v>
      </c>
      <c r="I66" s="85">
        <v>189</v>
      </c>
      <c r="J66" s="85">
        <v>7</v>
      </c>
    </row>
    <row r="67" spans="1:10" s="85" customFormat="1" ht="18" customHeight="1">
      <c r="A67" s="85" t="s">
        <v>273</v>
      </c>
      <c r="B67" s="85">
        <v>1536</v>
      </c>
      <c r="C67" s="85">
        <v>1384</v>
      </c>
      <c r="D67" s="85">
        <v>885</v>
      </c>
      <c r="E67" s="85">
        <v>164</v>
      </c>
      <c r="F67" s="85">
        <v>81</v>
      </c>
      <c r="G67" s="85">
        <v>32</v>
      </c>
      <c r="H67" s="85">
        <v>222</v>
      </c>
      <c r="I67" s="85">
        <v>142</v>
      </c>
      <c r="J67" s="85">
        <v>10</v>
      </c>
    </row>
    <row r="68" spans="1:10" s="85" customFormat="1" ht="18" customHeight="1">
      <c r="A68" s="85" t="s">
        <v>274</v>
      </c>
      <c r="B68" s="85">
        <v>1766</v>
      </c>
      <c r="C68" s="85">
        <v>1656</v>
      </c>
      <c r="D68" s="85">
        <v>1276</v>
      </c>
      <c r="E68" s="85">
        <v>75</v>
      </c>
      <c r="F68" s="85">
        <v>32</v>
      </c>
      <c r="G68" s="85">
        <v>55</v>
      </c>
      <c r="H68" s="85">
        <v>218</v>
      </c>
      <c r="I68" s="85">
        <v>105</v>
      </c>
      <c r="J68" s="85">
        <v>5</v>
      </c>
    </row>
    <row r="69" spans="1:10" s="85" customFormat="1" ht="18" customHeight="1">
      <c r="A69" s="85" t="s">
        <v>275</v>
      </c>
      <c r="B69" s="85">
        <v>1031</v>
      </c>
      <c r="C69" s="85">
        <v>922</v>
      </c>
      <c r="D69" s="85">
        <v>607</v>
      </c>
      <c r="E69" s="85">
        <v>82</v>
      </c>
      <c r="F69" s="85">
        <v>42</v>
      </c>
      <c r="G69" s="85">
        <v>19</v>
      </c>
      <c r="H69" s="85">
        <v>172</v>
      </c>
      <c r="I69" s="85">
        <v>104</v>
      </c>
      <c r="J69" s="85">
        <v>5</v>
      </c>
    </row>
    <row r="70" spans="1:10" s="85" customFormat="1" ht="18" customHeight="1">
      <c r="A70" s="85" t="s">
        <v>276</v>
      </c>
      <c r="B70" s="85">
        <v>1604</v>
      </c>
      <c r="C70" s="85">
        <v>1474</v>
      </c>
      <c r="D70" s="85">
        <v>1115</v>
      </c>
      <c r="E70" s="85">
        <v>122</v>
      </c>
      <c r="F70" s="85">
        <v>79</v>
      </c>
      <c r="G70" s="85">
        <v>32</v>
      </c>
      <c r="H70" s="85">
        <v>126</v>
      </c>
      <c r="I70" s="85">
        <v>110</v>
      </c>
      <c r="J70" s="85">
        <v>20</v>
      </c>
    </row>
    <row r="71" spans="1:10" s="85" customFormat="1" ht="18" customHeight="1">
      <c r="A71" s="85" t="s">
        <v>277</v>
      </c>
      <c r="B71" s="85">
        <v>1637</v>
      </c>
      <c r="C71" s="85">
        <v>1556</v>
      </c>
      <c r="D71" s="85">
        <v>1067</v>
      </c>
      <c r="E71" s="85">
        <v>191</v>
      </c>
      <c r="F71" s="85">
        <v>39</v>
      </c>
      <c r="G71" s="85">
        <v>32</v>
      </c>
      <c r="H71" s="85">
        <v>227</v>
      </c>
      <c r="I71" s="85">
        <v>81</v>
      </c>
      <c r="J71" s="85">
        <v>0</v>
      </c>
    </row>
    <row r="72" spans="1:10" s="85" customFormat="1" ht="18" customHeight="1">
      <c r="A72" s="85" t="s">
        <v>278</v>
      </c>
      <c r="B72" s="85">
        <v>869</v>
      </c>
      <c r="C72" s="85">
        <v>815</v>
      </c>
      <c r="D72" s="85">
        <v>569</v>
      </c>
      <c r="E72" s="85">
        <v>99</v>
      </c>
      <c r="F72" s="85">
        <v>30</v>
      </c>
      <c r="G72" s="85">
        <v>36</v>
      </c>
      <c r="H72" s="85">
        <v>81</v>
      </c>
      <c r="I72" s="85">
        <v>39</v>
      </c>
      <c r="J72" s="85">
        <v>15</v>
      </c>
    </row>
    <row r="73" spans="1:10" s="85" customFormat="1" ht="18" customHeight="1">
      <c r="A73" s="85" t="s">
        <v>279</v>
      </c>
      <c r="B73" s="85">
        <v>1180</v>
      </c>
      <c r="C73" s="85">
        <v>1092</v>
      </c>
      <c r="D73" s="85">
        <v>819</v>
      </c>
      <c r="E73" s="85">
        <v>135</v>
      </c>
      <c r="F73" s="85">
        <v>49</v>
      </c>
      <c r="G73" s="85">
        <v>33</v>
      </c>
      <c r="H73" s="85">
        <v>56</v>
      </c>
      <c r="I73" s="85">
        <v>66</v>
      </c>
      <c r="J73" s="85">
        <v>22</v>
      </c>
    </row>
    <row r="74" spans="1:10" s="85" customFormat="1" ht="18" customHeight="1">
      <c r="A74" s="85" t="s">
        <v>280</v>
      </c>
      <c r="B74" s="85">
        <v>839</v>
      </c>
      <c r="C74" s="85">
        <v>768</v>
      </c>
      <c r="D74" s="85">
        <v>513</v>
      </c>
      <c r="E74" s="85">
        <v>121</v>
      </c>
      <c r="F74" s="85">
        <v>26</v>
      </c>
      <c r="G74" s="85">
        <v>20</v>
      </c>
      <c r="H74" s="85">
        <v>88</v>
      </c>
      <c r="I74" s="85">
        <v>70</v>
      </c>
      <c r="J74" s="85">
        <v>1</v>
      </c>
    </row>
    <row r="75" spans="1:10" s="85" customFormat="1" ht="18" customHeight="1">
      <c r="A75" s="85" t="s">
        <v>23</v>
      </c>
      <c r="B75" s="85">
        <v>1453</v>
      </c>
      <c r="C75" s="85">
        <v>1389</v>
      </c>
      <c r="D75" s="85">
        <v>888</v>
      </c>
      <c r="E75" s="85">
        <v>138</v>
      </c>
      <c r="F75" s="85">
        <v>77</v>
      </c>
      <c r="G75" s="85">
        <v>39</v>
      </c>
      <c r="H75" s="85">
        <v>247</v>
      </c>
      <c r="I75" s="85">
        <v>55</v>
      </c>
      <c r="J75" s="85">
        <v>9</v>
      </c>
    </row>
    <row r="76" spans="1:10" s="85" customFormat="1" ht="18" customHeight="1">
      <c r="A76" s="85" t="s">
        <v>281</v>
      </c>
      <c r="B76" s="85">
        <v>1347</v>
      </c>
      <c r="C76" s="85">
        <v>1293</v>
      </c>
      <c r="D76" s="85">
        <v>996</v>
      </c>
      <c r="E76" s="85">
        <v>83</v>
      </c>
      <c r="F76" s="85">
        <v>34</v>
      </c>
      <c r="G76" s="85">
        <v>65</v>
      </c>
      <c r="H76" s="85">
        <v>115</v>
      </c>
      <c r="I76" s="85">
        <v>52</v>
      </c>
      <c r="J76" s="85">
        <v>2</v>
      </c>
    </row>
    <row r="77" spans="1:10" s="85" customFormat="1" ht="18" customHeight="1">
      <c r="A77" s="85" t="s">
        <v>282</v>
      </c>
      <c r="B77" s="85">
        <v>1258</v>
      </c>
      <c r="C77" s="85">
        <v>1165</v>
      </c>
      <c r="D77" s="85">
        <v>847</v>
      </c>
      <c r="E77" s="85">
        <v>148</v>
      </c>
      <c r="F77" s="85">
        <v>44</v>
      </c>
      <c r="G77" s="85">
        <v>13</v>
      </c>
      <c r="H77" s="85">
        <v>113</v>
      </c>
      <c r="I77" s="85">
        <v>73</v>
      </c>
      <c r="J77" s="85">
        <v>20</v>
      </c>
    </row>
    <row r="78" spans="1:10" s="85" customFormat="1" ht="18" customHeight="1">
      <c r="A78" s="85" t="s">
        <v>283</v>
      </c>
      <c r="B78" s="85">
        <v>388</v>
      </c>
      <c r="C78" s="85">
        <v>358</v>
      </c>
      <c r="D78" s="85">
        <v>269</v>
      </c>
      <c r="E78" s="85">
        <v>17</v>
      </c>
      <c r="F78" s="85">
        <v>17</v>
      </c>
      <c r="G78" s="85">
        <v>8</v>
      </c>
      <c r="H78" s="85">
        <v>47</v>
      </c>
      <c r="I78" s="85">
        <v>25</v>
      </c>
      <c r="J78" s="85">
        <v>5</v>
      </c>
    </row>
    <row r="79" spans="1:10" s="85" customFormat="1" ht="18" customHeight="1">
      <c r="A79" s="85" t="s">
        <v>284</v>
      </c>
      <c r="B79" s="85">
        <v>461</v>
      </c>
      <c r="C79" s="85">
        <v>412</v>
      </c>
      <c r="D79" s="85">
        <v>326</v>
      </c>
      <c r="E79" s="85">
        <v>40</v>
      </c>
      <c r="F79" s="85">
        <v>15</v>
      </c>
      <c r="G79" s="85">
        <v>6</v>
      </c>
      <c r="H79" s="85">
        <v>25</v>
      </c>
      <c r="I79" s="85">
        <v>45</v>
      </c>
      <c r="J79" s="85">
        <v>4</v>
      </c>
    </row>
    <row r="80" spans="1:10" s="85" customFormat="1" ht="18" customHeight="1">
      <c r="A80" s="85" t="s">
        <v>285</v>
      </c>
      <c r="B80" s="85">
        <v>736</v>
      </c>
      <c r="C80" s="85">
        <v>694</v>
      </c>
      <c r="D80" s="85">
        <v>567</v>
      </c>
      <c r="E80" s="85">
        <v>17</v>
      </c>
      <c r="F80" s="85">
        <v>18</v>
      </c>
      <c r="G80" s="85">
        <v>19</v>
      </c>
      <c r="H80" s="85">
        <v>73</v>
      </c>
      <c r="I80" s="85">
        <v>38</v>
      </c>
      <c r="J80" s="85">
        <v>4</v>
      </c>
    </row>
    <row r="81" spans="1:10" s="85" customFormat="1" ht="18" customHeight="1">
      <c r="A81" s="85" t="s">
        <v>286</v>
      </c>
      <c r="B81" s="85">
        <v>901</v>
      </c>
      <c r="C81" s="85">
        <v>864</v>
      </c>
      <c r="D81" s="85">
        <v>686</v>
      </c>
      <c r="E81" s="85">
        <v>41</v>
      </c>
      <c r="F81" s="85">
        <v>19</v>
      </c>
      <c r="G81" s="85">
        <v>25</v>
      </c>
      <c r="H81" s="85">
        <v>93</v>
      </c>
      <c r="I81" s="85">
        <v>33</v>
      </c>
      <c r="J81" s="85">
        <v>4</v>
      </c>
    </row>
    <row r="82" spans="1:10" s="85" customFormat="1" ht="18" customHeight="1">
      <c r="A82" s="85" t="s">
        <v>30</v>
      </c>
      <c r="B82" s="85">
        <v>409</v>
      </c>
      <c r="C82" s="85">
        <v>376</v>
      </c>
      <c r="D82" s="85">
        <v>255</v>
      </c>
      <c r="E82" s="85">
        <v>22</v>
      </c>
      <c r="F82" s="85">
        <v>20</v>
      </c>
      <c r="G82" s="85">
        <v>7</v>
      </c>
      <c r="H82" s="85">
        <v>72</v>
      </c>
      <c r="I82" s="85">
        <v>32</v>
      </c>
      <c r="J82" s="85">
        <v>1</v>
      </c>
    </row>
    <row r="83" spans="1:10" s="85" customFormat="1" ht="18" customHeight="1">
      <c r="A83" s="85" t="s">
        <v>287</v>
      </c>
      <c r="B83" s="85">
        <v>692</v>
      </c>
      <c r="C83" s="85">
        <v>647</v>
      </c>
      <c r="D83" s="85">
        <v>495</v>
      </c>
      <c r="E83" s="85">
        <v>45</v>
      </c>
      <c r="F83" s="85">
        <v>31</v>
      </c>
      <c r="G83" s="85">
        <v>11</v>
      </c>
      <c r="H83" s="85">
        <v>65</v>
      </c>
      <c r="I83" s="85">
        <v>40</v>
      </c>
      <c r="J83" s="85">
        <v>5</v>
      </c>
    </row>
    <row r="84" spans="1:10" s="85" customFormat="1" ht="18" customHeight="1">
      <c r="A84" s="85" t="s">
        <v>288</v>
      </c>
      <c r="B84" s="85">
        <v>275</v>
      </c>
      <c r="C84" s="85">
        <v>250</v>
      </c>
      <c r="D84" s="85">
        <v>204</v>
      </c>
      <c r="E84" s="85">
        <v>5</v>
      </c>
      <c r="F84" s="85">
        <v>3</v>
      </c>
      <c r="G84" s="85">
        <v>0</v>
      </c>
      <c r="H84" s="85">
        <v>38</v>
      </c>
      <c r="I84" s="85">
        <v>16</v>
      </c>
      <c r="J84" s="85">
        <v>9</v>
      </c>
    </row>
    <row r="85" spans="1:10" s="85" customFormat="1" ht="18" customHeight="1">
      <c r="A85" s="85" t="s">
        <v>289</v>
      </c>
      <c r="B85" s="85">
        <v>257</v>
      </c>
      <c r="C85" s="85">
        <v>245</v>
      </c>
      <c r="D85" s="85">
        <v>202</v>
      </c>
      <c r="E85" s="85">
        <v>15</v>
      </c>
      <c r="F85" s="85">
        <v>10</v>
      </c>
      <c r="G85" s="85">
        <v>1</v>
      </c>
      <c r="H85" s="85">
        <v>17</v>
      </c>
      <c r="I85" s="85">
        <v>12</v>
      </c>
      <c r="J85" s="85">
        <v>0</v>
      </c>
    </row>
    <row r="86" spans="1:10" s="85" customFormat="1" ht="18" customHeight="1">
      <c r="A86" s="85" t="s">
        <v>556</v>
      </c>
      <c r="B86" s="85">
        <v>15</v>
      </c>
      <c r="C86" s="85">
        <v>15</v>
      </c>
      <c r="D86" s="85">
        <v>0</v>
      </c>
      <c r="E86" s="85">
        <v>15</v>
      </c>
      <c r="F86" s="85">
        <v>0</v>
      </c>
      <c r="G86" s="85">
        <v>0</v>
      </c>
      <c r="H86" s="85">
        <v>0</v>
      </c>
      <c r="I86" s="85">
        <v>0</v>
      </c>
      <c r="J86" s="85">
        <v>0</v>
      </c>
    </row>
    <row r="87" spans="1:10" s="85" customFormat="1" ht="18" customHeight="1">
      <c r="A87" s="85" t="s">
        <v>566</v>
      </c>
      <c r="B87" s="85">
        <v>250</v>
      </c>
      <c r="C87" s="85">
        <v>110</v>
      </c>
      <c r="D87" s="85">
        <v>0</v>
      </c>
      <c r="E87" s="85">
        <v>110</v>
      </c>
      <c r="F87" s="85">
        <v>0</v>
      </c>
      <c r="G87" s="85">
        <v>0</v>
      </c>
      <c r="H87" s="85">
        <v>0</v>
      </c>
      <c r="I87" s="85">
        <v>140</v>
      </c>
      <c r="J87" s="85">
        <v>0</v>
      </c>
    </row>
    <row r="88" s="85" customFormat="1" ht="18" customHeight="1">
      <c r="A88" s="85" t="s">
        <v>290</v>
      </c>
    </row>
    <row r="89" s="85" customFormat="1" ht="18" customHeight="1"/>
    <row r="90" s="85" customFormat="1" ht="18" customHeight="1"/>
    <row r="91" s="85" customFormat="1" ht="18" customHeight="1"/>
    <row r="92" s="85" customFormat="1" ht="18" customHeight="1"/>
    <row r="93" s="85" customFormat="1" ht="18" customHeight="1"/>
    <row r="94" s="85" customFormat="1" ht="18" customHeight="1"/>
    <row r="95" s="85" customFormat="1" ht="18" customHeight="1"/>
    <row r="96" s="85" customFormat="1" ht="18" customHeight="1"/>
    <row r="97" s="85" customFormat="1" ht="18" customHeight="1"/>
    <row r="98" s="85" customFormat="1" ht="18" customHeight="1"/>
    <row r="99" s="85" customFormat="1" ht="18" customHeight="1"/>
    <row r="100" s="86" customFormat="1" ht="18" customHeight="1"/>
    <row r="101" s="86" customFormat="1" ht="18" customHeight="1"/>
    <row r="102" s="86" customFormat="1" ht="18" customHeight="1"/>
    <row r="103" s="86" customFormat="1" ht="18" customHeight="1"/>
    <row r="104" s="86" customFormat="1" ht="18" customHeight="1"/>
    <row r="105" s="86" customFormat="1" ht="18" customHeight="1"/>
    <row r="106" s="86" customFormat="1" ht="18" customHeight="1"/>
    <row r="107" s="86" customFormat="1" ht="18" customHeight="1"/>
    <row r="108" s="86" customFormat="1" ht="18" customHeight="1"/>
    <row r="109" s="86" customFormat="1" ht="18" customHeight="1"/>
    <row r="110" s="86" customFormat="1" ht="18" customHeight="1"/>
    <row r="111" s="86" customFormat="1" ht="18" customHeight="1"/>
    <row r="112" s="86" customFormat="1" ht="18" customHeight="1"/>
    <row r="113" s="86" customFormat="1" ht="18" customHeight="1"/>
    <row r="114" s="86" customFormat="1" ht="18" customHeight="1"/>
    <row r="115" s="86" customFormat="1" ht="18" customHeight="1"/>
    <row r="116" s="86" customFormat="1" ht="18" customHeight="1"/>
    <row r="117" s="86" customFormat="1" ht="18" customHeight="1"/>
    <row r="118" s="86" customFormat="1" ht="18" customHeight="1"/>
    <row r="119" s="86" customFormat="1" ht="18" customHeight="1"/>
    <row r="120" s="86" customFormat="1" ht="18" customHeight="1"/>
    <row r="121" s="86" customFormat="1" ht="18" customHeight="1"/>
    <row r="122" s="86" customFormat="1" ht="18" customHeight="1"/>
    <row r="123" s="86" customFormat="1" ht="18" customHeight="1"/>
    <row r="124" s="86" customFormat="1" ht="18" customHeight="1"/>
    <row r="125" s="86" customFormat="1" ht="18" customHeight="1"/>
    <row r="126" s="86" customFormat="1" ht="18" customHeight="1"/>
    <row r="127" s="86" customFormat="1" ht="18" customHeight="1"/>
    <row r="128" s="86" customFormat="1" ht="18" customHeight="1"/>
    <row r="129" s="86" customFormat="1" ht="18" customHeight="1"/>
    <row r="130" s="86" customFormat="1" ht="18" customHeight="1"/>
    <row r="131" s="86" customFormat="1" ht="18" customHeight="1"/>
    <row r="132" s="86" customFormat="1" ht="18" customHeight="1"/>
    <row r="133" s="86" customFormat="1" ht="18" customHeight="1"/>
    <row r="134" s="86" customFormat="1" ht="18" customHeight="1"/>
    <row r="135" s="86" customFormat="1" ht="18" customHeight="1"/>
    <row r="136" s="86" customFormat="1" ht="18" customHeight="1"/>
    <row r="137" s="86" customFormat="1" ht="18" customHeight="1"/>
    <row r="138" s="86" customFormat="1" ht="18" customHeight="1"/>
    <row r="139" s="86" customFormat="1" ht="18" customHeight="1"/>
    <row r="140" s="86" customFormat="1" ht="18" customHeight="1"/>
    <row r="141" s="86" customFormat="1" ht="18" customHeight="1"/>
    <row r="142" s="86" customFormat="1" ht="18" customHeight="1"/>
    <row r="143" s="86" customFormat="1" ht="18" customHeight="1"/>
    <row r="144" s="86" customFormat="1" ht="18" customHeight="1"/>
    <row r="145" s="86" customFormat="1" ht="18" customHeight="1"/>
    <row r="146" s="86" customFormat="1" ht="18" customHeight="1"/>
    <row r="147" s="86" customFormat="1" ht="18" customHeight="1"/>
    <row r="148" s="86" customFormat="1" ht="18" customHeight="1"/>
    <row r="149" s="86" customFormat="1" ht="18" customHeight="1"/>
    <row r="150" s="86" customFormat="1" ht="18" customHeight="1"/>
    <row r="151" s="86" customFormat="1" ht="18" customHeight="1"/>
    <row r="152" s="86" customFormat="1" ht="18" customHeight="1"/>
    <row r="153" s="86" customFormat="1" ht="18" customHeight="1"/>
    <row r="154" s="86" customFormat="1" ht="18" customHeight="1"/>
    <row r="155" s="86" customFormat="1" ht="18" customHeight="1"/>
    <row r="156" s="86" customFormat="1" ht="18" customHeight="1"/>
    <row r="157" s="86" customFormat="1" ht="18" customHeight="1"/>
    <row r="158" s="86" customFormat="1" ht="18" customHeight="1"/>
    <row r="159" s="86" customFormat="1" ht="18" customHeight="1"/>
    <row r="160" s="86" customFormat="1" ht="18" customHeight="1"/>
    <row r="161" s="86" customFormat="1" ht="18" customHeight="1"/>
    <row r="162" s="86" customFormat="1" ht="18" customHeight="1"/>
    <row r="163" s="86" customFormat="1" ht="18" customHeight="1"/>
    <row r="164" s="86" customFormat="1" ht="18" customHeight="1"/>
    <row r="165" s="86" customFormat="1" ht="18" customHeight="1"/>
    <row r="166" s="86" customFormat="1" ht="18" customHeight="1"/>
    <row r="167" s="86" customFormat="1" ht="18" customHeight="1"/>
    <row r="168" s="86" customFormat="1" ht="18" customHeight="1"/>
    <row r="169" s="86" customFormat="1" ht="18" customHeight="1"/>
    <row r="170" s="86" customFormat="1" ht="18" customHeight="1"/>
    <row r="171" s="86" customFormat="1" ht="18" customHeight="1"/>
    <row r="172" s="86" customFormat="1" ht="18" customHeight="1"/>
    <row r="173" s="86" customFormat="1" ht="18" customHeight="1"/>
    <row r="174" s="86" customFormat="1" ht="18" customHeight="1"/>
    <row r="175" s="86" customFormat="1" ht="18" customHeight="1"/>
    <row r="176" s="86" customFormat="1" ht="18" customHeight="1"/>
    <row r="177" s="86" customFormat="1" ht="18" customHeight="1"/>
    <row r="178" s="86" customFormat="1" ht="18" customHeight="1"/>
    <row r="179" s="86" customFormat="1" ht="18" customHeight="1"/>
    <row r="180" s="86" customFormat="1" ht="18" customHeight="1"/>
    <row r="181" s="86" customFormat="1" ht="18" customHeight="1"/>
    <row r="182" s="86" customFormat="1" ht="18" customHeight="1"/>
    <row r="183" s="86" customFormat="1" ht="18" customHeight="1"/>
    <row r="184" s="86" customFormat="1" ht="18" customHeight="1"/>
    <row r="185" s="86" customFormat="1" ht="18" customHeight="1"/>
    <row r="186" s="86" customFormat="1" ht="18" customHeight="1"/>
    <row r="187" s="86" customFormat="1" ht="18" customHeight="1"/>
    <row r="188" s="86" customFormat="1" ht="18" customHeight="1"/>
    <row r="189" s="86" customFormat="1" ht="18" customHeight="1"/>
    <row r="190" s="86" customFormat="1" ht="18" customHeight="1"/>
    <row r="191" s="86" customFormat="1" ht="18" customHeight="1"/>
    <row r="192" s="86" customFormat="1" ht="18" customHeight="1"/>
    <row r="193" s="86" customFormat="1" ht="18" customHeight="1"/>
    <row r="194" s="86" customFormat="1" ht="18" customHeight="1"/>
    <row r="195" s="86" customFormat="1" ht="18" customHeight="1"/>
    <row r="196" s="86" customFormat="1" ht="18" customHeight="1"/>
    <row r="197" s="86" customFormat="1" ht="18" customHeight="1"/>
    <row r="198" s="86" customFormat="1" ht="18" customHeight="1"/>
    <row r="199" s="86" customFormat="1" ht="18" customHeight="1"/>
    <row r="200" s="86" customFormat="1" ht="18" customHeight="1"/>
    <row r="201" s="86" customFormat="1" ht="18" customHeight="1"/>
    <row r="202" s="86" customFormat="1" ht="18" customHeight="1"/>
    <row r="203" s="86" customFormat="1" ht="18" customHeight="1"/>
    <row r="204" s="86" customFormat="1" ht="18" customHeight="1"/>
    <row r="205" s="86" customFormat="1" ht="18" customHeight="1"/>
    <row r="206" s="86" customFormat="1" ht="18" customHeight="1"/>
    <row r="207" s="86" customFormat="1" ht="18" customHeight="1"/>
    <row r="208" s="86" customFormat="1" ht="18" customHeight="1"/>
    <row r="209" s="86" customFormat="1" ht="18" customHeight="1"/>
    <row r="210" s="86" customFormat="1" ht="18" customHeight="1"/>
    <row r="211" s="86" customFormat="1" ht="18" customHeight="1"/>
    <row r="212" s="86" customFormat="1" ht="18" customHeight="1"/>
    <row r="213" s="86" customFormat="1" ht="18" customHeight="1"/>
    <row r="214" s="86" customFormat="1" ht="18" customHeight="1"/>
    <row r="215" s="86" customFormat="1" ht="18" customHeight="1"/>
    <row r="216" s="86" customFormat="1" ht="18" customHeight="1"/>
    <row r="217" s="86" customFormat="1" ht="18" customHeight="1"/>
    <row r="218" s="86" customFormat="1" ht="18" customHeight="1"/>
    <row r="219" s="86" customFormat="1" ht="18" customHeight="1"/>
    <row r="220" s="86" customFormat="1" ht="18" customHeight="1"/>
    <row r="221" s="86" customFormat="1" ht="18" customHeight="1"/>
    <row r="222" s="86" customFormat="1" ht="18" customHeight="1"/>
    <row r="223" s="86" customFormat="1" ht="18" customHeight="1"/>
    <row r="224" s="86" customFormat="1" ht="18" customHeight="1"/>
    <row r="225" s="86" customFormat="1" ht="18" customHeight="1"/>
    <row r="226" s="86" customFormat="1" ht="18" customHeight="1"/>
    <row r="227" s="86" customFormat="1" ht="18" customHeight="1"/>
    <row r="228" s="86" customFormat="1" ht="18" customHeight="1"/>
    <row r="229" s="86" customFormat="1" ht="18" customHeight="1"/>
    <row r="230" s="86" customFormat="1" ht="18" customHeight="1"/>
    <row r="231" s="86" customFormat="1" ht="18" customHeight="1"/>
    <row r="232" s="86" customFormat="1" ht="18" customHeight="1"/>
    <row r="233" s="86" customFormat="1" ht="18" customHeight="1"/>
    <row r="234" s="86" customFormat="1" ht="18" customHeight="1"/>
    <row r="235" s="86" customFormat="1" ht="18" customHeight="1"/>
    <row r="236" s="86" customFormat="1" ht="18" customHeight="1"/>
    <row r="237" s="86" customFormat="1" ht="18" customHeight="1"/>
    <row r="238" s="86" customFormat="1" ht="18" customHeight="1"/>
    <row r="239" s="86" customFormat="1" ht="18" customHeight="1"/>
    <row r="240" s="86" customFormat="1" ht="18" customHeight="1"/>
    <row r="241" s="86" customFormat="1" ht="18" customHeight="1"/>
    <row r="242" s="86" customFormat="1" ht="18" customHeight="1"/>
    <row r="243" s="86" customFormat="1" ht="18" customHeight="1"/>
    <row r="244" s="86" customFormat="1" ht="18" customHeight="1"/>
    <row r="245" s="86" customFormat="1" ht="18" customHeight="1"/>
    <row r="246" s="86" customFormat="1" ht="18" customHeight="1"/>
    <row r="247" s="86" customFormat="1" ht="18" customHeight="1"/>
    <row r="248" s="86" customFormat="1" ht="18" customHeight="1"/>
    <row r="249" s="86" customFormat="1" ht="18" customHeight="1"/>
    <row r="250" s="86" customFormat="1" ht="18" customHeight="1"/>
    <row r="251" s="86" customFormat="1" ht="18" customHeight="1"/>
    <row r="252" s="86" customFormat="1" ht="18" customHeight="1"/>
    <row r="253" s="86" customFormat="1" ht="18" customHeight="1"/>
    <row r="254" s="86" customFormat="1" ht="18" customHeight="1"/>
    <row r="255" s="86" customFormat="1" ht="18" customHeight="1"/>
    <row r="256" s="86" customFormat="1" ht="18" customHeight="1"/>
    <row r="257" s="86" customFormat="1" ht="18" customHeight="1"/>
    <row r="258" s="86" customFormat="1" ht="18" customHeight="1"/>
    <row r="259" s="86" customFormat="1" ht="18" customHeight="1"/>
    <row r="260" s="86" customFormat="1" ht="18" customHeight="1"/>
    <row r="261" s="86" customFormat="1" ht="18" customHeight="1"/>
    <row r="262" s="86" customFormat="1" ht="18" customHeight="1"/>
    <row r="263" s="86" customFormat="1" ht="18" customHeight="1"/>
    <row r="264" s="86" customFormat="1" ht="18" customHeight="1"/>
    <row r="265" s="86" customFormat="1" ht="18" customHeight="1"/>
    <row r="266" s="86" customFormat="1" ht="18" customHeight="1"/>
    <row r="267" s="86" customFormat="1" ht="18" customHeight="1"/>
    <row r="268" s="86" customFormat="1" ht="18" customHeight="1"/>
    <row r="269" s="86" customFormat="1" ht="18" customHeight="1"/>
    <row r="270" s="86" customFormat="1" ht="18" customHeight="1"/>
    <row r="271" s="86" customFormat="1" ht="18" customHeight="1"/>
    <row r="272" s="86" customFormat="1" ht="18" customHeight="1"/>
    <row r="273" s="86" customFormat="1" ht="18" customHeight="1"/>
    <row r="274" s="86" customFormat="1" ht="18" customHeight="1"/>
    <row r="275" s="86" customFormat="1" ht="18" customHeight="1"/>
    <row r="276" s="86" customFormat="1" ht="18" customHeight="1"/>
    <row r="277" s="86" customFormat="1" ht="18" customHeight="1"/>
    <row r="278" s="86" customFormat="1" ht="18" customHeight="1"/>
    <row r="279" s="86" customFormat="1" ht="18" customHeight="1"/>
    <row r="280" s="86" customFormat="1" ht="18" customHeight="1"/>
    <row r="281" s="86" customFormat="1" ht="18" customHeight="1"/>
    <row r="282" s="86" customFormat="1" ht="18" customHeight="1"/>
    <row r="283" s="86" customFormat="1" ht="18" customHeight="1"/>
    <row r="284" s="86" customFormat="1" ht="18" customHeight="1"/>
    <row r="285" s="86" customFormat="1" ht="18" customHeight="1"/>
    <row r="286" s="86" customFormat="1" ht="18" customHeight="1"/>
    <row r="287" s="86" customFormat="1" ht="18" customHeight="1"/>
    <row r="288" s="86" customFormat="1" ht="18" customHeight="1"/>
    <row r="289" s="86" customFormat="1" ht="18" customHeight="1"/>
    <row r="290" s="86" customFormat="1" ht="18" customHeight="1"/>
    <row r="291" s="86" customFormat="1" ht="18" customHeight="1"/>
    <row r="292" s="86" customFormat="1" ht="18" customHeight="1"/>
    <row r="293" s="86" customFormat="1" ht="18" customHeight="1"/>
    <row r="294" s="86" customFormat="1" ht="18" customHeight="1"/>
    <row r="295" s="86" customFormat="1" ht="18" customHeight="1"/>
    <row r="296" s="86" customFormat="1" ht="18" customHeight="1"/>
    <row r="297" s="86" customFormat="1" ht="18" customHeight="1"/>
    <row r="298" s="86" customFormat="1" ht="18" customHeight="1"/>
    <row r="299" s="86" customFormat="1" ht="18" customHeight="1"/>
    <row r="300" s="86" customFormat="1" ht="18" customHeight="1"/>
    <row r="301" s="86" customFormat="1" ht="18" customHeight="1"/>
    <row r="302" s="86" customFormat="1" ht="18" customHeight="1"/>
    <row r="303" s="86" customFormat="1" ht="18" customHeight="1"/>
    <row r="304" s="86" customFormat="1" ht="18" customHeight="1"/>
    <row r="305" s="86" customFormat="1" ht="18" customHeight="1"/>
    <row r="306" s="86" customFormat="1" ht="18" customHeight="1"/>
    <row r="307" s="86" customFormat="1" ht="18" customHeight="1"/>
    <row r="308" s="86" customFormat="1" ht="18" customHeight="1"/>
    <row r="309" s="86" customFormat="1" ht="18" customHeight="1"/>
    <row r="310" s="86" customFormat="1" ht="18" customHeight="1"/>
    <row r="311" s="86" customFormat="1" ht="18" customHeight="1"/>
    <row r="312" s="86" customFormat="1" ht="18" customHeight="1"/>
    <row r="313" s="86" customFormat="1" ht="18" customHeight="1"/>
    <row r="314" s="86" customFormat="1" ht="18" customHeight="1"/>
    <row r="315" s="86" customFormat="1" ht="18" customHeight="1"/>
    <row r="316" s="86" customFormat="1" ht="18" customHeight="1"/>
    <row r="317" s="86" customFormat="1" ht="18" customHeight="1"/>
    <row r="318" s="86" customFormat="1" ht="18" customHeight="1"/>
    <row r="319" s="86" customFormat="1" ht="18" customHeight="1"/>
    <row r="320" s="86" customFormat="1" ht="18" customHeight="1"/>
    <row r="321" s="86" customFormat="1" ht="18" customHeight="1"/>
    <row r="322" s="86" customFormat="1" ht="18" customHeight="1"/>
    <row r="323" s="86" customFormat="1" ht="18" customHeight="1"/>
    <row r="324" s="86" customFormat="1" ht="18" customHeight="1"/>
    <row r="325" s="86" customFormat="1" ht="18" customHeight="1"/>
    <row r="326" s="86" customFormat="1" ht="18" customHeight="1"/>
    <row r="327" s="86" customFormat="1" ht="18" customHeight="1"/>
    <row r="328" s="86" customFormat="1" ht="18" customHeight="1"/>
    <row r="329" s="86" customFormat="1" ht="18" customHeight="1"/>
    <row r="330" s="86" customFormat="1" ht="18" customHeight="1"/>
    <row r="331" s="86" customFormat="1" ht="18" customHeight="1"/>
    <row r="332" s="86" customFormat="1" ht="18" customHeight="1"/>
    <row r="333" s="86" customFormat="1" ht="18" customHeight="1"/>
    <row r="334" s="86" customFormat="1" ht="18" customHeight="1"/>
    <row r="335" s="86" customFormat="1" ht="18" customHeight="1"/>
    <row r="336" s="86" customFormat="1" ht="18" customHeight="1"/>
    <row r="337" s="86" customFormat="1" ht="18" customHeight="1"/>
    <row r="338" s="86" customFormat="1" ht="18" customHeight="1"/>
    <row r="339" s="86" customFormat="1" ht="18" customHeight="1"/>
    <row r="340" s="86" customFormat="1" ht="18" customHeight="1"/>
    <row r="341" s="86" customFormat="1" ht="18" customHeight="1"/>
    <row r="342" s="86" customFormat="1" ht="18" customHeight="1"/>
    <row r="343" s="86" customFormat="1" ht="18" customHeight="1"/>
    <row r="344" s="86" customFormat="1" ht="18" customHeight="1"/>
    <row r="345" s="86" customFormat="1" ht="18" customHeight="1"/>
    <row r="346" s="86" customFormat="1" ht="18" customHeight="1"/>
    <row r="347" s="86" customFormat="1" ht="18" customHeight="1"/>
    <row r="348" s="86" customFormat="1" ht="18" customHeight="1"/>
    <row r="349" s="86" customFormat="1" ht="18" customHeight="1"/>
    <row r="350" s="86" customFormat="1" ht="18" customHeight="1"/>
    <row r="351" s="86" customFormat="1" ht="18" customHeight="1"/>
    <row r="352" s="86" customFormat="1" ht="18" customHeight="1"/>
    <row r="353" s="86" customFormat="1" ht="18" customHeight="1"/>
    <row r="354" s="86" customFormat="1" ht="18" customHeight="1"/>
    <row r="355" s="86" customFormat="1" ht="18" customHeight="1"/>
    <row r="356" s="86" customFormat="1" ht="18" customHeight="1"/>
    <row r="357" s="86" customFormat="1" ht="18" customHeight="1"/>
    <row r="358" s="86" customFormat="1" ht="18" customHeight="1"/>
    <row r="359" s="86" customFormat="1" ht="18" customHeight="1"/>
    <row r="360" s="86" customFormat="1" ht="18" customHeight="1"/>
    <row r="361" s="86" customFormat="1" ht="18" customHeight="1"/>
    <row r="362" s="86" customFormat="1" ht="18" customHeight="1"/>
    <row r="363" s="86" customFormat="1" ht="18" customHeight="1"/>
    <row r="364" s="86" customFormat="1" ht="18" customHeight="1"/>
    <row r="365" s="86" customFormat="1" ht="18" customHeight="1"/>
    <row r="366" s="86" customFormat="1" ht="18" customHeight="1"/>
    <row r="367" s="86" customFormat="1" ht="18" customHeight="1"/>
    <row r="368" s="86" customFormat="1" ht="18" customHeight="1"/>
    <row r="369" s="86" customFormat="1" ht="18" customHeight="1"/>
    <row r="370" s="86" customFormat="1" ht="18" customHeight="1"/>
    <row r="371" s="86" customFormat="1" ht="18" customHeight="1"/>
    <row r="372" s="86" customFormat="1" ht="18" customHeight="1"/>
    <row r="373" s="86" customFormat="1" ht="18" customHeight="1"/>
    <row r="374" s="86" customFormat="1" ht="18" customHeight="1"/>
    <row r="375" s="86" customFormat="1" ht="18" customHeight="1"/>
    <row r="376" s="86" customFormat="1" ht="18" customHeight="1"/>
    <row r="377" s="86" customFormat="1" ht="18" customHeight="1"/>
    <row r="378" s="86" customFormat="1" ht="18" customHeight="1"/>
    <row r="379" s="86" customFormat="1" ht="18" customHeight="1"/>
    <row r="380" s="86" customFormat="1" ht="18" customHeight="1"/>
    <row r="381" s="86" customFormat="1" ht="18" customHeight="1"/>
    <row r="382" s="86" customFormat="1" ht="18" customHeight="1"/>
    <row r="383" s="86" customFormat="1" ht="18" customHeight="1"/>
    <row r="384" s="86" customFormat="1" ht="18" customHeight="1"/>
    <row r="385" s="86" customFormat="1" ht="18" customHeight="1"/>
    <row r="386" s="86" customFormat="1" ht="18" customHeight="1"/>
    <row r="387" s="86" customFormat="1" ht="18" customHeight="1"/>
    <row r="388" s="86" customFormat="1" ht="18" customHeight="1"/>
    <row r="389" s="86" customFormat="1" ht="18" customHeight="1"/>
    <row r="390" s="86" customFormat="1" ht="18" customHeight="1"/>
    <row r="391" s="86" customFormat="1" ht="18" customHeight="1"/>
    <row r="392" s="86" customFormat="1" ht="18" customHeight="1"/>
    <row r="393" s="86" customFormat="1" ht="18" customHeight="1"/>
    <row r="394" s="86" customFormat="1" ht="18" customHeight="1"/>
    <row r="395" s="86" customFormat="1" ht="18" customHeight="1"/>
    <row r="396" s="86" customFormat="1" ht="18" customHeight="1"/>
    <row r="397" s="86" customFormat="1" ht="18" customHeight="1"/>
    <row r="398" s="86" customFormat="1" ht="18" customHeight="1"/>
    <row r="399" s="86" customFormat="1" ht="18" customHeight="1"/>
    <row r="400" s="86" customFormat="1" ht="18" customHeight="1"/>
    <row r="401" s="86" customFormat="1" ht="18" customHeight="1"/>
    <row r="402" s="86" customFormat="1" ht="18" customHeight="1"/>
    <row r="403" s="86" customFormat="1" ht="18" customHeight="1"/>
    <row r="404" s="86" customFormat="1" ht="18" customHeight="1"/>
    <row r="405" s="86" customFormat="1" ht="18" customHeight="1"/>
    <row r="406" s="86" customFormat="1" ht="18" customHeight="1"/>
    <row r="407" s="86" customFormat="1" ht="18" customHeight="1"/>
    <row r="408" s="86" customFormat="1" ht="18" customHeight="1"/>
    <row r="409" s="86" customFormat="1" ht="18" customHeight="1"/>
    <row r="410" s="86" customFormat="1" ht="18" customHeight="1"/>
    <row r="411" s="86" customFormat="1" ht="18" customHeight="1"/>
    <row r="412" s="86" customFormat="1" ht="18" customHeight="1"/>
    <row r="413" s="86" customFormat="1" ht="18" customHeight="1"/>
    <row r="414" s="86" customFormat="1" ht="18" customHeight="1"/>
    <row r="415" s="86" customFormat="1" ht="18" customHeight="1"/>
    <row r="416" s="86" customFormat="1" ht="18" customHeight="1"/>
    <row r="417" s="86" customFormat="1" ht="18" customHeight="1"/>
    <row r="418" s="86" customFormat="1" ht="18" customHeight="1"/>
    <row r="419" s="86" customFormat="1" ht="18" customHeight="1"/>
    <row r="420" s="86" customFormat="1" ht="18" customHeight="1"/>
    <row r="421" s="86" customFormat="1" ht="18" customHeight="1"/>
    <row r="422" s="86" customFormat="1" ht="18" customHeight="1"/>
    <row r="423" s="86" customFormat="1" ht="18" customHeight="1"/>
    <row r="424" s="86" customFormat="1" ht="18" customHeight="1"/>
    <row r="425" s="86" customFormat="1" ht="18" customHeight="1"/>
    <row r="426" s="86" customFormat="1" ht="18" customHeight="1"/>
    <row r="427" s="86" customFormat="1" ht="18" customHeight="1"/>
    <row r="428" s="86" customFormat="1" ht="18" customHeight="1"/>
    <row r="429" s="86" customFormat="1" ht="18" customHeight="1"/>
    <row r="430" s="86" customFormat="1" ht="18" customHeight="1"/>
    <row r="431" s="86" customFormat="1" ht="18" customHeight="1"/>
    <row r="432" s="86" customFormat="1" ht="18" customHeight="1"/>
    <row r="433" s="86" customFormat="1" ht="18" customHeight="1"/>
    <row r="434" s="86" customFormat="1" ht="18" customHeight="1"/>
    <row r="435" s="86" customFormat="1" ht="18" customHeight="1"/>
    <row r="436" s="86" customFormat="1" ht="18" customHeight="1"/>
    <row r="437" s="86" customFormat="1" ht="18" customHeight="1"/>
    <row r="438" s="86" customFormat="1" ht="18" customHeight="1"/>
    <row r="439" s="86" customFormat="1" ht="18" customHeight="1"/>
    <row r="440" s="86" customFormat="1" ht="18" customHeight="1"/>
    <row r="441" s="86" customFormat="1" ht="18" customHeight="1"/>
    <row r="442" s="86" customFormat="1" ht="18" customHeight="1"/>
    <row r="443" s="86" customFormat="1" ht="18" customHeight="1"/>
    <row r="444" s="86" customFormat="1" ht="18" customHeight="1"/>
    <row r="445" s="86" customFormat="1" ht="18" customHeight="1"/>
    <row r="446" s="86" customFormat="1" ht="18" customHeight="1"/>
    <row r="447" s="86" customFormat="1" ht="18" customHeight="1"/>
    <row r="448" s="86" customFormat="1" ht="18" customHeight="1"/>
    <row r="449" s="86" customFormat="1" ht="18" customHeight="1"/>
    <row r="450" s="86" customFormat="1" ht="18" customHeight="1"/>
    <row r="451" s="86" customFormat="1" ht="18" customHeight="1"/>
    <row r="452" s="86" customFormat="1" ht="18" customHeight="1"/>
    <row r="453" s="86" customFormat="1" ht="18" customHeight="1"/>
    <row r="454" s="86" customFormat="1" ht="18" customHeight="1"/>
    <row r="455" s="86" customFormat="1" ht="18" customHeight="1"/>
    <row r="456" s="86" customFormat="1" ht="18" customHeight="1"/>
    <row r="457" s="86" customFormat="1" ht="18" customHeight="1"/>
    <row r="458" s="86" customFormat="1" ht="18" customHeight="1"/>
    <row r="459" s="86" customFormat="1" ht="18" customHeight="1"/>
    <row r="460" s="86" customFormat="1" ht="18" customHeight="1"/>
    <row r="461" s="86" customFormat="1" ht="18" customHeight="1"/>
    <row r="462" s="86" customFormat="1" ht="18" customHeight="1"/>
    <row r="463" s="86" customFormat="1" ht="18" customHeight="1"/>
    <row r="464" s="86" customFormat="1" ht="18" customHeight="1"/>
    <row r="465" s="86" customFormat="1" ht="18" customHeight="1"/>
    <row r="466" s="86" customFormat="1" ht="18" customHeight="1"/>
    <row r="467" s="86" customFormat="1" ht="18" customHeight="1"/>
    <row r="468" s="86" customFormat="1" ht="18" customHeight="1"/>
    <row r="469" s="86" customFormat="1" ht="18" customHeight="1"/>
    <row r="470" s="86" customFormat="1" ht="18" customHeight="1"/>
    <row r="471" s="86" customFormat="1" ht="18" customHeight="1"/>
    <row r="472" s="86" customFormat="1" ht="18" customHeight="1"/>
    <row r="473" s="86" customFormat="1" ht="18" customHeight="1"/>
    <row r="474" s="86" customFormat="1" ht="18" customHeight="1"/>
    <row r="475" s="86" customFormat="1" ht="18" customHeight="1"/>
    <row r="476" s="86" customFormat="1" ht="18" customHeight="1"/>
    <row r="477" s="86" customFormat="1" ht="18" customHeight="1"/>
    <row r="478" s="86" customFormat="1" ht="18" customHeight="1"/>
    <row r="479" s="86" customFormat="1" ht="18" customHeight="1"/>
    <row r="480" s="86" customFormat="1" ht="18" customHeight="1"/>
    <row r="481" s="86" customFormat="1" ht="18" customHeight="1"/>
    <row r="482" s="86" customFormat="1" ht="18" customHeight="1"/>
    <row r="483" s="86" customFormat="1" ht="18" customHeight="1"/>
    <row r="484" s="86" customFormat="1" ht="18" customHeight="1"/>
    <row r="485" s="86" customFormat="1" ht="18" customHeight="1"/>
    <row r="486" s="86" customFormat="1" ht="18" customHeight="1"/>
    <row r="487" s="86" customFormat="1" ht="18" customHeight="1"/>
    <row r="488" s="86" customFormat="1" ht="18" customHeight="1"/>
    <row r="489" s="86" customFormat="1" ht="18" customHeight="1"/>
    <row r="490" s="86" customFormat="1" ht="18" customHeight="1"/>
    <row r="491" s="86" customFormat="1" ht="18" customHeight="1"/>
    <row r="492" s="86" customFormat="1" ht="18" customHeight="1"/>
    <row r="493" s="86" customFormat="1" ht="18" customHeight="1"/>
    <row r="494" s="86" customFormat="1" ht="18" customHeight="1"/>
    <row r="495" s="86" customFormat="1" ht="18" customHeight="1"/>
    <row r="496" s="86" customFormat="1" ht="18" customHeight="1"/>
    <row r="497" s="86" customFormat="1" ht="18" customHeight="1"/>
    <row r="498" s="86" customFormat="1" ht="18" customHeight="1"/>
    <row r="499" s="86" customFormat="1" ht="18" customHeight="1"/>
    <row r="500" s="86" customFormat="1" ht="18" customHeight="1"/>
    <row r="501" s="86" customFormat="1" ht="18" customHeight="1"/>
    <row r="502" s="86" customFormat="1" ht="18" customHeight="1"/>
    <row r="503" s="86" customFormat="1" ht="18" customHeight="1"/>
    <row r="504" s="86" customFormat="1" ht="18" customHeight="1"/>
    <row r="505" s="86" customFormat="1" ht="18" customHeight="1"/>
    <row r="506" s="86" customFormat="1" ht="18" customHeight="1"/>
    <row r="507" s="86" customFormat="1" ht="18" customHeight="1"/>
    <row r="508" s="86" customFormat="1" ht="18" customHeight="1"/>
    <row r="509" s="86" customFormat="1" ht="18" customHeight="1"/>
    <row r="510" s="86" customFormat="1" ht="18" customHeight="1"/>
    <row r="511" s="86" customFormat="1" ht="18" customHeight="1"/>
    <row r="512" s="86" customFormat="1" ht="18" customHeight="1"/>
    <row r="513" s="86" customFormat="1" ht="18" customHeight="1"/>
    <row r="514" s="86" customFormat="1" ht="18" customHeight="1"/>
    <row r="515" s="86" customFormat="1" ht="18" customHeight="1"/>
    <row r="516" s="86" customFormat="1" ht="18" customHeight="1"/>
    <row r="517" s="86" customFormat="1" ht="18" customHeight="1"/>
    <row r="518" s="86" customFormat="1" ht="18" customHeight="1"/>
    <row r="519" s="86" customFormat="1" ht="18" customHeight="1"/>
    <row r="520" s="86" customFormat="1" ht="18" customHeight="1"/>
    <row r="521" s="86" customFormat="1" ht="18" customHeight="1"/>
    <row r="522" s="86" customFormat="1" ht="18" customHeight="1"/>
    <row r="523" s="86" customFormat="1" ht="18" customHeight="1"/>
    <row r="524" s="86" customFormat="1" ht="18" customHeight="1"/>
    <row r="525" s="86" customFormat="1" ht="18" customHeight="1"/>
    <row r="526" s="86" customFormat="1" ht="18" customHeight="1"/>
    <row r="527" s="86" customFormat="1" ht="18" customHeight="1"/>
    <row r="528" s="86" customFormat="1" ht="18" customHeight="1"/>
    <row r="529" s="86" customFormat="1" ht="18" customHeight="1"/>
    <row r="530" s="86" customFormat="1" ht="18" customHeight="1"/>
    <row r="531" s="86" customFormat="1" ht="18" customHeight="1"/>
    <row r="532" s="86" customFormat="1" ht="18" customHeight="1"/>
    <row r="533" s="86" customFormat="1" ht="18" customHeight="1"/>
    <row r="534" s="86" customFormat="1" ht="18" customHeight="1"/>
    <row r="535" s="86" customFormat="1" ht="18" customHeight="1"/>
    <row r="536" s="86" customFormat="1" ht="18" customHeight="1"/>
    <row r="537" s="86" customFormat="1" ht="18" customHeight="1"/>
    <row r="538" s="86" customFormat="1" ht="18" customHeight="1"/>
    <row r="539" s="86" customFormat="1" ht="18" customHeight="1"/>
    <row r="540" s="86" customFormat="1" ht="18" customHeight="1"/>
    <row r="541" s="86" customFormat="1" ht="18" customHeight="1"/>
    <row r="542" s="86" customFormat="1" ht="18" customHeight="1"/>
    <row r="543" s="86" customFormat="1" ht="18" customHeight="1"/>
    <row r="544" s="86" customFormat="1" ht="18" customHeight="1"/>
    <row r="545" s="86" customFormat="1" ht="18" customHeight="1"/>
    <row r="546" s="86" customFormat="1" ht="18" customHeight="1"/>
    <row r="547" s="86" customFormat="1" ht="18" customHeight="1"/>
    <row r="548" s="86" customFormat="1" ht="18" customHeight="1"/>
    <row r="549" s="86" customFormat="1" ht="18" customHeight="1"/>
    <row r="550" s="86" customFormat="1" ht="18" customHeight="1"/>
    <row r="551" s="86" customFormat="1" ht="18" customHeight="1"/>
    <row r="552" s="86" customFormat="1" ht="18" customHeight="1"/>
    <row r="553" s="86" customFormat="1" ht="18" customHeight="1"/>
    <row r="554" s="86" customFormat="1" ht="18" customHeight="1"/>
    <row r="555" s="86" customFormat="1" ht="18" customHeight="1"/>
    <row r="556" s="86" customFormat="1" ht="18" customHeight="1"/>
    <row r="557" s="86" customFormat="1" ht="18" customHeight="1"/>
    <row r="558" s="86" customFormat="1" ht="18" customHeight="1"/>
    <row r="559" s="86" customFormat="1" ht="18" customHeight="1"/>
    <row r="560" s="86" customFormat="1" ht="18" customHeight="1"/>
    <row r="561" s="86" customFormat="1" ht="18" customHeight="1"/>
    <row r="562" s="86" customFormat="1" ht="18" customHeight="1"/>
    <row r="563" s="86" customFormat="1" ht="18" customHeight="1"/>
    <row r="564" s="86" customFormat="1" ht="18" customHeight="1"/>
    <row r="565" s="86" customFormat="1" ht="18" customHeight="1"/>
    <row r="566" s="86" customFormat="1" ht="18" customHeight="1"/>
    <row r="567" s="86" customFormat="1" ht="18" customHeight="1"/>
    <row r="568" s="86" customFormat="1" ht="18" customHeight="1"/>
    <row r="569" s="86" customFormat="1" ht="18" customHeight="1"/>
    <row r="570" s="86" customFormat="1" ht="18" customHeight="1"/>
    <row r="571" s="86" customFormat="1" ht="18" customHeight="1"/>
    <row r="572" s="86" customFormat="1" ht="18" customHeight="1"/>
    <row r="573" s="86" customFormat="1" ht="18" customHeight="1"/>
    <row r="574" s="86" customFormat="1" ht="18" customHeight="1"/>
    <row r="575" s="86" customFormat="1" ht="18" customHeight="1"/>
    <row r="576" s="86" customFormat="1" ht="18" customHeight="1"/>
    <row r="577" s="86" customFormat="1" ht="18" customHeight="1"/>
    <row r="578" s="86" customFormat="1" ht="18" customHeight="1"/>
    <row r="579" s="86" customFormat="1" ht="18" customHeight="1"/>
    <row r="580" s="86" customFormat="1" ht="18" customHeight="1"/>
    <row r="581" s="86" customFormat="1" ht="18" customHeight="1"/>
    <row r="582" s="86" customFormat="1" ht="18" customHeight="1"/>
    <row r="583" s="86" customFormat="1" ht="18" customHeight="1"/>
    <row r="584" s="86" customFormat="1" ht="18" customHeight="1"/>
    <row r="585" s="86" customFormat="1" ht="18" customHeight="1"/>
    <row r="586" s="86" customFormat="1" ht="18" customHeight="1"/>
    <row r="587" s="86" customFormat="1" ht="18" customHeight="1"/>
    <row r="588" s="86" customFormat="1" ht="18" customHeight="1"/>
    <row r="589" s="86" customFormat="1" ht="18" customHeight="1"/>
    <row r="590" s="86" customFormat="1" ht="18" customHeight="1"/>
    <row r="591" s="86" customFormat="1" ht="18" customHeight="1"/>
    <row r="592" s="86" customFormat="1" ht="18" customHeight="1"/>
    <row r="593" s="86" customFormat="1" ht="18" customHeight="1"/>
    <row r="594" s="86" customFormat="1" ht="18" customHeight="1"/>
    <row r="595" s="86" customFormat="1" ht="18" customHeight="1"/>
    <row r="596" s="86" customFormat="1" ht="18" customHeight="1"/>
    <row r="597" s="86" customFormat="1" ht="18" customHeight="1"/>
    <row r="598" s="86" customFormat="1" ht="18" customHeight="1"/>
    <row r="599" s="86" customFormat="1" ht="18" customHeight="1"/>
    <row r="600" s="86" customFormat="1" ht="18" customHeight="1"/>
    <row r="601" s="86" customFormat="1" ht="18" customHeight="1"/>
    <row r="602" s="86" customFormat="1" ht="18" customHeight="1"/>
    <row r="603" s="86" customFormat="1" ht="18" customHeight="1"/>
    <row r="604" s="86" customFormat="1" ht="18" customHeight="1"/>
    <row r="605" s="86" customFormat="1" ht="18" customHeight="1"/>
    <row r="606" s="86" customFormat="1" ht="18" customHeight="1"/>
    <row r="607" s="86" customFormat="1" ht="18" customHeight="1"/>
    <row r="608" s="86" customFormat="1" ht="18" customHeight="1"/>
    <row r="609" s="86" customFormat="1" ht="18" customHeight="1"/>
    <row r="610" s="86" customFormat="1" ht="18" customHeight="1"/>
    <row r="611" s="86" customFormat="1" ht="18" customHeight="1"/>
    <row r="612" s="86" customFormat="1" ht="18" customHeight="1"/>
    <row r="613" s="86" customFormat="1" ht="18" customHeight="1"/>
    <row r="614" s="86" customFormat="1" ht="18" customHeight="1"/>
    <row r="615" s="86" customFormat="1" ht="18" customHeight="1"/>
    <row r="616" s="86" customFormat="1" ht="18" customHeight="1"/>
    <row r="617" s="86" customFormat="1" ht="18" customHeight="1"/>
    <row r="618" s="86" customFormat="1" ht="18" customHeight="1"/>
    <row r="619" s="86" customFormat="1" ht="18" customHeight="1"/>
    <row r="620" s="86" customFormat="1" ht="18" customHeight="1"/>
    <row r="621" s="86" customFormat="1" ht="18" customHeight="1"/>
    <row r="622" s="86" customFormat="1" ht="18" customHeight="1"/>
    <row r="623" s="86" customFormat="1" ht="18" customHeight="1"/>
    <row r="624" s="86" customFormat="1" ht="18" customHeight="1"/>
    <row r="625" s="86" customFormat="1" ht="18" customHeight="1"/>
    <row r="626" s="86" customFormat="1" ht="18" customHeight="1"/>
    <row r="627" s="86" customFormat="1" ht="18" customHeight="1"/>
    <row r="628" s="86" customFormat="1" ht="18" customHeight="1"/>
    <row r="629" s="86" customFormat="1" ht="18" customHeight="1"/>
    <row r="630" s="86" customFormat="1" ht="18" customHeight="1"/>
    <row r="631" s="86" customFormat="1" ht="18" customHeight="1"/>
    <row r="632" s="86" customFormat="1" ht="18" customHeight="1"/>
    <row r="633" s="86" customFormat="1" ht="18" customHeight="1"/>
    <row r="634" s="86" customFormat="1" ht="18" customHeight="1"/>
    <row r="635" s="86" customFormat="1" ht="18" customHeight="1"/>
    <row r="636" s="86" customFormat="1" ht="18" customHeight="1"/>
    <row r="637" s="86" customFormat="1" ht="18" customHeight="1"/>
    <row r="638" s="86" customFormat="1" ht="18" customHeight="1"/>
    <row r="639" s="86" customFormat="1" ht="18" customHeight="1"/>
    <row r="640" s="86" customFormat="1" ht="18" customHeight="1"/>
    <row r="641" s="86" customFormat="1" ht="18" customHeight="1"/>
    <row r="642" s="86" customFormat="1" ht="18" customHeight="1"/>
    <row r="643" s="86" customFormat="1" ht="18" customHeight="1"/>
    <row r="644" s="86" customFormat="1" ht="18" customHeight="1"/>
    <row r="645" s="86" customFormat="1" ht="18" customHeight="1"/>
    <row r="646" s="86" customFormat="1" ht="18" customHeight="1"/>
    <row r="647" s="86" customFormat="1" ht="18" customHeight="1"/>
    <row r="648" s="86" customFormat="1" ht="18" customHeight="1"/>
    <row r="649" s="86" customFormat="1" ht="18" customHeight="1"/>
    <row r="650" s="86" customFormat="1" ht="18" customHeight="1"/>
    <row r="651" s="86" customFormat="1" ht="18" customHeight="1"/>
    <row r="652" s="86" customFormat="1" ht="18" customHeight="1"/>
    <row r="653" s="86" customFormat="1" ht="18" customHeight="1"/>
    <row r="654" s="86" customFormat="1" ht="18" customHeight="1"/>
    <row r="655" s="86" customFormat="1" ht="18" customHeight="1"/>
    <row r="656" s="86" customFormat="1" ht="18" customHeight="1"/>
    <row r="657" s="86" customFormat="1" ht="18" customHeight="1"/>
    <row r="658" s="86" customFormat="1" ht="18" customHeight="1"/>
    <row r="659" s="86" customFormat="1" ht="18" customHeight="1"/>
    <row r="660" s="86" customFormat="1" ht="18" customHeight="1"/>
    <row r="661" s="86" customFormat="1" ht="18" customHeight="1"/>
    <row r="662" s="86" customFormat="1" ht="18" customHeight="1"/>
    <row r="663" s="86" customFormat="1" ht="18" customHeight="1"/>
    <row r="664" s="86" customFormat="1" ht="18" customHeight="1"/>
    <row r="665" s="86" customFormat="1" ht="18" customHeight="1"/>
    <row r="666" s="86" customFormat="1" ht="18" customHeight="1"/>
    <row r="667" s="86" customFormat="1" ht="18" customHeight="1"/>
    <row r="668" s="86" customFormat="1" ht="18" customHeight="1"/>
    <row r="669" s="86" customFormat="1" ht="18" customHeight="1"/>
    <row r="670" s="86" customFormat="1" ht="18" customHeight="1"/>
    <row r="671" s="86" customFormat="1" ht="18" customHeight="1"/>
    <row r="672" s="86" customFormat="1" ht="18" customHeight="1"/>
    <row r="673" s="86" customFormat="1" ht="18" customHeight="1"/>
    <row r="674" s="86" customFormat="1" ht="18" customHeight="1"/>
    <row r="675" s="86" customFormat="1" ht="18" customHeight="1"/>
    <row r="676" s="86" customFormat="1" ht="18" customHeight="1"/>
    <row r="677" s="86" customFormat="1" ht="18" customHeight="1"/>
    <row r="678" s="86" customFormat="1" ht="18" customHeight="1"/>
    <row r="679" s="86" customFormat="1" ht="18" customHeight="1"/>
    <row r="680" s="86" customFormat="1" ht="18" customHeight="1"/>
    <row r="681" s="86" customFormat="1" ht="18" customHeight="1"/>
    <row r="682" s="86" customFormat="1" ht="18" customHeight="1"/>
    <row r="683" s="86" customFormat="1" ht="18" customHeight="1"/>
    <row r="684" s="86" customFormat="1" ht="18" customHeight="1"/>
    <row r="685" s="86" customFormat="1" ht="18" customHeight="1"/>
    <row r="686" s="86" customFormat="1" ht="18" customHeight="1"/>
    <row r="687" s="86" customFormat="1" ht="18" customHeight="1"/>
    <row r="688" s="86" customFormat="1" ht="18" customHeight="1"/>
    <row r="689" s="86" customFormat="1" ht="18" customHeight="1"/>
    <row r="690" s="86" customFormat="1" ht="18" customHeight="1"/>
    <row r="691" s="86" customFormat="1" ht="18" customHeight="1"/>
    <row r="692" s="86" customFormat="1" ht="18" customHeight="1"/>
    <row r="693" s="86" customFormat="1" ht="18" customHeight="1"/>
    <row r="694" s="86" customFormat="1" ht="18" customHeight="1"/>
    <row r="695" s="86" customFormat="1" ht="18" customHeight="1"/>
    <row r="696" s="86" customFormat="1" ht="18" customHeight="1"/>
    <row r="697" s="86" customFormat="1" ht="18" customHeight="1"/>
    <row r="698" s="86" customFormat="1" ht="18" customHeight="1"/>
    <row r="699" s="86" customFormat="1" ht="18" customHeight="1"/>
    <row r="700" s="86" customFormat="1" ht="18" customHeight="1"/>
    <row r="701" s="86" customFormat="1" ht="18" customHeight="1"/>
    <row r="702" s="86" customFormat="1" ht="18" customHeight="1"/>
    <row r="703" s="86" customFormat="1" ht="18" customHeight="1"/>
    <row r="704" s="86" customFormat="1" ht="18" customHeight="1"/>
    <row r="705" s="86" customFormat="1" ht="18" customHeight="1"/>
    <row r="706" s="86" customFormat="1" ht="18" customHeight="1"/>
    <row r="707" s="86" customFormat="1" ht="18" customHeight="1"/>
    <row r="708" s="86" customFormat="1" ht="18" customHeight="1"/>
    <row r="709" s="86" customFormat="1" ht="18" customHeight="1"/>
    <row r="710" s="86" customFormat="1" ht="18" customHeight="1"/>
    <row r="711" s="86" customFormat="1" ht="18" customHeight="1"/>
    <row r="712" s="86" customFormat="1" ht="18" customHeight="1"/>
    <row r="713" s="86" customFormat="1" ht="18" customHeight="1"/>
    <row r="714" s="86" customFormat="1" ht="18" customHeight="1"/>
    <row r="715" s="86" customFormat="1" ht="18" customHeight="1"/>
    <row r="716" s="86" customFormat="1" ht="18" customHeight="1"/>
    <row r="717" s="86" customFormat="1" ht="18" customHeight="1"/>
    <row r="718" s="86" customFormat="1" ht="18" customHeight="1"/>
    <row r="719" s="86" customFormat="1" ht="18" customHeight="1"/>
    <row r="720" s="86" customFormat="1" ht="18" customHeight="1"/>
    <row r="721" s="86" customFormat="1" ht="18" customHeight="1"/>
    <row r="722" s="86" customFormat="1" ht="18" customHeight="1"/>
    <row r="723" s="86" customFormat="1" ht="18" customHeight="1"/>
    <row r="724" s="86" customFormat="1" ht="18" customHeight="1"/>
    <row r="725" s="86" customFormat="1" ht="18" customHeight="1"/>
    <row r="726" s="86" customFormat="1" ht="18" customHeight="1"/>
    <row r="727" s="86" customFormat="1" ht="18" customHeight="1"/>
    <row r="728" s="86" customFormat="1" ht="18" customHeight="1"/>
    <row r="729" s="86" customFormat="1" ht="18" customHeight="1"/>
    <row r="730" s="86" customFormat="1" ht="18" customHeight="1"/>
    <row r="731" s="86" customFormat="1" ht="18" customHeight="1"/>
    <row r="732" s="86" customFormat="1" ht="18" customHeight="1"/>
    <row r="733" s="86" customFormat="1" ht="18" customHeight="1"/>
    <row r="734" s="86" customFormat="1" ht="18" customHeight="1"/>
    <row r="735" s="86" customFormat="1" ht="18" customHeight="1"/>
    <row r="736" s="86" customFormat="1" ht="18" customHeight="1"/>
    <row r="737" s="86" customFormat="1" ht="18" customHeight="1"/>
    <row r="738" s="86" customFormat="1" ht="18" customHeight="1"/>
    <row r="739" s="86" customFormat="1" ht="18" customHeight="1"/>
    <row r="740" s="86" customFormat="1" ht="18" customHeight="1"/>
    <row r="741" s="86" customFormat="1" ht="18" customHeight="1"/>
    <row r="742" s="86" customFormat="1" ht="18" customHeight="1"/>
    <row r="743" s="86" customFormat="1" ht="18" customHeight="1"/>
    <row r="744" s="86" customFormat="1" ht="18" customHeight="1"/>
    <row r="745" s="86" customFormat="1" ht="18" customHeight="1"/>
    <row r="746" s="86" customFormat="1" ht="18" customHeight="1"/>
    <row r="747" s="86" customFormat="1" ht="18" customHeight="1"/>
    <row r="748" s="86" customFormat="1" ht="18" customHeight="1"/>
    <row r="749" s="86" customFormat="1" ht="18" customHeight="1"/>
    <row r="750" s="86" customFormat="1" ht="18" customHeight="1"/>
    <row r="751" s="86" customFormat="1" ht="18" customHeight="1"/>
    <row r="752" s="86" customFormat="1" ht="18" customHeight="1"/>
    <row r="753" s="86" customFormat="1" ht="18" customHeight="1"/>
    <row r="754" s="86" customFormat="1" ht="18" customHeight="1"/>
    <row r="755" s="86" customFormat="1" ht="18" customHeight="1"/>
    <row r="756" s="86" customFormat="1" ht="18" customHeight="1"/>
    <row r="757" s="86" customFormat="1" ht="18" customHeight="1"/>
    <row r="758" s="86" customFormat="1" ht="18" customHeight="1"/>
    <row r="759" s="86" customFormat="1" ht="18" customHeight="1"/>
    <row r="760" s="86" customFormat="1" ht="18" customHeight="1"/>
    <row r="761" s="86" customFormat="1" ht="18" customHeight="1"/>
    <row r="762" s="86" customFormat="1" ht="18" customHeight="1"/>
    <row r="763" s="86" customFormat="1" ht="18" customHeight="1"/>
    <row r="764" s="86" customFormat="1" ht="18" customHeight="1"/>
    <row r="765" s="86" customFormat="1" ht="18" customHeight="1"/>
    <row r="766" s="86" customFormat="1" ht="18" customHeight="1"/>
    <row r="767" s="86" customFormat="1" ht="18" customHeight="1"/>
    <row r="768" s="86" customFormat="1" ht="18" customHeight="1"/>
    <row r="769" s="86" customFormat="1" ht="18" customHeight="1"/>
    <row r="770" s="86" customFormat="1" ht="18" customHeight="1"/>
    <row r="771" s="86" customFormat="1" ht="18" customHeight="1"/>
    <row r="772" s="86" customFormat="1" ht="18" customHeight="1"/>
    <row r="773" s="86" customFormat="1" ht="18" customHeight="1"/>
    <row r="774" s="86" customFormat="1" ht="18" customHeight="1"/>
    <row r="775" s="86" customFormat="1" ht="18" customHeight="1"/>
    <row r="776" s="86" customFormat="1" ht="18" customHeight="1"/>
    <row r="777" s="86" customFormat="1" ht="18" customHeight="1"/>
    <row r="778" s="86" customFormat="1" ht="18" customHeight="1"/>
    <row r="779" s="86" customFormat="1" ht="18" customHeight="1"/>
    <row r="780" s="86" customFormat="1" ht="18" customHeight="1"/>
    <row r="781" s="86" customFormat="1" ht="18" customHeight="1"/>
    <row r="782" s="86" customFormat="1" ht="18" customHeight="1"/>
    <row r="783" s="86" customFormat="1" ht="18" customHeight="1"/>
    <row r="784" s="86" customFormat="1" ht="18" customHeight="1"/>
    <row r="785" s="86" customFormat="1" ht="18" customHeight="1"/>
    <row r="786" s="86" customFormat="1" ht="18" customHeight="1"/>
    <row r="787" s="86" customFormat="1" ht="18" customHeight="1"/>
    <row r="788" s="86" customFormat="1" ht="18" customHeight="1"/>
    <row r="789" s="86" customFormat="1" ht="18" customHeight="1"/>
    <row r="790" s="86" customFormat="1" ht="18" customHeight="1"/>
    <row r="791" s="86" customFormat="1" ht="18" customHeight="1"/>
    <row r="792" s="86" customFormat="1" ht="18" customHeight="1"/>
    <row r="793" s="86" customFormat="1" ht="18" customHeight="1"/>
    <row r="794" s="86" customFormat="1" ht="18" customHeight="1"/>
    <row r="795" s="86" customFormat="1" ht="18" customHeight="1"/>
    <row r="796" s="86" customFormat="1" ht="18" customHeight="1"/>
    <row r="797" s="86" customFormat="1" ht="18" customHeight="1"/>
    <row r="798" s="86" customFormat="1" ht="18" customHeight="1"/>
    <row r="799" s="86" customFormat="1" ht="18" customHeight="1"/>
    <row r="800" s="86" customFormat="1" ht="18" customHeight="1"/>
    <row r="801" s="86" customFormat="1" ht="18" customHeight="1"/>
    <row r="802" s="86" customFormat="1" ht="18" customHeight="1"/>
    <row r="803" s="86" customFormat="1" ht="18" customHeight="1"/>
    <row r="804" s="86" customFormat="1" ht="18" customHeight="1"/>
    <row r="805" s="86" customFormat="1" ht="18" customHeight="1"/>
    <row r="806" s="86" customFormat="1" ht="18" customHeight="1"/>
    <row r="807" s="86" customFormat="1" ht="18" customHeight="1"/>
    <row r="808" s="86" customFormat="1" ht="18" customHeight="1"/>
    <row r="809" s="86" customFormat="1" ht="18" customHeight="1"/>
    <row r="810" s="86" customFormat="1" ht="18" customHeight="1"/>
    <row r="811" s="86" customFormat="1" ht="18" customHeight="1"/>
    <row r="812" s="86" customFormat="1" ht="18" customHeight="1"/>
    <row r="813" s="86" customFormat="1" ht="18" customHeight="1"/>
    <row r="814" s="86" customFormat="1" ht="18" customHeight="1"/>
    <row r="815" s="86" customFormat="1" ht="18" customHeight="1"/>
    <row r="816" s="86" customFormat="1" ht="18" customHeight="1"/>
    <row r="817" s="86" customFormat="1" ht="18" customHeight="1"/>
    <row r="818" s="86" customFormat="1" ht="18" customHeight="1"/>
    <row r="819" s="86" customFormat="1" ht="18" customHeight="1"/>
    <row r="820" s="86" customFormat="1" ht="18" customHeight="1"/>
    <row r="821" s="86" customFormat="1" ht="18" customHeight="1"/>
    <row r="822" s="86" customFormat="1" ht="18" customHeight="1"/>
    <row r="823" s="86" customFormat="1" ht="18" customHeight="1"/>
    <row r="824" s="86" customFormat="1" ht="18" customHeight="1"/>
    <row r="825" s="86" customFormat="1" ht="18" customHeight="1"/>
    <row r="826" s="86" customFormat="1" ht="18" customHeight="1"/>
    <row r="827" s="86" customFormat="1" ht="18" customHeight="1"/>
    <row r="828" s="86" customFormat="1" ht="18" customHeight="1"/>
    <row r="829" s="86" customFormat="1" ht="18" customHeight="1"/>
    <row r="830" s="86" customFormat="1" ht="18" customHeight="1"/>
    <row r="831" s="86" customFormat="1" ht="18" customHeight="1"/>
    <row r="832" s="86" customFormat="1" ht="18" customHeight="1"/>
    <row r="833" s="86" customFormat="1" ht="18" customHeight="1"/>
    <row r="834" s="86" customFormat="1" ht="18" customHeight="1"/>
    <row r="835" s="86" customFormat="1" ht="18" customHeight="1"/>
    <row r="836" s="86" customFormat="1" ht="18" customHeight="1"/>
    <row r="837" s="86" customFormat="1" ht="18" customHeight="1"/>
    <row r="838" s="86" customFormat="1" ht="18" customHeight="1"/>
    <row r="839" s="86" customFormat="1" ht="18" customHeight="1"/>
    <row r="840" s="86" customFormat="1" ht="18" customHeight="1"/>
    <row r="841" s="86" customFormat="1" ht="18" customHeight="1"/>
    <row r="842" s="86" customFormat="1" ht="18" customHeight="1"/>
    <row r="843" s="86" customFormat="1" ht="18" customHeight="1"/>
    <row r="844" s="86" customFormat="1" ht="18" customHeight="1"/>
    <row r="845" s="86" customFormat="1" ht="18" customHeight="1"/>
    <row r="846" s="86" customFormat="1" ht="18" customHeight="1"/>
    <row r="847" s="86" customFormat="1" ht="18" customHeight="1"/>
    <row r="848" s="86" customFormat="1" ht="18" customHeight="1"/>
    <row r="849" s="86" customFormat="1" ht="18" customHeight="1"/>
    <row r="850" s="86" customFormat="1" ht="18" customHeight="1"/>
    <row r="851" s="86" customFormat="1" ht="18" customHeight="1"/>
    <row r="852" s="86" customFormat="1" ht="18" customHeight="1"/>
    <row r="853" s="86" customFormat="1" ht="18" customHeight="1"/>
    <row r="854" s="86" customFormat="1" ht="18" customHeight="1"/>
    <row r="855" s="86" customFormat="1" ht="18" customHeight="1"/>
    <row r="856" s="86" customFormat="1" ht="18" customHeight="1"/>
    <row r="857" s="86" customFormat="1" ht="18" customHeight="1"/>
    <row r="858" s="86" customFormat="1" ht="18" customHeight="1"/>
    <row r="859" s="86" customFormat="1" ht="18" customHeight="1"/>
    <row r="860" s="86" customFormat="1" ht="18" customHeight="1"/>
    <row r="861" s="86" customFormat="1" ht="18" customHeight="1"/>
    <row r="862" s="86" customFormat="1" ht="18" customHeight="1"/>
    <row r="863" s="86" customFormat="1" ht="18" customHeight="1"/>
    <row r="864" s="86" customFormat="1" ht="18" customHeight="1"/>
    <row r="865" s="86" customFormat="1" ht="18" customHeight="1"/>
    <row r="866" s="86" customFormat="1" ht="18" customHeight="1"/>
    <row r="867" s="86" customFormat="1" ht="18" customHeight="1"/>
    <row r="868" s="86" customFormat="1" ht="18" customHeight="1"/>
    <row r="869" s="86" customFormat="1" ht="18" customHeight="1"/>
    <row r="870" s="86" customFormat="1" ht="18" customHeight="1"/>
    <row r="871" s="86" customFormat="1" ht="18" customHeight="1"/>
    <row r="872" s="86" customFormat="1" ht="18" customHeight="1"/>
    <row r="873" s="86" customFormat="1" ht="18" customHeight="1"/>
    <row r="874" s="86" customFormat="1" ht="18" customHeight="1"/>
    <row r="875" s="86" customFormat="1" ht="18" customHeight="1"/>
    <row r="876" s="86" customFormat="1" ht="18" customHeight="1"/>
    <row r="877" s="86" customFormat="1" ht="18" customHeight="1"/>
    <row r="878" s="86" customFormat="1" ht="18" customHeight="1"/>
    <row r="879" s="86" customFormat="1" ht="18" customHeight="1"/>
    <row r="880" s="86" customFormat="1" ht="18" customHeight="1"/>
    <row r="881" s="86" customFormat="1" ht="18" customHeight="1"/>
    <row r="882" s="86" customFormat="1" ht="18" customHeight="1"/>
    <row r="883" s="86" customFormat="1" ht="18" customHeight="1"/>
    <row r="884" s="86" customFormat="1" ht="18" customHeight="1"/>
    <row r="885" s="86" customFormat="1" ht="18" customHeight="1"/>
    <row r="886" s="86" customFormat="1" ht="18" customHeight="1"/>
    <row r="887" s="86" customFormat="1" ht="18" customHeight="1"/>
    <row r="888" s="86" customFormat="1" ht="18" customHeight="1"/>
    <row r="889" s="86" customFormat="1" ht="18" customHeight="1"/>
    <row r="890" s="86" customFormat="1" ht="18" customHeight="1"/>
  </sheetData>
  <mergeCells count="9">
    <mergeCell ref="A53:A56"/>
    <mergeCell ref="B53:B56"/>
    <mergeCell ref="C53:H53"/>
    <mergeCell ref="C54:C56"/>
    <mergeCell ref="A3:J3"/>
    <mergeCell ref="A4:J4"/>
    <mergeCell ref="A5:J5"/>
    <mergeCell ref="A7:A10"/>
    <mergeCell ref="C7:H7"/>
  </mergeCells>
  <printOptions horizontalCentered="1" verticalCentered="1"/>
  <pageMargins left="0.57" right="0.62" top="0.7874015748031497" bottom="0.7874015748031497" header="0" footer="0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selection activeCell="H8" sqref="H8"/>
    </sheetView>
  </sheetViews>
  <sheetFormatPr defaultColWidth="11.421875" defaultRowHeight="12.75"/>
  <cols>
    <col min="1" max="1" width="23.421875" style="2" customWidth="1"/>
    <col min="2" max="2" width="8.00390625" style="70" customWidth="1"/>
    <col min="3" max="3" width="8.140625" style="70" customWidth="1"/>
    <col min="4" max="4" width="8.7109375" style="70" customWidth="1"/>
    <col min="5" max="5" width="7.421875" style="70" customWidth="1"/>
    <col min="6" max="6" width="10.28125" style="70" bestFit="1" customWidth="1"/>
    <col min="7" max="7" width="10.28125" style="70" customWidth="1"/>
    <col min="8" max="8" width="6.28125" style="70" customWidth="1"/>
    <col min="9" max="10" width="5.8515625" style="70" customWidth="1"/>
    <col min="11" max="11" width="6.421875" style="101" customWidth="1"/>
    <col min="12" max="13" width="9.00390625" style="70" customWidth="1"/>
    <col min="14" max="14" width="7.00390625" style="70" bestFit="1" customWidth="1"/>
    <col min="15" max="15" width="5.421875" style="70" bestFit="1" customWidth="1"/>
    <col min="16" max="16" width="10.140625" style="70" customWidth="1"/>
    <col min="17" max="17" width="4.8515625" style="70" bestFit="1" customWidth="1"/>
    <col min="18" max="16384" width="11.421875" style="2" customWidth="1"/>
  </cols>
  <sheetData>
    <row r="1" spans="1:2" ht="18" customHeight="1">
      <c r="A1" s="87" t="s">
        <v>579</v>
      </c>
      <c r="B1" s="228"/>
    </row>
    <row r="2" ht="18" customHeight="1"/>
    <row r="3" spans="1:17" s="1" customFormat="1" ht="18" customHeight="1">
      <c r="A3" s="381" t="s">
        <v>296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</row>
    <row r="4" spans="1:18" s="1" customFormat="1" ht="18" customHeight="1">
      <c r="A4" s="381" t="s">
        <v>297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4"/>
    </row>
    <row r="5" spans="2:17" s="1" customFormat="1" ht="18" customHeight="1" thickBot="1">
      <c r="B5" s="221"/>
      <c r="C5" s="221"/>
      <c r="D5" s="221"/>
      <c r="E5" s="221"/>
      <c r="F5" s="221"/>
      <c r="G5" s="221"/>
      <c r="H5" s="221"/>
      <c r="I5" s="221"/>
      <c r="J5" s="221"/>
      <c r="K5" s="196"/>
      <c r="L5" s="221"/>
      <c r="M5" s="221"/>
      <c r="N5" s="221"/>
      <c r="O5" s="221"/>
      <c r="P5" s="221"/>
      <c r="Q5" s="221"/>
    </row>
    <row r="6" spans="1:17" s="1" customFormat="1" ht="18" customHeight="1" thickBot="1">
      <c r="A6" s="89"/>
      <c r="B6" s="353" t="s">
        <v>298</v>
      </c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</row>
    <row r="7" spans="1:17" s="1" customFormat="1" ht="18" customHeight="1" thickBot="1">
      <c r="A7" s="90" t="s">
        <v>299</v>
      </c>
      <c r="B7" s="354" t="s">
        <v>10</v>
      </c>
      <c r="C7" s="353" t="s">
        <v>300</v>
      </c>
      <c r="D7" s="389"/>
      <c r="E7" s="389"/>
      <c r="F7" s="389"/>
      <c r="G7" s="389"/>
      <c r="H7" s="389"/>
      <c r="I7" s="389"/>
      <c r="J7" s="389"/>
      <c r="K7" s="357"/>
      <c r="L7" s="388" t="s">
        <v>301</v>
      </c>
      <c r="M7" s="389"/>
      <c r="N7" s="389"/>
      <c r="O7" s="389"/>
      <c r="P7" s="389"/>
      <c r="Q7" s="389"/>
    </row>
    <row r="8" spans="1:17" ht="18" customHeight="1">
      <c r="A8" s="90" t="s">
        <v>302</v>
      </c>
      <c r="B8" s="355"/>
      <c r="C8" s="229" t="s">
        <v>303</v>
      </c>
      <c r="D8" s="229" t="s">
        <v>304</v>
      </c>
      <c r="E8" s="229" t="s">
        <v>305</v>
      </c>
      <c r="F8" s="229" t="s">
        <v>306</v>
      </c>
      <c r="G8" s="229" t="s">
        <v>307</v>
      </c>
      <c r="H8" s="229" t="s">
        <v>308</v>
      </c>
      <c r="I8" s="229" t="s">
        <v>309</v>
      </c>
      <c r="J8" s="229" t="s">
        <v>310</v>
      </c>
      <c r="K8" s="196" t="s">
        <v>311</v>
      </c>
      <c r="L8" s="391" t="s">
        <v>10</v>
      </c>
      <c r="M8" s="229" t="s">
        <v>303</v>
      </c>
      <c r="N8" s="229" t="s">
        <v>304</v>
      </c>
      <c r="O8" s="229" t="s">
        <v>305</v>
      </c>
      <c r="P8" s="229" t="s">
        <v>306</v>
      </c>
      <c r="Q8" s="229" t="s">
        <v>571</v>
      </c>
    </row>
    <row r="9" spans="1:17" ht="18" customHeight="1" thickBot="1">
      <c r="A9" s="91"/>
      <c r="B9" s="356"/>
      <c r="C9" s="230" t="s">
        <v>312</v>
      </c>
      <c r="D9" s="230" t="s">
        <v>313</v>
      </c>
      <c r="E9" s="230" t="s">
        <v>314</v>
      </c>
      <c r="F9" s="230" t="s">
        <v>315</v>
      </c>
      <c r="G9" s="230"/>
      <c r="H9" s="230" t="s">
        <v>316</v>
      </c>
      <c r="I9" s="230" t="s">
        <v>317</v>
      </c>
      <c r="J9" s="230" t="s">
        <v>318</v>
      </c>
      <c r="K9" s="231" t="s">
        <v>319</v>
      </c>
      <c r="L9" s="364"/>
      <c r="M9" s="230" t="s">
        <v>312</v>
      </c>
      <c r="N9" s="230" t="s">
        <v>313</v>
      </c>
      <c r="O9" s="230" t="s">
        <v>314</v>
      </c>
      <c r="P9" s="230" t="s">
        <v>315</v>
      </c>
      <c r="Q9" s="230" t="s">
        <v>317</v>
      </c>
    </row>
    <row r="10" spans="1:17" ht="18" customHeight="1">
      <c r="A10" s="36"/>
      <c r="B10" s="93"/>
      <c r="C10" s="94"/>
      <c r="D10" s="94"/>
      <c r="E10" s="94"/>
      <c r="F10" s="94"/>
      <c r="G10" s="94"/>
      <c r="H10" s="94"/>
      <c r="I10" s="94"/>
      <c r="J10" s="94"/>
      <c r="K10" s="95"/>
      <c r="L10" s="96"/>
      <c r="M10" s="94"/>
      <c r="N10" s="94"/>
      <c r="O10" s="94"/>
      <c r="P10" s="94"/>
      <c r="Q10" s="94"/>
    </row>
    <row r="11" spans="1:18" ht="18" customHeight="1">
      <c r="A11" s="4" t="s">
        <v>10</v>
      </c>
      <c r="B11" s="67">
        <f>SUM(C11:K11)</f>
        <v>4763</v>
      </c>
      <c r="C11" s="67">
        <f>SUM(C13:C38)</f>
        <v>3494</v>
      </c>
      <c r="D11" s="66">
        <f aca="true" t="shared" si="0" ref="D11:K11">SUM(D13:D38)</f>
        <v>992</v>
      </c>
      <c r="E11" s="66">
        <f t="shared" si="0"/>
        <v>213</v>
      </c>
      <c r="F11" s="66">
        <f t="shared" si="0"/>
        <v>25</v>
      </c>
      <c r="G11" s="66">
        <f t="shared" si="0"/>
        <v>20</v>
      </c>
      <c r="H11" s="66">
        <f t="shared" si="0"/>
        <v>3</v>
      </c>
      <c r="I11" s="66">
        <f t="shared" si="0"/>
        <v>6</v>
      </c>
      <c r="J11" s="66">
        <f t="shared" si="0"/>
        <v>9</v>
      </c>
      <c r="K11" s="66">
        <f t="shared" si="0"/>
        <v>1</v>
      </c>
      <c r="L11" s="146">
        <f>SUM(M11:Q11)</f>
        <v>708</v>
      </c>
      <c r="M11" s="67">
        <f>SUM(M13:M38)</f>
        <v>527</v>
      </c>
      <c r="N11" s="66">
        <f>SUM(N13:N38)</f>
        <v>124</v>
      </c>
      <c r="O11" s="66">
        <f>SUM(O13:O38)</f>
        <v>46</v>
      </c>
      <c r="P11" s="66">
        <f>SUM(P13:P38)</f>
        <v>7</v>
      </c>
      <c r="Q11" s="66">
        <f>SUM(Q13:Q38)</f>
        <v>4</v>
      </c>
      <c r="R11" s="36"/>
    </row>
    <row r="12" spans="2:17" ht="18" customHeight="1">
      <c r="B12" s="269"/>
      <c r="C12" s="270"/>
      <c r="D12" s="270"/>
      <c r="E12" s="270"/>
      <c r="F12" s="270"/>
      <c r="G12" s="270"/>
      <c r="H12" s="270"/>
      <c r="I12" s="270"/>
      <c r="J12" s="270"/>
      <c r="K12" s="42"/>
      <c r="L12" s="282"/>
      <c r="M12" s="270"/>
      <c r="N12" s="270"/>
      <c r="O12" s="270"/>
      <c r="P12" s="270"/>
      <c r="Q12" s="270"/>
    </row>
    <row r="13" spans="1:17" ht="18" customHeight="1">
      <c r="A13" s="2" t="s">
        <v>267</v>
      </c>
      <c r="B13" s="30">
        <f>SUM(C13:K13)</f>
        <v>2602</v>
      </c>
      <c r="C13" s="42">
        <v>2125</v>
      </c>
      <c r="D13" s="42">
        <v>467</v>
      </c>
      <c r="E13" s="42">
        <v>6</v>
      </c>
      <c r="F13" s="42">
        <v>2</v>
      </c>
      <c r="G13" s="42">
        <v>0</v>
      </c>
      <c r="H13" s="42">
        <v>0</v>
      </c>
      <c r="I13" s="42">
        <v>1</v>
      </c>
      <c r="J13" s="42">
        <v>0</v>
      </c>
      <c r="K13" s="279">
        <v>1</v>
      </c>
      <c r="L13" s="281">
        <f>SUM(M13:Q13)</f>
        <v>432</v>
      </c>
      <c r="M13" s="42">
        <v>363</v>
      </c>
      <c r="N13" s="42">
        <v>64</v>
      </c>
      <c r="O13" s="42">
        <v>0</v>
      </c>
      <c r="P13" s="42">
        <v>5</v>
      </c>
      <c r="Q13" s="42">
        <v>0</v>
      </c>
    </row>
    <row r="14" spans="1:17" ht="18" customHeight="1">
      <c r="A14" s="2" t="s">
        <v>268</v>
      </c>
      <c r="B14" s="30">
        <f aca="true" t="shared" si="1" ref="B14:B38">SUM(C14:K14)</f>
        <v>623</v>
      </c>
      <c r="C14" s="42">
        <v>437</v>
      </c>
      <c r="D14" s="42">
        <v>160</v>
      </c>
      <c r="E14" s="42">
        <v>15</v>
      </c>
      <c r="F14" s="42">
        <v>4</v>
      </c>
      <c r="G14" s="42">
        <v>2</v>
      </c>
      <c r="H14" s="42">
        <v>3</v>
      </c>
      <c r="I14" s="42">
        <v>2</v>
      </c>
      <c r="J14" s="42">
        <v>0</v>
      </c>
      <c r="K14" s="279">
        <v>0</v>
      </c>
      <c r="L14" s="281">
        <f aca="true" t="shared" si="2" ref="L14:L38">SUM(M14:Q14)</f>
        <v>23</v>
      </c>
      <c r="M14" s="42">
        <v>18</v>
      </c>
      <c r="N14" s="42">
        <v>4</v>
      </c>
      <c r="O14" s="42">
        <v>0</v>
      </c>
      <c r="P14" s="42">
        <v>0</v>
      </c>
      <c r="Q14" s="42">
        <v>1</v>
      </c>
    </row>
    <row r="15" spans="1:17" ht="18" customHeight="1">
      <c r="A15" s="2" t="s">
        <v>269</v>
      </c>
      <c r="B15" s="30">
        <f t="shared" si="1"/>
        <v>182</v>
      </c>
      <c r="C15" s="42">
        <v>137</v>
      </c>
      <c r="D15" s="42">
        <v>27</v>
      </c>
      <c r="E15" s="42">
        <v>5</v>
      </c>
      <c r="F15" s="42">
        <v>1</v>
      </c>
      <c r="G15" s="42">
        <v>10</v>
      </c>
      <c r="H15" s="42">
        <v>0</v>
      </c>
      <c r="I15" s="42">
        <v>1</v>
      </c>
      <c r="J15" s="42">
        <v>1</v>
      </c>
      <c r="K15" s="279">
        <v>0</v>
      </c>
      <c r="L15" s="281">
        <f t="shared" si="2"/>
        <v>22</v>
      </c>
      <c r="M15" s="42">
        <v>18</v>
      </c>
      <c r="N15" s="42">
        <v>4</v>
      </c>
      <c r="O15" s="42">
        <v>0</v>
      </c>
      <c r="P15" s="42">
        <v>0</v>
      </c>
      <c r="Q15" s="42">
        <v>0</v>
      </c>
    </row>
    <row r="16" spans="1:17" ht="18" customHeight="1">
      <c r="A16" s="2" t="s">
        <v>270</v>
      </c>
      <c r="B16" s="30">
        <f t="shared" si="1"/>
        <v>348</v>
      </c>
      <c r="C16" s="42">
        <v>291</v>
      </c>
      <c r="D16" s="42">
        <v>50</v>
      </c>
      <c r="E16" s="42">
        <v>2</v>
      </c>
      <c r="F16" s="42">
        <v>2</v>
      </c>
      <c r="G16" s="42">
        <v>3</v>
      </c>
      <c r="H16" s="42">
        <v>0</v>
      </c>
      <c r="I16" s="42">
        <v>0</v>
      </c>
      <c r="J16" s="42">
        <v>0</v>
      </c>
      <c r="K16" s="279">
        <v>0</v>
      </c>
      <c r="L16" s="281">
        <f t="shared" si="2"/>
        <v>27</v>
      </c>
      <c r="M16" s="42">
        <v>23</v>
      </c>
      <c r="N16" s="42">
        <v>4</v>
      </c>
      <c r="O16" s="42">
        <v>0</v>
      </c>
      <c r="P16" s="42">
        <v>0</v>
      </c>
      <c r="Q16" s="42">
        <v>0</v>
      </c>
    </row>
    <row r="17" spans="1:17" ht="18" customHeight="1">
      <c r="A17" s="2" t="s">
        <v>271</v>
      </c>
      <c r="B17" s="30">
        <f t="shared" si="1"/>
        <v>39</v>
      </c>
      <c r="C17" s="42">
        <v>10</v>
      </c>
      <c r="D17" s="42">
        <v>6</v>
      </c>
      <c r="E17" s="42">
        <v>23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279">
        <v>0</v>
      </c>
      <c r="L17" s="281">
        <f t="shared" si="2"/>
        <v>6</v>
      </c>
      <c r="M17" s="42">
        <v>3</v>
      </c>
      <c r="N17" s="42">
        <v>1</v>
      </c>
      <c r="O17" s="42">
        <v>2</v>
      </c>
      <c r="P17" s="42">
        <v>0</v>
      </c>
      <c r="Q17" s="42">
        <v>0</v>
      </c>
    </row>
    <row r="18" spans="1:17" ht="18" customHeight="1">
      <c r="A18" s="2" t="s">
        <v>272</v>
      </c>
      <c r="B18" s="30">
        <f t="shared" si="1"/>
        <v>60</v>
      </c>
      <c r="C18" s="42">
        <v>23</v>
      </c>
      <c r="D18" s="42">
        <v>27</v>
      </c>
      <c r="E18" s="42">
        <v>5</v>
      </c>
      <c r="F18" s="42">
        <v>0</v>
      </c>
      <c r="G18" s="42">
        <v>0</v>
      </c>
      <c r="H18" s="42">
        <v>0</v>
      </c>
      <c r="I18" s="42">
        <v>0</v>
      </c>
      <c r="J18" s="42">
        <v>5</v>
      </c>
      <c r="K18" s="279">
        <v>0</v>
      </c>
      <c r="L18" s="281">
        <f t="shared" si="2"/>
        <v>6</v>
      </c>
      <c r="M18" s="42">
        <v>4</v>
      </c>
      <c r="N18" s="42">
        <v>2</v>
      </c>
      <c r="O18" s="42">
        <v>0</v>
      </c>
      <c r="P18" s="42">
        <v>0</v>
      </c>
      <c r="Q18" s="42">
        <v>0</v>
      </c>
    </row>
    <row r="19" spans="1:17" ht="18" customHeight="1">
      <c r="A19" s="2" t="s">
        <v>17</v>
      </c>
      <c r="B19" s="30">
        <f t="shared" si="1"/>
        <v>40</v>
      </c>
      <c r="C19" s="42">
        <v>33</v>
      </c>
      <c r="D19" s="42">
        <v>7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279">
        <v>0</v>
      </c>
      <c r="L19" s="281">
        <f t="shared" si="2"/>
        <v>4</v>
      </c>
      <c r="M19" s="42">
        <v>1</v>
      </c>
      <c r="N19" s="42">
        <v>3</v>
      </c>
      <c r="O19" s="42">
        <v>0</v>
      </c>
      <c r="P19" s="42">
        <v>0</v>
      </c>
      <c r="Q19" s="42">
        <v>0</v>
      </c>
    </row>
    <row r="20" spans="1:17" ht="18" customHeight="1">
      <c r="A20" s="2" t="s">
        <v>273</v>
      </c>
      <c r="B20" s="30">
        <f t="shared" si="1"/>
        <v>47</v>
      </c>
      <c r="C20" s="42">
        <v>37</v>
      </c>
      <c r="D20" s="42">
        <v>4</v>
      </c>
      <c r="E20" s="42">
        <v>6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279">
        <v>0</v>
      </c>
      <c r="L20" s="281">
        <f t="shared" si="2"/>
        <v>5</v>
      </c>
      <c r="M20" s="42">
        <v>5</v>
      </c>
      <c r="N20" s="42">
        <v>0</v>
      </c>
      <c r="O20" s="42">
        <v>0</v>
      </c>
      <c r="P20" s="42">
        <v>0</v>
      </c>
      <c r="Q20" s="42">
        <v>0</v>
      </c>
    </row>
    <row r="21" spans="1:17" ht="18" customHeight="1">
      <c r="A21" s="2" t="s">
        <v>274</v>
      </c>
      <c r="B21" s="30">
        <f t="shared" si="1"/>
        <v>93</v>
      </c>
      <c r="C21" s="42">
        <v>32</v>
      </c>
      <c r="D21" s="42">
        <v>53</v>
      </c>
      <c r="E21" s="42">
        <v>5</v>
      </c>
      <c r="F21" s="42">
        <v>3</v>
      </c>
      <c r="G21" s="42">
        <v>0</v>
      </c>
      <c r="H21" s="42">
        <v>0</v>
      </c>
      <c r="I21" s="42">
        <v>0</v>
      </c>
      <c r="J21" s="42">
        <v>0</v>
      </c>
      <c r="K21" s="279">
        <v>0</v>
      </c>
      <c r="L21" s="281">
        <f t="shared" si="2"/>
        <v>18</v>
      </c>
      <c r="M21" s="42">
        <v>13</v>
      </c>
      <c r="N21" s="42">
        <v>5</v>
      </c>
      <c r="O21" s="42">
        <v>0</v>
      </c>
      <c r="P21" s="42">
        <v>0</v>
      </c>
      <c r="Q21" s="42">
        <v>0</v>
      </c>
    </row>
    <row r="22" spans="1:17" ht="18" customHeight="1">
      <c r="A22" s="2" t="s">
        <v>275</v>
      </c>
      <c r="B22" s="30">
        <f t="shared" si="1"/>
        <v>29</v>
      </c>
      <c r="C22" s="42">
        <v>16</v>
      </c>
      <c r="D22" s="42">
        <v>8</v>
      </c>
      <c r="E22" s="42">
        <v>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279">
        <v>0</v>
      </c>
      <c r="L22" s="281">
        <f t="shared" si="2"/>
        <v>9</v>
      </c>
      <c r="M22" s="42">
        <v>5</v>
      </c>
      <c r="N22" s="42">
        <v>1</v>
      </c>
      <c r="O22" s="42">
        <v>3</v>
      </c>
      <c r="P22" s="42">
        <v>0</v>
      </c>
      <c r="Q22" s="42">
        <v>0</v>
      </c>
    </row>
    <row r="23" spans="1:17" ht="18" customHeight="1">
      <c r="A23" s="2" t="s">
        <v>276</v>
      </c>
      <c r="B23" s="30">
        <f t="shared" si="1"/>
        <v>108</v>
      </c>
      <c r="C23" s="42">
        <v>51</v>
      </c>
      <c r="D23" s="42">
        <v>36</v>
      </c>
      <c r="E23" s="42">
        <v>15</v>
      </c>
      <c r="F23" s="42">
        <v>1</v>
      </c>
      <c r="G23" s="42">
        <v>4</v>
      </c>
      <c r="H23" s="42">
        <v>0</v>
      </c>
      <c r="I23" s="42">
        <v>0</v>
      </c>
      <c r="J23" s="42">
        <v>1</v>
      </c>
      <c r="K23" s="279">
        <v>0</v>
      </c>
      <c r="L23" s="281">
        <f t="shared" si="2"/>
        <v>18</v>
      </c>
      <c r="M23" s="42">
        <v>12</v>
      </c>
      <c r="N23" s="42">
        <v>6</v>
      </c>
      <c r="O23" s="42">
        <v>0</v>
      </c>
      <c r="P23" s="42">
        <v>0</v>
      </c>
      <c r="Q23" s="42">
        <v>0</v>
      </c>
    </row>
    <row r="24" spans="1:17" ht="18" customHeight="1">
      <c r="A24" s="2" t="s">
        <v>277</v>
      </c>
      <c r="B24" s="30">
        <f t="shared" si="1"/>
        <v>119</v>
      </c>
      <c r="C24" s="42">
        <v>68</v>
      </c>
      <c r="D24" s="42">
        <v>28</v>
      </c>
      <c r="E24" s="42">
        <v>20</v>
      </c>
      <c r="F24" s="42">
        <v>2</v>
      </c>
      <c r="G24" s="42">
        <v>0</v>
      </c>
      <c r="H24" s="42">
        <v>0</v>
      </c>
      <c r="I24" s="42">
        <v>1</v>
      </c>
      <c r="J24" s="42">
        <v>0</v>
      </c>
      <c r="K24" s="279">
        <v>0</v>
      </c>
      <c r="L24" s="281">
        <f t="shared" si="2"/>
        <v>30</v>
      </c>
      <c r="M24" s="42">
        <v>15</v>
      </c>
      <c r="N24" s="42">
        <v>4</v>
      </c>
      <c r="O24" s="42">
        <v>11</v>
      </c>
      <c r="P24" s="42">
        <v>0</v>
      </c>
      <c r="Q24" s="42">
        <v>0</v>
      </c>
    </row>
    <row r="25" spans="1:17" ht="18" customHeight="1">
      <c r="A25" s="2" t="s">
        <v>278</v>
      </c>
      <c r="B25" s="30">
        <f t="shared" si="1"/>
        <v>50</v>
      </c>
      <c r="C25" s="42">
        <v>9</v>
      </c>
      <c r="D25" s="42">
        <v>15</v>
      </c>
      <c r="E25" s="42">
        <v>25</v>
      </c>
      <c r="F25" s="42">
        <v>1</v>
      </c>
      <c r="G25" s="42">
        <v>0</v>
      </c>
      <c r="H25" s="42">
        <v>0</v>
      </c>
      <c r="I25" s="42">
        <v>0</v>
      </c>
      <c r="J25" s="42">
        <v>0</v>
      </c>
      <c r="K25" s="279">
        <v>0</v>
      </c>
      <c r="L25" s="281">
        <f t="shared" si="2"/>
        <v>6</v>
      </c>
      <c r="M25" s="42">
        <v>5</v>
      </c>
      <c r="N25" s="42">
        <v>1</v>
      </c>
      <c r="O25" s="42">
        <v>0</v>
      </c>
      <c r="P25" s="42">
        <v>0</v>
      </c>
      <c r="Q25" s="42">
        <v>0</v>
      </c>
    </row>
    <row r="26" spans="1:17" ht="18" customHeight="1">
      <c r="A26" s="2" t="s">
        <v>279</v>
      </c>
      <c r="B26" s="30">
        <f t="shared" si="1"/>
        <v>67</v>
      </c>
      <c r="C26" s="42">
        <v>61</v>
      </c>
      <c r="D26" s="42">
        <v>4</v>
      </c>
      <c r="E26" s="42">
        <v>1</v>
      </c>
      <c r="F26" s="42">
        <v>0</v>
      </c>
      <c r="G26" s="42">
        <v>1</v>
      </c>
      <c r="H26" s="42">
        <v>0</v>
      </c>
      <c r="I26" s="42">
        <v>0</v>
      </c>
      <c r="J26" s="42">
        <v>0</v>
      </c>
      <c r="K26" s="279">
        <v>0</v>
      </c>
      <c r="L26" s="281">
        <f t="shared" si="2"/>
        <v>6</v>
      </c>
      <c r="M26" s="42">
        <v>6</v>
      </c>
      <c r="N26" s="42">
        <v>0</v>
      </c>
      <c r="O26" s="42">
        <v>0</v>
      </c>
      <c r="P26" s="42">
        <v>0</v>
      </c>
      <c r="Q26" s="42">
        <v>0</v>
      </c>
    </row>
    <row r="27" spans="1:17" ht="18" customHeight="1">
      <c r="A27" s="2" t="s">
        <v>280</v>
      </c>
      <c r="B27" s="30">
        <f t="shared" si="1"/>
        <v>66</v>
      </c>
      <c r="C27" s="42">
        <v>15</v>
      </c>
      <c r="D27" s="42">
        <v>21</v>
      </c>
      <c r="E27" s="42">
        <v>26</v>
      </c>
      <c r="F27" s="42">
        <v>3</v>
      </c>
      <c r="G27" s="42">
        <v>0</v>
      </c>
      <c r="H27" s="42">
        <v>0</v>
      </c>
      <c r="I27" s="42">
        <v>0</v>
      </c>
      <c r="J27" s="42">
        <v>1</v>
      </c>
      <c r="K27" s="279">
        <v>0</v>
      </c>
      <c r="L27" s="281">
        <f t="shared" si="2"/>
        <v>19</v>
      </c>
      <c r="M27" s="42">
        <v>3</v>
      </c>
      <c r="N27" s="42">
        <v>6</v>
      </c>
      <c r="O27" s="42">
        <v>9</v>
      </c>
      <c r="P27" s="42">
        <v>1</v>
      </c>
      <c r="Q27" s="42">
        <v>0</v>
      </c>
    </row>
    <row r="28" spans="1:17" ht="18" customHeight="1">
      <c r="A28" s="2" t="s">
        <v>23</v>
      </c>
      <c r="B28" s="30">
        <f t="shared" si="1"/>
        <v>34</v>
      </c>
      <c r="C28" s="42">
        <v>13</v>
      </c>
      <c r="D28" s="42">
        <v>9</v>
      </c>
      <c r="E28" s="42">
        <v>10</v>
      </c>
      <c r="F28" s="42">
        <v>1</v>
      </c>
      <c r="G28" s="42">
        <v>0</v>
      </c>
      <c r="H28" s="42">
        <v>0</v>
      </c>
      <c r="I28" s="42">
        <v>0</v>
      </c>
      <c r="J28" s="42">
        <v>1</v>
      </c>
      <c r="K28" s="279">
        <v>0</v>
      </c>
      <c r="L28" s="281">
        <f t="shared" si="2"/>
        <v>20</v>
      </c>
      <c r="M28" s="42">
        <v>7</v>
      </c>
      <c r="N28" s="42">
        <v>3</v>
      </c>
      <c r="O28" s="42">
        <v>9</v>
      </c>
      <c r="P28" s="42">
        <v>1</v>
      </c>
      <c r="Q28" s="42">
        <v>0</v>
      </c>
    </row>
    <row r="29" spans="1:17" ht="18" customHeight="1">
      <c r="A29" s="2" t="s">
        <v>320</v>
      </c>
      <c r="B29" s="30">
        <f t="shared" si="1"/>
        <v>45</v>
      </c>
      <c r="C29" s="42">
        <v>17</v>
      </c>
      <c r="D29" s="42">
        <v>13</v>
      </c>
      <c r="E29" s="42">
        <v>14</v>
      </c>
      <c r="F29" s="42">
        <v>0</v>
      </c>
      <c r="G29" s="42">
        <v>0</v>
      </c>
      <c r="H29" s="42">
        <v>0</v>
      </c>
      <c r="I29" s="42">
        <v>1</v>
      </c>
      <c r="J29" s="42">
        <v>0</v>
      </c>
      <c r="K29" s="279">
        <v>0</v>
      </c>
      <c r="L29" s="281">
        <f t="shared" si="2"/>
        <v>12</v>
      </c>
      <c r="M29" s="42">
        <v>4</v>
      </c>
      <c r="N29" s="42">
        <v>2</v>
      </c>
      <c r="O29" s="42">
        <v>5</v>
      </c>
      <c r="P29" s="42">
        <v>0</v>
      </c>
      <c r="Q29" s="42">
        <v>1</v>
      </c>
    </row>
    <row r="30" spans="1:17" ht="18" customHeight="1">
      <c r="A30" s="2" t="s">
        <v>282</v>
      </c>
      <c r="B30" s="30">
        <f t="shared" si="1"/>
        <v>37</v>
      </c>
      <c r="C30" s="42">
        <v>7</v>
      </c>
      <c r="D30" s="42">
        <v>10</v>
      </c>
      <c r="E30" s="42">
        <v>20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279">
        <v>0</v>
      </c>
      <c r="L30" s="281">
        <f t="shared" si="2"/>
        <v>8</v>
      </c>
      <c r="M30" s="42">
        <v>2</v>
      </c>
      <c r="N30" s="42">
        <v>4</v>
      </c>
      <c r="O30" s="42">
        <v>2</v>
      </c>
      <c r="P30" s="42">
        <v>0</v>
      </c>
      <c r="Q30" s="42">
        <v>0</v>
      </c>
    </row>
    <row r="31" spans="1:17" ht="18" customHeight="1">
      <c r="A31" s="2" t="s">
        <v>283</v>
      </c>
      <c r="B31" s="30">
        <f t="shared" si="1"/>
        <v>32</v>
      </c>
      <c r="C31" s="42">
        <v>16</v>
      </c>
      <c r="D31" s="42">
        <v>11</v>
      </c>
      <c r="E31" s="42">
        <v>1</v>
      </c>
      <c r="F31" s="42">
        <v>4</v>
      </c>
      <c r="G31" s="42">
        <v>0</v>
      </c>
      <c r="H31" s="42">
        <v>0</v>
      </c>
      <c r="I31" s="42">
        <v>0</v>
      </c>
      <c r="J31" s="42">
        <v>0</v>
      </c>
      <c r="K31" s="279">
        <v>0</v>
      </c>
      <c r="L31" s="281">
        <f t="shared" si="2"/>
        <v>5</v>
      </c>
      <c r="M31" s="42">
        <v>4</v>
      </c>
      <c r="N31" s="42">
        <v>1</v>
      </c>
      <c r="O31" s="42">
        <v>0</v>
      </c>
      <c r="P31" s="42">
        <v>0</v>
      </c>
      <c r="Q31" s="42">
        <v>0</v>
      </c>
    </row>
    <row r="32" spans="1:17" ht="18" customHeight="1">
      <c r="A32" s="2" t="s">
        <v>284</v>
      </c>
      <c r="B32" s="30">
        <f t="shared" si="1"/>
        <v>18</v>
      </c>
      <c r="C32" s="42">
        <v>8</v>
      </c>
      <c r="D32" s="42">
        <v>9</v>
      </c>
      <c r="E32" s="42">
        <v>1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279">
        <v>0</v>
      </c>
      <c r="L32" s="281">
        <f t="shared" si="2"/>
        <v>7</v>
      </c>
      <c r="M32" s="42">
        <v>4</v>
      </c>
      <c r="N32" s="42">
        <v>2</v>
      </c>
      <c r="O32" s="42">
        <v>1</v>
      </c>
      <c r="P32" s="42">
        <v>0</v>
      </c>
      <c r="Q32" s="42">
        <v>0</v>
      </c>
    </row>
    <row r="33" spans="1:17" ht="18" customHeight="1">
      <c r="A33" s="2" t="s">
        <v>285</v>
      </c>
      <c r="B33" s="30">
        <f t="shared" si="1"/>
        <v>74</v>
      </c>
      <c r="C33" s="42">
        <v>53</v>
      </c>
      <c r="D33" s="42">
        <v>17</v>
      </c>
      <c r="E33" s="42">
        <v>3</v>
      </c>
      <c r="F33" s="42">
        <v>1</v>
      </c>
      <c r="G33" s="42">
        <v>0</v>
      </c>
      <c r="H33" s="42">
        <v>0</v>
      </c>
      <c r="I33" s="42">
        <v>0</v>
      </c>
      <c r="J33" s="42">
        <v>0</v>
      </c>
      <c r="K33" s="279">
        <v>0</v>
      </c>
      <c r="L33" s="281">
        <f t="shared" si="2"/>
        <v>7</v>
      </c>
      <c r="M33" s="42">
        <v>4</v>
      </c>
      <c r="N33" s="42">
        <v>3</v>
      </c>
      <c r="O33" s="42">
        <v>0</v>
      </c>
      <c r="P33" s="42">
        <v>0</v>
      </c>
      <c r="Q33" s="42">
        <v>0</v>
      </c>
    </row>
    <row r="34" spans="1:17" ht="18" customHeight="1">
      <c r="A34" s="2" t="s">
        <v>286</v>
      </c>
      <c r="B34" s="30">
        <f t="shared" si="1"/>
        <v>24</v>
      </c>
      <c r="C34" s="42">
        <v>17</v>
      </c>
      <c r="D34" s="42">
        <v>2</v>
      </c>
      <c r="E34" s="42">
        <v>5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279">
        <v>0</v>
      </c>
      <c r="L34" s="281">
        <f t="shared" si="2"/>
        <v>8</v>
      </c>
      <c r="M34" s="42">
        <v>4</v>
      </c>
      <c r="N34" s="42">
        <v>1</v>
      </c>
      <c r="O34" s="42">
        <v>3</v>
      </c>
      <c r="P34" s="42">
        <v>0</v>
      </c>
      <c r="Q34" s="42">
        <v>0</v>
      </c>
    </row>
    <row r="35" spans="1:17" ht="18" customHeight="1">
      <c r="A35" s="2" t="s">
        <v>30</v>
      </c>
      <c r="B35" s="30">
        <f t="shared" si="1"/>
        <v>5</v>
      </c>
      <c r="C35" s="42">
        <v>5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279">
        <v>0</v>
      </c>
      <c r="L35" s="281">
        <f t="shared" si="2"/>
        <v>3</v>
      </c>
      <c r="M35" s="42">
        <v>0</v>
      </c>
      <c r="N35" s="42">
        <v>1</v>
      </c>
      <c r="O35" s="42">
        <v>0</v>
      </c>
      <c r="P35" s="42">
        <v>0</v>
      </c>
      <c r="Q35" s="42">
        <v>2</v>
      </c>
    </row>
    <row r="36" spans="1:17" ht="18" customHeight="1">
      <c r="A36" s="2" t="s">
        <v>287</v>
      </c>
      <c r="B36" s="30">
        <f t="shared" si="1"/>
        <v>18</v>
      </c>
      <c r="C36" s="42">
        <v>12</v>
      </c>
      <c r="D36" s="42">
        <v>6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279">
        <v>0</v>
      </c>
      <c r="L36" s="281">
        <f t="shared" si="2"/>
        <v>4</v>
      </c>
      <c r="M36" s="42">
        <v>4</v>
      </c>
      <c r="N36" s="42">
        <v>0</v>
      </c>
      <c r="O36" s="42">
        <v>0</v>
      </c>
      <c r="P36" s="42">
        <v>0</v>
      </c>
      <c r="Q36" s="42">
        <v>0</v>
      </c>
    </row>
    <row r="37" spans="1:17" ht="18" customHeight="1">
      <c r="A37" s="2" t="s">
        <v>288</v>
      </c>
      <c r="B37" s="30">
        <f t="shared" si="1"/>
        <v>3</v>
      </c>
      <c r="C37" s="42">
        <v>1</v>
      </c>
      <c r="D37" s="42">
        <v>2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279">
        <v>0</v>
      </c>
      <c r="L37" s="281">
        <f t="shared" si="2"/>
        <v>1</v>
      </c>
      <c r="M37" s="42">
        <v>0</v>
      </c>
      <c r="N37" s="42">
        <v>1</v>
      </c>
      <c r="O37" s="42">
        <v>0</v>
      </c>
      <c r="P37" s="42">
        <v>0</v>
      </c>
      <c r="Q37" s="42">
        <v>0</v>
      </c>
    </row>
    <row r="38" spans="1:17" ht="18" customHeight="1">
      <c r="A38" s="2" t="s">
        <v>289</v>
      </c>
      <c r="B38" s="30">
        <f t="shared" si="1"/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279">
        <v>0</v>
      </c>
      <c r="L38" s="281">
        <f t="shared" si="2"/>
        <v>2</v>
      </c>
      <c r="M38" s="42">
        <v>0</v>
      </c>
      <c r="N38" s="42">
        <v>1</v>
      </c>
      <c r="O38" s="42">
        <v>1</v>
      </c>
      <c r="P38" s="42">
        <v>0</v>
      </c>
      <c r="Q38" s="42">
        <v>0</v>
      </c>
    </row>
    <row r="39" spans="1:17" ht="18" customHeight="1" thickBot="1">
      <c r="A39" s="15"/>
      <c r="B39" s="97"/>
      <c r="C39" s="98"/>
      <c r="D39" s="98"/>
      <c r="E39" s="98"/>
      <c r="F39" s="98"/>
      <c r="G39" s="98"/>
      <c r="H39" s="98"/>
      <c r="I39" s="98"/>
      <c r="J39" s="98"/>
      <c r="K39" s="99"/>
      <c r="L39" s="100"/>
      <c r="M39" s="98"/>
      <c r="N39" s="98"/>
      <c r="O39" s="98"/>
      <c r="P39" s="98"/>
      <c r="Q39" s="98"/>
    </row>
    <row r="40" ht="15">
      <c r="A40" s="49" t="s">
        <v>194</v>
      </c>
    </row>
    <row r="41" ht="15">
      <c r="A41" s="34"/>
    </row>
    <row r="42" ht="15">
      <c r="A42" s="34"/>
    </row>
  </sheetData>
  <mergeCells count="7">
    <mergeCell ref="A3:Q3"/>
    <mergeCell ref="A4:Q4"/>
    <mergeCell ref="B6:Q6"/>
    <mergeCell ref="B7:B9"/>
    <mergeCell ref="C7:K7"/>
    <mergeCell ref="L7:Q7"/>
    <mergeCell ref="L8:L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 topLeftCell="A1">
      <selection activeCell="A33" sqref="A33"/>
    </sheetView>
  </sheetViews>
  <sheetFormatPr defaultColWidth="11.421875" defaultRowHeight="18" customHeight="1"/>
  <cols>
    <col min="1" max="1" width="19.28125" style="34" customWidth="1"/>
    <col min="2" max="2" width="9.7109375" style="34" customWidth="1"/>
    <col min="3" max="3" width="7.7109375" style="34" customWidth="1"/>
    <col min="4" max="4" width="8.7109375" style="34" customWidth="1"/>
    <col min="5" max="5" width="6.7109375" style="34" customWidth="1"/>
    <col min="6" max="6" width="6.57421875" style="34" customWidth="1"/>
    <col min="7" max="7" width="6.140625" style="34" customWidth="1"/>
    <col min="8" max="8" width="6.00390625" style="34" customWidth="1"/>
    <col min="9" max="9" width="5.8515625" style="34" customWidth="1"/>
    <col min="10" max="10" width="6.421875" style="34" customWidth="1"/>
    <col min="11" max="11" width="6.28125" style="34" customWidth="1"/>
    <col min="12" max="12" width="6.57421875" style="34" customWidth="1"/>
    <col min="13" max="13" width="6.28125" style="34" customWidth="1"/>
    <col min="14" max="14" width="6.7109375" style="34" customWidth="1"/>
    <col min="15" max="16384" width="11.421875" style="34" customWidth="1"/>
  </cols>
  <sheetData>
    <row r="1" spans="1:14" ht="18" customHeight="1">
      <c r="A1" s="102" t="s">
        <v>580</v>
      </c>
      <c r="B1" s="88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6.5" customHeight="1">
      <c r="A2" s="103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8" customHeight="1">
      <c r="A3" s="358" t="s">
        <v>0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</row>
    <row r="4" spans="1:14" ht="18" customHeight="1">
      <c r="A4" s="358" t="s">
        <v>611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</row>
    <row r="5" spans="1:14" ht="18" customHeight="1" thickBot="1">
      <c r="A5" s="105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4" ht="24.75" customHeight="1" thickBot="1">
      <c r="A6" s="359" t="s">
        <v>253</v>
      </c>
      <c r="B6" s="361" t="s">
        <v>10</v>
      </c>
      <c r="C6" s="392" t="s">
        <v>321</v>
      </c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</row>
    <row r="7" spans="1:14" ht="24.75" customHeight="1" thickBot="1">
      <c r="A7" s="360"/>
      <c r="B7" s="362"/>
      <c r="C7" s="107" t="s">
        <v>322</v>
      </c>
      <c r="D7" s="107" t="s">
        <v>323</v>
      </c>
      <c r="E7" s="107" t="s">
        <v>324</v>
      </c>
      <c r="F7" s="107" t="s">
        <v>325</v>
      </c>
      <c r="G7" s="107" t="s">
        <v>326</v>
      </c>
      <c r="H7" s="107" t="s">
        <v>327</v>
      </c>
      <c r="I7" s="107" t="s">
        <v>328</v>
      </c>
      <c r="J7" s="107" t="s">
        <v>329</v>
      </c>
      <c r="K7" s="107" t="s">
        <v>330</v>
      </c>
      <c r="L7" s="107" t="s">
        <v>331</v>
      </c>
      <c r="M7" s="107" t="s">
        <v>332</v>
      </c>
      <c r="N7" s="107" t="s">
        <v>333</v>
      </c>
    </row>
    <row r="8" spans="1:14" ht="18" customHeight="1">
      <c r="A8" s="108"/>
      <c r="B8" s="109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</row>
    <row r="9" spans="1:14" ht="18" customHeight="1">
      <c r="A9" s="104" t="s">
        <v>10</v>
      </c>
      <c r="B9" s="283">
        <f>SUM(C9:N9)</f>
        <v>52215</v>
      </c>
      <c r="C9" s="284">
        <f aca="true" t="shared" si="0" ref="C9:N9">SUM(C11:C38)</f>
        <v>4472</v>
      </c>
      <c r="D9" s="284">
        <f t="shared" si="0"/>
        <v>4074</v>
      </c>
      <c r="E9" s="284">
        <f t="shared" si="0"/>
        <v>4712</v>
      </c>
      <c r="F9" s="284">
        <f t="shared" si="0"/>
        <v>4106</v>
      </c>
      <c r="G9" s="284">
        <f t="shared" si="0"/>
        <v>4392</v>
      </c>
      <c r="H9" s="284">
        <f t="shared" si="0"/>
        <v>4313</v>
      </c>
      <c r="I9" s="284">
        <f t="shared" si="0"/>
        <v>4472</v>
      </c>
      <c r="J9" s="284">
        <f t="shared" si="0"/>
        <v>4278</v>
      </c>
      <c r="K9" s="284">
        <f t="shared" si="0"/>
        <v>4291</v>
      </c>
      <c r="L9" s="284">
        <f t="shared" si="0"/>
        <v>4316</v>
      </c>
      <c r="M9" s="284">
        <f t="shared" si="0"/>
        <v>4466</v>
      </c>
      <c r="N9" s="284">
        <f t="shared" si="0"/>
        <v>4323</v>
      </c>
    </row>
    <row r="10" spans="2:14" ht="18" customHeight="1">
      <c r="B10" s="283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</row>
    <row r="11" spans="1:14" ht="18" customHeight="1">
      <c r="A11" s="34" t="s">
        <v>267</v>
      </c>
      <c r="B11" s="285">
        <f>SUM(C11:N11)</f>
        <v>18598</v>
      </c>
      <c r="C11" s="246">
        <v>1561</v>
      </c>
      <c r="D11" s="246">
        <v>1390</v>
      </c>
      <c r="E11" s="246">
        <v>1678</v>
      </c>
      <c r="F11" s="246">
        <v>1374</v>
      </c>
      <c r="G11" s="246">
        <v>1590</v>
      </c>
      <c r="H11" s="246">
        <v>1580</v>
      </c>
      <c r="I11" s="246">
        <v>1618</v>
      </c>
      <c r="J11" s="246">
        <v>1596</v>
      </c>
      <c r="K11" s="246">
        <v>1592</v>
      </c>
      <c r="L11" s="246">
        <v>1515</v>
      </c>
      <c r="M11" s="246">
        <v>1627</v>
      </c>
      <c r="N11" s="246">
        <v>1477</v>
      </c>
    </row>
    <row r="12" spans="1:14" ht="12.75" customHeight="1">
      <c r="A12" s="103" t="s">
        <v>268</v>
      </c>
      <c r="B12" s="285">
        <f aca="true" t="shared" si="1" ref="B12:B38">SUM(C12:N12)</f>
        <v>3831</v>
      </c>
      <c r="C12" s="286">
        <v>345</v>
      </c>
      <c r="D12" s="286">
        <v>288</v>
      </c>
      <c r="E12" s="286">
        <v>379</v>
      </c>
      <c r="F12" s="286">
        <v>299</v>
      </c>
      <c r="G12" s="286">
        <v>304</v>
      </c>
      <c r="H12" s="286">
        <v>291</v>
      </c>
      <c r="I12" s="286">
        <v>331</v>
      </c>
      <c r="J12" s="286">
        <v>293</v>
      </c>
      <c r="K12" s="286">
        <v>338</v>
      </c>
      <c r="L12" s="286">
        <v>306</v>
      </c>
      <c r="M12" s="286">
        <v>300</v>
      </c>
      <c r="N12" s="286">
        <v>357</v>
      </c>
    </row>
    <row r="13" spans="1:14" ht="12.75" customHeight="1">
      <c r="A13" s="103" t="s">
        <v>269</v>
      </c>
      <c r="B13" s="285">
        <f t="shared" si="1"/>
        <v>2719</v>
      </c>
      <c r="C13" s="286">
        <v>245</v>
      </c>
      <c r="D13" s="286">
        <v>255</v>
      </c>
      <c r="E13" s="286">
        <v>246</v>
      </c>
      <c r="F13" s="286">
        <v>217</v>
      </c>
      <c r="G13" s="286">
        <v>243</v>
      </c>
      <c r="H13" s="286">
        <v>222</v>
      </c>
      <c r="I13" s="286">
        <v>233</v>
      </c>
      <c r="J13" s="286">
        <v>214</v>
      </c>
      <c r="K13" s="286">
        <v>203</v>
      </c>
      <c r="L13" s="286">
        <v>212</v>
      </c>
      <c r="M13" s="286">
        <v>224</v>
      </c>
      <c r="N13" s="286">
        <v>205</v>
      </c>
    </row>
    <row r="14" spans="1:14" ht="12.75" customHeight="1">
      <c r="A14" s="103" t="s">
        <v>270</v>
      </c>
      <c r="B14" s="285">
        <f t="shared" si="1"/>
        <v>2341</v>
      </c>
      <c r="C14" s="286">
        <v>262</v>
      </c>
      <c r="D14" s="286">
        <v>232</v>
      </c>
      <c r="E14" s="286">
        <v>255</v>
      </c>
      <c r="F14" s="286">
        <v>172</v>
      </c>
      <c r="G14" s="286">
        <v>195</v>
      </c>
      <c r="H14" s="286">
        <v>163</v>
      </c>
      <c r="I14" s="286">
        <v>229</v>
      </c>
      <c r="J14" s="286">
        <v>164</v>
      </c>
      <c r="K14" s="286">
        <v>148</v>
      </c>
      <c r="L14" s="286">
        <v>169</v>
      </c>
      <c r="M14" s="286">
        <v>180</v>
      </c>
      <c r="N14" s="286">
        <v>172</v>
      </c>
    </row>
    <row r="15" spans="1:14" ht="12.75" customHeight="1">
      <c r="A15" s="103" t="s">
        <v>271</v>
      </c>
      <c r="B15" s="285">
        <f t="shared" si="1"/>
        <v>1753</v>
      </c>
      <c r="C15" s="286">
        <v>148</v>
      </c>
      <c r="D15" s="286">
        <v>141</v>
      </c>
      <c r="E15" s="286">
        <v>165</v>
      </c>
      <c r="F15" s="286">
        <v>138</v>
      </c>
      <c r="G15" s="286">
        <v>121</v>
      </c>
      <c r="H15" s="286">
        <v>148</v>
      </c>
      <c r="I15" s="286">
        <v>154</v>
      </c>
      <c r="J15" s="286">
        <v>133</v>
      </c>
      <c r="K15" s="286">
        <v>126</v>
      </c>
      <c r="L15" s="286">
        <v>152</v>
      </c>
      <c r="M15" s="286">
        <v>165</v>
      </c>
      <c r="N15" s="286">
        <v>162</v>
      </c>
    </row>
    <row r="16" spans="1:14" ht="12.75" customHeight="1">
      <c r="A16" s="103" t="s">
        <v>272</v>
      </c>
      <c r="B16" s="285">
        <f t="shared" si="1"/>
        <v>1856</v>
      </c>
      <c r="C16" s="286">
        <v>139</v>
      </c>
      <c r="D16" s="286">
        <v>143</v>
      </c>
      <c r="E16" s="286">
        <v>182</v>
      </c>
      <c r="F16" s="286">
        <v>151</v>
      </c>
      <c r="G16" s="286">
        <v>152</v>
      </c>
      <c r="H16" s="286">
        <v>170</v>
      </c>
      <c r="I16" s="286">
        <v>158</v>
      </c>
      <c r="J16" s="286">
        <v>164</v>
      </c>
      <c r="K16" s="286">
        <v>123</v>
      </c>
      <c r="L16" s="286">
        <v>171</v>
      </c>
      <c r="M16" s="286">
        <v>151</v>
      </c>
      <c r="N16" s="286">
        <v>152</v>
      </c>
    </row>
    <row r="17" spans="1:14" ht="12.75" customHeight="1">
      <c r="A17" s="103" t="s">
        <v>17</v>
      </c>
      <c r="B17" s="285">
        <f t="shared" si="1"/>
        <v>2213</v>
      </c>
      <c r="C17" s="286">
        <v>184</v>
      </c>
      <c r="D17" s="286">
        <v>180</v>
      </c>
      <c r="E17" s="286">
        <v>173</v>
      </c>
      <c r="F17" s="286">
        <v>198</v>
      </c>
      <c r="G17" s="286">
        <v>202</v>
      </c>
      <c r="H17" s="286">
        <v>180</v>
      </c>
      <c r="I17" s="286">
        <v>187</v>
      </c>
      <c r="J17" s="286">
        <v>185</v>
      </c>
      <c r="K17" s="286">
        <v>176</v>
      </c>
      <c r="L17" s="286">
        <v>196</v>
      </c>
      <c r="M17" s="286">
        <v>186</v>
      </c>
      <c r="N17" s="286">
        <v>166</v>
      </c>
    </row>
    <row r="18" spans="1:14" ht="12.75" customHeight="1">
      <c r="A18" s="103" t="s">
        <v>273</v>
      </c>
      <c r="B18" s="285">
        <f t="shared" si="1"/>
        <v>1536</v>
      </c>
      <c r="C18" s="286">
        <v>140</v>
      </c>
      <c r="D18" s="286">
        <v>124</v>
      </c>
      <c r="E18" s="286">
        <v>135</v>
      </c>
      <c r="F18" s="286">
        <v>100</v>
      </c>
      <c r="G18" s="286">
        <v>129</v>
      </c>
      <c r="H18" s="286">
        <v>155</v>
      </c>
      <c r="I18" s="286">
        <v>136</v>
      </c>
      <c r="J18" s="286">
        <v>118</v>
      </c>
      <c r="K18" s="286">
        <v>128</v>
      </c>
      <c r="L18" s="286">
        <v>119</v>
      </c>
      <c r="M18" s="286">
        <v>109</v>
      </c>
      <c r="N18" s="286">
        <v>143</v>
      </c>
    </row>
    <row r="19" spans="1:14" ht="12.75" customHeight="1">
      <c r="A19" s="103" t="s">
        <v>334</v>
      </c>
      <c r="B19" s="285">
        <f t="shared" si="1"/>
        <v>1766</v>
      </c>
      <c r="C19" s="286">
        <v>143</v>
      </c>
      <c r="D19" s="286">
        <v>136</v>
      </c>
      <c r="E19" s="286">
        <v>160</v>
      </c>
      <c r="F19" s="286">
        <v>131</v>
      </c>
      <c r="G19" s="286">
        <v>165</v>
      </c>
      <c r="H19" s="286">
        <v>154</v>
      </c>
      <c r="I19" s="286">
        <v>152</v>
      </c>
      <c r="J19" s="286">
        <v>127</v>
      </c>
      <c r="K19" s="286">
        <v>132</v>
      </c>
      <c r="L19" s="286">
        <v>159</v>
      </c>
      <c r="M19" s="286">
        <v>181</v>
      </c>
      <c r="N19" s="286">
        <v>126</v>
      </c>
    </row>
    <row r="20" spans="1:14" ht="12.75" customHeight="1">
      <c r="A20" s="103" t="s">
        <v>275</v>
      </c>
      <c r="B20" s="285">
        <f t="shared" si="1"/>
        <v>1031</v>
      </c>
      <c r="C20" s="286">
        <v>85</v>
      </c>
      <c r="D20" s="286">
        <v>59</v>
      </c>
      <c r="E20" s="286">
        <v>69</v>
      </c>
      <c r="F20" s="286">
        <v>83</v>
      </c>
      <c r="G20" s="286">
        <v>100</v>
      </c>
      <c r="H20" s="286">
        <v>92</v>
      </c>
      <c r="I20" s="286">
        <v>86</v>
      </c>
      <c r="J20" s="286">
        <v>100</v>
      </c>
      <c r="K20" s="286">
        <v>88</v>
      </c>
      <c r="L20" s="286">
        <v>85</v>
      </c>
      <c r="M20" s="286">
        <v>88</v>
      </c>
      <c r="N20" s="286">
        <v>96</v>
      </c>
    </row>
    <row r="21" spans="1:14" ht="12.75" customHeight="1">
      <c r="A21" s="103" t="s">
        <v>276</v>
      </c>
      <c r="B21" s="285">
        <f t="shared" si="1"/>
        <v>1604</v>
      </c>
      <c r="C21" s="286">
        <v>115</v>
      </c>
      <c r="D21" s="286">
        <v>120</v>
      </c>
      <c r="E21" s="286">
        <v>139</v>
      </c>
      <c r="F21" s="286">
        <v>141</v>
      </c>
      <c r="G21" s="286">
        <v>119</v>
      </c>
      <c r="H21" s="286">
        <v>114</v>
      </c>
      <c r="I21" s="286">
        <v>107</v>
      </c>
      <c r="J21" s="286">
        <v>105</v>
      </c>
      <c r="K21" s="286">
        <v>157</v>
      </c>
      <c r="L21" s="286">
        <v>167</v>
      </c>
      <c r="M21" s="286">
        <v>164</v>
      </c>
      <c r="N21" s="286">
        <v>156</v>
      </c>
    </row>
    <row r="22" spans="1:14" ht="12.75" customHeight="1">
      <c r="A22" s="103" t="s">
        <v>277</v>
      </c>
      <c r="B22" s="285">
        <f t="shared" si="1"/>
        <v>1637</v>
      </c>
      <c r="C22" s="286">
        <v>155</v>
      </c>
      <c r="D22" s="286">
        <v>128</v>
      </c>
      <c r="E22" s="286">
        <v>128</v>
      </c>
      <c r="F22" s="286">
        <v>126</v>
      </c>
      <c r="G22" s="286">
        <v>111</v>
      </c>
      <c r="H22" s="286">
        <v>118</v>
      </c>
      <c r="I22" s="286">
        <v>160</v>
      </c>
      <c r="J22" s="286">
        <v>130</v>
      </c>
      <c r="K22" s="286">
        <v>130</v>
      </c>
      <c r="L22" s="286">
        <v>147</v>
      </c>
      <c r="M22" s="286">
        <v>133</v>
      </c>
      <c r="N22" s="286">
        <v>171</v>
      </c>
    </row>
    <row r="23" spans="1:14" ht="12.75" customHeight="1">
      <c r="A23" s="103" t="s">
        <v>278</v>
      </c>
      <c r="B23" s="285">
        <f t="shared" si="1"/>
        <v>869</v>
      </c>
      <c r="C23" s="286">
        <v>81</v>
      </c>
      <c r="D23" s="286">
        <v>44</v>
      </c>
      <c r="E23" s="286">
        <v>88</v>
      </c>
      <c r="F23" s="286">
        <v>107</v>
      </c>
      <c r="G23" s="286">
        <v>58</v>
      </c>
      <c r="H23" s="286">
        <v>68</v>
      </c>
      <c r="I23" s="286">
        <v>78</v>
      </c>
      <c r="J23" s="286">
        <v>69</v>
      </c>
      <c r="K23" s="286">
        <v>70</v>
      </c>
      <c r="L23" s="286">
        <v>80</v>
      </c>
      <c r="M23" s="286">
        <v>69</v>
      </c>
      <c r="N23" s="286">
        <v>57</v>
      </c>
    </row>
    <row r="24" spans="1:14" ht="12.75" customHeight="1">
      <c r="A24" s="103" t="s">
        <v>279</v>
      </c>
      <c r="B24" s="285">
        <f t="shared" si="1"/>
        <v>1180</v>
      </c>
      <c r="C24" s="286">
        <v>89</v>
      </c>
      <c r="D24" s="286">
        <v>104</v>
      </c>
      <c r="E24" s="286">
        <v>101</v>
      </c>
      <c r="F24" s="286">
        <v>99</v>
      </c>
      <c r="G24" s="286">
        <v>92</v>
      </c>
      <c r="H24" s="286">
        <v>111</v>
      </c>
      <c r="I24" s="286">
        <v>90</v>
      </c>
      <c r="J24" s="286">
        <v>93</v>
      </c>
      <c r="K24" s="286">
        <v>99</v>
      </c>
      <c r="L24" s="286">
        <v>110</v>
      </c>
      <c r="M24" s="286">
        <v>100</v>
      </c>
      <c r="N24" s="286">
        <v>92</v>
      </c>
    </row>
    <row r="25" spans="1:14" ht="12.75" customHeight="1">
      <c r="A25" s="103" t="s">
        <v>335</v>
      </c>
      <c r="B25" s="285">
        <f t="shared" si="1"/>
        <v>839</v>
      </c>
      <c r="C25" s="286">
        <v>62</v>
      </c>
      <c r="D25" s="286">
        <v>59</v>
      </c>
      <c r="E25" s="286">
        <v>60</v>
      </c>
      <c r="F25" s="286">
        <v>73</v>
      </c>
      <c r="G25" s="286">
        <v>55</v>
      </c>
      <c r="H25" s="286">
        <v>79</v>
      </c>
      <c r="I25" s="286">
        <v>71</v>
      </c>
      <c r="J25" s="286">
        <v>82</v>
      </c>
      <c r="K25" s="286">
        <v>78</v>
      </c>
      <c r="L25" s="286">
        <v>61</v>
      </c>
      <c r="M25" s="286">
        <v>69</v>
      </c>
      <c r="N25" s="286">
        <v>90</v>
      </c>
    </row>
    <row r="26" spans="1:14" ht="12.75" customHeight="1">
      <c r="A26" s="103" t="s">
        <v>23</v>
      </c>
      <c r="B26" s="285">
        <f t="shared" si="1"/>
        <v>1453</v>
      </c>
      <c r="C26" s="286">
        <v>128</v>
      </c>
      <c r="D26" s="286">
        <v>115</v>
      </c>
      <c r="E26" s="286">
        <v>145</v>
      </c>
      <c r="F26" s="286">
        <v>108</v>
      </c>
      <c r="G26" s="286">
        <v>130</v>
      </c>
      <c r="H26" s="286">
        <v>99</v>
      </c>
      <c r="I26" s="286">
        <v>90</v>
      </c>
      <c r="J26" s="286">
        <v>124</v>
      </c>
      <c r="K26" s="286">
        <v>119</v>
      </c>
      <c r="L26" s="286">
        <v>125</v>
      </c>
      <c r="M26" s="286">
        <v>126</v>
      </c>
      <c r="N26" s="286">
        <v>144</v>
      </c>
    </row>
    <row r="27" spans="1:14" ht="12.75" customHeight="1">
      <c r="A27" s="103" t="s">
        <v>320</v>
      </c>
      <c r="B27" s="285">
        <f t="shared" si="1"/>
        <v>1347</v>
      </c>
      <c r="C27" s="286">
        <v>117</v>
      </c>
      <c r="D27" s="286">
        <v>110</v>
      </c>
      <c r="E27" s="286">
        <v>113</v>
      </c>
      <c r="F27" s="286">
        <v>146</v>
      </c>
      <c r="G27" s="286">
        <v>137</v>
      </c>
      <c r="H27" s="286">
        <v>123</v>
      </c>
      <c r="I27" s="286">
        <v>114</v>
      </c>
      <c r="J27" s="286">
        <v>107</v>
      </c>
      <c r="K27" s="286">
        <v>93</v>
      </c>
      <c r="L27" s="286">
        <v>87</v>
      </c>
      <c r="M27" s="286">
        <v>109</v>
      </c>
      <c r="N27" s="286">
        <v>91</v>
      </c>
    </row>
    <row r="28" spans="1:14" ht="12.75" customHeight="1">
      <c r="A28" s="103" t="s">
        <v>282</v>
      </c>
      <c r="B28" s="285">
        <f t="shared" si="1"/>
        <v>1258</v>
      </c>
      <c r="C28" s="286">
        <v>104</v>
      </c>
      <c r="D28" s="286">
        <v>87</v>
      </c>
      <c r="E28" s="286">
        <v>99</v>
      </c>
      <c r="F28" s="286">
        <v>98</v>
      </c>
      <c r="G28" s="286">
        <v>140</v>
      </c>
      <c r="H28" s="286">
        <v>114</v>
      </c>
      <c r="I28" s="286">
        <v>87</v>
      </c>
      <c r="J28" s="286">
        <v>100</v>
      </c>
      <c r="K28" s="286">
        <v>101</v>
      </c>
      <c r="L28" s="286">
        <v>106</v>
      </c>
      <c r="M28" s="286">
        <v>109</v>
      </c>
      <c r="N28" s="286">
        <v>113</v>
      </c>
    </row>
    <row r="29" spans="1:14" ht="12.75" customHeight="1">
      <c r="A29" s="103" t="s">
        <v>283</v>
      </c>
      <c r="B29" s="285">
        <f t="shared" si="1"/>
        <v>388</v>
      </c>
      <c r="C29" s="286">
        <v>32</v>
      </c>
      <c r="D29" s="286">
        <v>39</v>
      </c>
      <c r="E29" s="286">
        <v>45</v>
      </c>
      <c r="F29" s="286">
        <v>33</v>
      </c>
      <c r="G29" s="286">
        <v>31</v>
      </c>
      <c r="H29" s="286">
        <v>23</v>
      </c>
      <c r="I29" s="286">
        <v>40</v>
      </c>
      <c r="J29" s="286">
        <v>25</v>
      </c>
      <c r="K29" s="286">
        <v>24</v>
      </c>
      <c r="L29" s="286">
        <v>32</v>
      </c>
      <c r="M29" s="286">
        <v>28</v>
      </c>
      <c r="N29" s="286">
        <v>36</v>
      </c>
    </row>
    <row r="30" spans="1:14" ht="12.75" customHeight="1">
      <c r="A30" s="103" t="s">
        <v>284</v>
      </c>
      <c r="B30" s="285">
        <f t="shared" si="1"/>
        <v>461</v>
      </c>
      <c r="C30" s="286">
        <v>32</v>
      </c>
      <c r="D30" s="286">
        <v>47</v>
      </c>
      <c r="E30" s="286">
        <v>42</v>
      </c>
      <c r="F30" s="286">
        <v>50</v>
      </c>
      <c r="G30" s="286">
        <v>41</v>
      </c>
      <c r="H30" s="286">
        <v>41</v>
      </c>
      <c r="I30" s="286">
        <v>41</v>
      </c>
      <c r="J30" s="286">
        <v>23</v>
      </c>
      <c r="K30" s="286">
        <v>40</v>
      </c>
      <c r="L30" s="286">
        <v>37</v>
      </c>
      <c r="M30" s="286">
        <v>41</v>
      </c>
      <c r="N30" s="286">
        <v>26</v>
      </c>
    </row>
    <row r="31" spans="1:14" ht="12.75" customHeight="1">
      <c r="A31" s="103" t="s">
        <v>285</v>
      </c>
      <c r="B31" s="285">
        <f t="shared" si="1"/>
        <v>736</v>
      </c>
      <c r="C31" s="286">
        <v>68</v>
      </c>
      <c r="D31" s="286">
        <v>51</v>
      </c>
      <c r="E31" s="286">
        <v>60</v>
      </c>
      <c r="F31" s="286">
        <v>49</v>
      </c>
      <c r="G31" s="286">
        <v>52</v>
      </c>
      <c r="H31" s="286">
        <v>55</v>
      </c>
      <c r="I31" s="286">
        <v>70</v>
      </c>
      <c r="J31" s="286">
        <v>72</v>
      </c>
      <c r="K31" s="286">
        <v>83</v>
      </c>
      <c r="L31" s="286">
        <v>62</v>
      </c>
      <c r="M31" s="286">
        <v>50</v>
      </c>
      <c r="N31" s="286">
        <v>64</v>
      </c>
    </row>
    <row r="32" spans="1:14" ht="12.75" customHeight="1">
      <c r="A32" s="103" t="s">
        <v>286</v>
      </c>
      <c r="B32" s="285">
        <f t="shared" si="1"/>
        <v>901</v>
      </c>
      <c r="C32" s="286">
        <v>88</v>
      </c>
      <c r="D32" s="286">
        <v>67</v>
      </c>
      <c r="E32" s="286">
        <v>83</v>
      </c>
      <c r="F32" s="286">
        <v>83</v>
      </c>
      <c r="G32" s="286">
        <v>73</v>
      </c>
      <c r="H32" s="286">
        <v>62</v>
      </c>
      <c r="I32" s="286">
        <v>82</v>
      </c>
      <c r="J32" s="286">
        <v>85</v>
      </c>
      <c r="K32" s="286">
        <v>61</v>
      </c>
      <c r="L32" s="286">
        <v>53</v>
      </c>
      <c r="M32" s="286">
        <v>94</v>
      </c>
      <c r="N32" s="286">
        <v>70</v>
      </c>
    </row>
    <row r="33" spans="1:14" ht="12.75" customHeight="1">
      <c r="A33" s="103" t="s">
        <v>30</v>
      </c>
      <c r="B33" s="285">
        <f t="shared" si="1"/>
        <v>409</v>
      </c>
      <c r="C33" s="286">
        <v>28</v>
      </c>
      <c r="D33" s="286">
        <v>25</v>
      </c>
      <c r="E33" s="286">
        <v>37</v>
      </c>
      <c r="F33" s="286">
        <v>37</v>
      </c>
      <c r="G33" s="286">
        <v>39</v>
      </c>
      <c r="H33" s="286">
        <v>44</v>
      </c>
      <c r="I33" s="286">
        <v>35</v>
      </c>
      <c r="J33" s="286">
        <v>37</v>
      </c>
      <c r="K33" s="286">
        <v>39</v>
      </c>
      <c r="L33" s="286">
        <v>31</v>
      </c>
      <c r="M33" s="286">
        <v>34</v>
      </c>
      <c r="N33" s="286">
        <v>23</v>
      </c>
    </row>
    <row r="34" spans="1:14" ht="12.75" customHeight="1">
      <c r="A34" s="103" t="s">
        <v>287</v>
      </c>
      <c r="B34" s="285">
        <f t="shared" si="1"/>
        <v>692</v>
      </c>
      <c r="C34" s="286">
        <v>65</v>
      </c>
      <c r="D34" s="286">
        <v>59</v>
      </c>
      <c r="E34" s="286">
        <v>51</v>
      </c>
      <c r="F34" s="286">
        <v>44</v>
      </c>
      <c r="G34" s="286">
        <v>48</v>
      </c>
      <c r="H34" s="286">
        <v>47</v>
      </c>
      <c r="I34" s="286">
        <v>55</v>
      </c>
      <c r="J34" s="286">
        <v>64</v>
      </c>
      <c r="K34" s="286">
        <v>80</v>
      </c>
      <c r="L34" s="286">
        <v>65</v>
      </c>
      <c r="M34" s="286">
        <v>51</v>
      </c>
      <c r="N34" s="286">
        <v>63</v>
      </c>
    </row>
    <row r="35" spans="1:14" ht="12.75" customHeight="1">
      <c r="A35" s="103" t="s">
        <v>288</v>
      </c>
      <c r="B35" s="285">
        <f t="shared" si="1"/>
        <v>275</v>
      </c>
      <c r="C35" s="286">
        <v>13</v>
      </c>
      <c r="D35" s="286">
        <v>17</v>
      </c>
      <c r="E35" s="286">
        <v>22</v>
      </c>
      <c r="F35" s="286">
        <v>13</v>
      </c>
      <c r="G35" s="286">
        <v>23</v>
      </c>
      <c r="H35" s="286">
        <v>19</v>
      </c>
      <c r="I35" s="286">
        <v>21</v>
      </c>
      <c r="J35" s="286">
        <v>24</v>
      </c>
      <c r="K35" s="286">
        <v>26</v>
      </c>
      <c r="L35" s="286">
        <v>35</v>
      </c>
      <c r="M35" s="286">
        <v>36</v>
      </c>
      <c r="N35" s="286">
        <v>26</v>
      </c>
    </row>
    <row r="36" spans="1:14" ht="12.75" customHeight="1">
      <c r="A36" s="103" t="s">
        <v>289</v>
      </c>
      <c r="B36" s="285">
        <f t="shared" si="1"/>
        <v>257</v>
      </c>
      <c r="C36" s="286">
        <v>21</v>
      </c>
      <c r="D36" s="286">
        <v>32</v>
      </c>
      <c r="E36" s="286">
        <v>34</v>
      </c>
      <c r="F36" s="286">
        <v>15</v>
      </c>
      <c r="G36" s="286">
        <v>22</v>
      </c>
      <c r="H36" s="286">
        <v>20</v>
      </c>
      <c r="I36" s="286">
        <v>24</v>
      </c>
      <c r="J36" s="286">
        <v>20</v>
      </c>
      <c r="K36" s="286">
        <v>15</v>
      </c>
      <c r="L36" s="286">
        <v>14</v>
      </c>
      <c r="M36" s="286">
        <v>19</v>
      </c>
      <c r="N36" s="286">
        <v>21</v>
      </c>
    </row>
    <row r="37" spans="1:14" ht="12.75" customHeight="1">
      <c r="A37" s="103" t="s">
        <v>566</v>
      </c>
      <c r="B37" s="285">
        <f>SUM(C37:N37)</f>
        <v>250</v>
      </c>
      <c r="C37" s="286">
        <v>21</v>
      </c>
      <c r="D37" s="286">
        <v>20</v>
      </c>
      <c r="E37" s="286">
        <v>22</v>
      </c>
      <c r="F37" s="286">
        <v>21</v>
      </c>
      <c r="G37" s="286">
        <v>20</v>
      </c>
      <c r="H37" s="286">
        <v>21</v>
      </c>
      <c r="I37" s="286">
        <v>21</v>
      </c>
      <c r="J37" s="286">
        <v>20</v>
      </c>
      <c r="K37" s="286">
        <v>21</v>
      </c>
      <c r="L37" s="286">
        <v>20</v>
      </c>
      <c r="M37" s="286">
        <v>21</v>
      </c>
      <c r="N37" s="286">
        <v>22</v>
      </c>
    </row>
    <row r="38" spans="1:14" ht="12.75" customHeight="1">
      <c r="A38" s="103" t="s">
        <v>556</v>
      </c>
      <c r="B38" s="285">
        <f t="shared" si="1"/>
        <v>15</v>
      </c>
      <c r="C38" s="286">
        <v>1</v>
      </c>
      <c r="D38" s="286">
        <v>2</v>
      </c>
      <c r="E38" s="286">
        <v>1</v>
      </c>
      <c r="F38" s="286">
        <v>0</v>
      </c>
      <c r="G38" s="286">
        <v>0</v>
      </c>
      <c r="H38" s="286">
        <v>0</v>
      </c>
      <c r="I38" s="286">
        <v>2</v>
      </c>
      <c r="J38" s="286">
        <v>4</v>
      </c>
      <c r="K38" s="286">
        <v>1</v>
      </c>
      <c r="L38" s="286">
        <v>0</v>
      </c>
      <c r="M38" s="286">
        <v>2</v>
      </c>
      <c r="N38" s="286">
        <v>2</v>
      </c>
    </row>
    <row r="39" spans="1:14" ht="18" customHeight="1" thickBot="1">
      <c r="A39" s="110"/>
      <c r="B39" s="111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</row>
    <row r="40" spans="1:14" ht="18" customHeight="1">
      <c r="A40" s="49" t="s">
        <v>194</v>
      </c>
      <c r="B40" s="71"/>
      <c r="C40" s="71"/>
      <c r="D40" s="71"/>
      <c r="E40" s="71"/>
      <c r="F40" s="71"/>
      <c r="G40" s="71"/>
      <c r="H40" s="113"/>
      <c r="I40" s="113"/>
      <c r="J40" s="113"/>
      <c r="K40" s="113"/>
      <c r="L40" s="113"/>
      <c r="M40" s="113"/>
      <c r="N40" s="113"/>
    </row>
    <row r="41" spans="1:14" ht="18" customHeight="1">
      <c r="A41" s="114"/>
      <c r="B41" s="115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</row>
  </sheetData>
  <mergeCells count="5">
    <mergeCell ref="A3:N3"/>
    <mergeCell ref="A4:N4"/>
    <mergeCell ref="A6:A7"/>
    <mergeCell ref="B6:B7"/>
    <mergeCell ref="C6:N6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2"/>
  <sheetViews>
    <sheetView workbookViewId="0" topLeftCell="A1">
      <selection activeCell="A33" sqref="A33"/>
    </sheetView>
  </sheetViews>
  <sheetFormatPr defaultColWidth="11.421875" defaultRowHeight="12.75" customHeight="1"/>
  <cols>
    <col min="1" max="1" width="39.421875" style="2" customWidth="1"/>
    <col min="2" max="2" width="8.8515625" style="2" customWidth="1"/>
    <col min="3" max="3" width="11.57421875" style="50" customWidth="1"/>
    <col min="4" max="4" width="6.421875" style="2" customWidth="1"/>
    <col min="5" max="5" width="7.00390625" style="50" customWidth="1"/>
    <col min="6" max="6" width="9.7109375" style="2" customWidth="1"/>
    <col min="7" max="7" width="7.57421875" style="2" customWidth="1"/>
    <col min="8" max="8" width="6.8515625" style="2" customWidth="1"/>
    <col min="9" max="10" width="8.00390625" style="2" customWidth="1"/>
    <col min="11" max="11" width="10.28125" style="2" customWidth="1"/>
    <col min="12" max="16384" width="11.421875" style="2" customWidth="1"/>
  </cols>
  <sheetData>
    <row r="1" spans="1:2" ht="12.75" customHeight="1">
      <c r="A1" s="87" t="s">
        <v>581</v>
      </c>
      <c r="B1" s="118"/>
    </row>
    <row r="3" spans="1:11" ht="12.75" customHeight="1">
      <c r="A3" s="381" t="s">
        <v>452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</row>
    <row r="4" spans="1:11" ht="12.75" customHeight="1">
      <c r="A4" s="381" t="s">
        <v>453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</row>
    <row r="5" spans="1:11" ht="12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ht="12.75" customHeight="1" thickBot="1"/>
    <row r="7" spans="1:11" ht="23.25" customHeight="1" thickBot="1">
      <c r="A7" s="394" t="s">
        <v>454</v>
      </c>
      <c r="B7" s="402" t="s">
        <v>10</v>
      </c>
      <c r="C7" s="405" t="s">
        <v>455</v>
      </c>
      <c r="D7" s="366"/>
      <c r="E7" s="366"/>
      <c r="F7" s="366"/>
      <c r="G7" s="366"/>
      <c r="H7" s="366"/>
      <c r="I7" s="366"/>
      <c r="J7" s="366"/>
      <c r="K7" s="366"/>
    </row>
    <row r="8" spans="1:11" ht="12.75" customHeight="1">
      <c r="A8" s="395"/>
      <c r="B8" s="403"/>
      <c r="C8" s="37" t="s">
        <v>456</v>
      </c>
      <c r="D8" s="37" t="s">
        <v>457</v>
      </c>
      <c r="E8" s="37"/>
      <c r="F8" s="37" t="s">
        <v>295</v>
      </c>
      <c r="G8" s="37"/>
      <c r="H8" s="37" t="s">
        <v>458</v>
      </c>
      <c r="I8" s="37" t="s">
        <v>459</v>
      </c>
      <c r="J8" s="37" t="s">
        <v>460</v>
      </c>
      <c r="K8" s="4" t="s">
        <v>461</v>
      </c>
    </row>
    <row r="9" spans="1:12" ht="12.75" customHeight="1">
      <c r="A9" s="395"/>
      <c r="B9" s="403"/>
      <c r="C9" s="4" t="s">
        <v>462</v>
      </c>
      <c r="D9" s="4" t="s">
        <v>463</v>
      </c>
      <c r="E9" s="4" t="s">
        <v>349</v>
      </c>
      <c r="F9" s="4" t="s">
        <v>464</v>
      </c>
      <c r="G9" s="4" t="s">
        <v>350</v>
      </c>
      <c r="H9" s="4" t="s">
        <v>465</v>
      </c>
      <c r="I9" s="4" t="s">
        <v>466</v>
      </c>
      <c r="J9" s="4" t="s">
        <v>467</v>
      </c>
      <c r="K9" s="4" t="s">
        <v>468</v>
      </c>
      <c r="L9" s="4"/>
    </row>
    <row r="10" spans="1:12" ht="12.75" customHeight="1" thickBot="1">
      <c r="A10" s="396"/>
      <c r="B10" s="404"/>
      <c r="C10" s="10" t="s">
        <v>469</v>
      </c>
      <c r="D10" s="10" t="s">
        <v>470</v>
      </c>
      <c r="E10" s="10"/>
      <c r="F10" s="10" t="s">
        <v>264</v>
      </c>
      <c r="G10" s="10"/>
      <c r="H10" s="10"/>
      <c r="I10" s="10" t="s">
        <v>472</v>
      </c>
      <c r="J10" s="10" t="s">
        <v>473</v>
      </c>
      <c r="K10" s="10" t="s">
        <v>265</v>
      </c>
      <c r="L10" s="4"/>
    </row>
    <row r="11" ht="12.75" customHeight="1">
      <c r="B11" s="65"/>
    </row>
    <row r="12" spans="1:12" ht="12.75" customHeight="1">
      <c r="A12" s="4" t="s">
        <v>10</v>
      </c>
      <c r="B12" s="23">
        <f aca="true" t="shared" si="0" ref="B12:K12">SUM(B14:B150)</f>
        <v>18598</v>
      </c>
      <c r="C12" s="24">
        <f t="shared" si="0"/>
        <v>228</v>
      </c>
      <c r="D12" s="24">
        <f t="shared" si="0"/>
        <v>152</v>
      </c>
      <c r="E12" s="24">
        <f t="shared" si="0"/>
        <v>1597</v>
      </c>
      <c r="F12" s="24">
        <f t="shared" si="0"/>
        <v>11651</v>
      </c>
      <c r="G12" s="24">
        <f t="shared" si="0"/>
        <v>1749</v>
      </c>
      <c r="H12" s="24">
        <f t="shared" si="0"/>
        <v>554</v>
      </c>
      <c r="I12" s="24">
        <f t="shared" si="0"/>
        <v>594</v>
      </c>
      <c r="J12" s="24">
        <f t="shared" si="0"/>
        <v>501</v>
      </c>
      <c r="K12" s="24">
        <f t="shared" si="0"/>
        <v>1572</v>
      </c>
      <c r="L12" s="70"/>
    </row>
    <row r="13" spans="2:11" ht="12.75" customHeight="1">
      <c r="B13" s="269"/>
      <c r="C13" s="279"/>
      <c r="D13" s="13"/>
      <c r="E13" s="279"/>
      <c r="F13" s="13"/>
      <c r="G13" s="13"/>
      <c r="H13" s="13"/>
      <c r="I13" s="13"/>
      <c r="J13" s="13"/>
      <c r="K13" s="13"/>
    </row>
    <row r="14" spans="1:11" ht="12.75" customHeight="1">
      <c r="A14" s="2" t="s">
        <v>56</v>
      </c>
      <c r="B14" s="30">
        <f aca="true" t="shared" si="1" ref="B14:B75">SUM(C14:K14)</f>
        <v>3</v>
      </c>
      <c r="C14" s="279">
        <v>0</v>
      </c>
      <c r="D14" s="279">
        <v>0</v>
      </c>
      <c r="E14" s="279">
        <v>0</v>
      </c>
      <c r="F14" s="279">
        <v>0</v>
      </c>
      <c r="G14" s="279">
        <v>0</v>
      </c>
      <c r="H14" s="279">
        <v>0</v>
      </c>
      <c r="I14" s="279">
        <v>0</v>
      </c>
      <c r="J14" s="279">
        <v>0</v>
      </c>
      <c r="K14" s="279">
        <v>3</v>
      </c>
    </row>
    <row r="15" spans="1:11" ht="12.75" customHeight="1">
      <c r="A15" s="2" t="s">
        <v>57</v>
      </c>
      <c r="B15" s="30">
        <f>SUM(C15:K15)</f>
        <v>5</v>
      </c>
      <c r="C15" s="279">
        <v>0</v>
      </c>
      <c r="D15" s="279">
        <v>0</v>
      </c>
      <c r="E15" s="279">
        <v>1</v>
      </c>
      <c r="F15" s="279">
        <v>0</v>
      </c>
      <c r="G15" s="279">
        <v>0</v>
      </c>
      <c r="H15" s="279">
        <v>0</v>
      </c>
      <c r="I15" s="279">
        <v>0</v>
      </c>
      <c r="J15" s="279">
        <v>0</v>
      </c>
      <c r="K15" s="279">
        <v>4</v>
      </c>
    </row>
    <row r="16" spans="1:11" ht="12.75" customHeight="1">
      <c r="A16" s="2" t="s">
        <v>58</v>
      </c>
      <c r="B16" s="30">
        <f t="shared" si="1"/>
        <v>10</v>
      </c>
      <c r="C16" s="279">
        <v>0</v>
      </c>
      <c r="D16" s="279">
        <v>0</v>
      </c>
      <c r="E16" s="279">
        <v>0</v>
      </c>
      <c r="F16" s="279">
        <v>0</v>
      </c>
      <c r="G16" s="279">
        <v>0</v>
      </c>
      <c r="H16" s="279">
        <v>0</v>
      </c>
      <c r="I16" s="279">
        <v>0</v>
      </c>
      <c r="J16" s="279">
        <v>0</v>
      </c>
      <c r="K16" s="279">
        <v>10</v>
      </c>
    </row>
    <row r="17" spans="1:11" ht="12.75" customHeight="1">
      <c r="A17" s="2" t="s">
        <v>200</v>
      </c>
      <c r="B17" s="30">
        <f>SUM(C17:K17)</f>
        <v>1</v>
      </c>
      <c r="C17" s="279">
        <v>0</v>
      </c>
      <c r="D17" s="279">
        <v>0</v>
      </c>
      <c r="E17" s="279">
        <v>0</v>
      </c>
      <c r="F17" s="279">
        <v>0</v>
      </c>
      <c r="G17" s="279">
        <v>0</v>
      </c>
      <c r="H17" s="279">
        <v>0</v>
      </c>
      <c r="I17" s="279">
        <v>0</v>
      </c>
      <c r="J17" s="279">
        <v>0</v>
      </c>
      <c r="K17" s="279">
        <v>1</v>
      </c>
    </row>
    <row r="18" spans="1:11" ht="12.75" customHeight="1">
      <c r="A18" s="2" t="s">
        <v>59</v>
      </c>
      <c r="B18" s="30">
        <f t="shared" si="1"/>
        <v>230</v>
      </c>
      <c r="C18" s="279">
        <v>0</v>
      </c>
      <c r="D18" s="279">
        <v>0</v>
      </c>
      <c r="E18" s="279">
        <v>229</v>
      </c>
      <c r="F18" s="279">
        <v>0</v>
      </c>
      <c r="G18" s="279">
        <v>1</v>
      </c>
      <c r="H18" s="279">
        <v>0</v>
      </c>
      <c r="I18" s="279">
        <v>0</v>
      </c>
      <c r="J18" s="279">
        <v>0</v>
      </c>
      <c r="K18" s="279">
        <v>0</v>
      </c>
    </row>
    <row r="19" spans="1:11" ht="12.75" customHeight="1">
      <c r="A19" s="2" t="s">
        <v>474</v>
      </c>
      <c r="B19" s="30">
        <f>SUM(C19:K19)</f>
        <v>1</v>
      </c>
      <c r="C19" s="279">
        <v>0</v>
      </c>
      <c r="D19" s="279">
        <v>0</v>
      </c>
      <c r="E19" s="279">
        <v>0</v>
      </c>
      <c r="F19" s="279">
        <v>0</v>
      </c>
      <c r="G19" s="279">
        <v>0</v>
      </c>
      <c r="H19" s="279">
        <v>0</v>
      </c>
      <c r="I19" s="279">
        <v>0</v>
      </c>
      <c r="J19" s="279">
        <v>0</v>
      </c>
      <c r="K19" s="279">
        <v>1</v>
      </c>
    </row>
    <row r="20" spans="1:11" ht="12.75" customHeight="1">
      <c r="A20" s="2" t="s">
        <v>475</v>
      </c>
      <c r="B20" s="30">
        <f t="shared" si="1"/>
        <v>10</v>
      </c>
      <c r="C20" s="279">
        <v>0</v>
      </c>
      <c r="D20" s="279">
        <v>0</v>
      </c>
      <c r="E20" s="279">
        <v>0</v>
      </c>
      <c r="F20" s="279">
        <v>0</v>
      </c>
      <c r="G20" s="279">
        <v>0</v>
      </c>
      <c r="H20" s="279">
        <v>0</v>
      </c>
      <c r="I20" s="279">
        <v>0</v>
      </c>
      <c r="J20" s="279">
        <v>0</v>
      </c>
      <c r="K20" s="279">
        <v>10</v>
      </c>
    </row>
    <row r="21" spans="1:11" ht="12.75" customHeight="1">
      <c r="A21" s="2" t="s">
        <v>476</v>
      </c>
      <c r="B21" s="30">
        <f t="shared" si="1"/>
        <v>147</v>
      </c>
      <c r="C21" s="279">
        <v>0</v>
      </c>
      <c r="D21" s="279">
        <v>0</v>
      </c>
      <c r="E21" s="279">
        <v>0</v>
      </c>
      <c r="F21" s="279">
        <v>0</v>
      </c>
      <c r="G21" s="279">
        <v>0</v>
      </c>
      <c r="H21" s="279">
        <v>20</v>
      </c>
      <c r="I21" s="279">
        <v>0</v>
      </c>
      <c r="J21" s="279">
        <v>0</v>
      </c>
      <c r="K21" s="279">
        <v>127</v>
      </c>
    </row>
    <row r="22" spans="1:11" ht="12.75" customHeight="1">
      <c r="A22" s="2" t="s">
        <v>63</v>
      </c>
      <c r="B22" s="30">
        <f t="shared" si="1"/>
        <v>328</v>
      </c>
      <c r="C22" s="279">
        <v>0</v>
      </c>
      <c r="D22" s="279">
        <v>0</v>
      </c>
      <c r="E22" s="279">
        <v>0</v>
      </c>
      <c r="F22" s="279">
        <v>0</v>
      </c>
      <c r="G22" s="279">
        <v>25</v>
      </c>
      <c r="H22" s="279">
        <v>0</v>
      </c>
      <c r="I22" s="279">
        <v>303</v>
      </c>
      <c r="J22" s="279">
        <v>0</v>
      </c>
      <c r="K22" s="279">
        <v>0</v>
      </c>
    </row>
    <row r="23" spans="1:11" ht="12.75" customHeight="1">
      <c r="A23" s="2" t="s">
        <v>64</v>
      </c>
      <c r="B23" s="30">
        <f t="shared" si="1"/>
        <v>261</v>
      </c>
      <c r="C23" s="279">
        <v>0</v>
      </c>
      <c r="D23" s="279">
        <v>0</v>
      </c>
      <c r="E23" s="279">
        <v>0</v>
      </c>
      <c r="F23" s="279">
        <v>0</v>
      </c>
      <c r="G23" s="279">
        <v>0</v>
      </c>
      <c r="H23" s="279">
        <v>9</v>
      </c>
      <c r="I23" s="279">
        <v>0</v>
      </c>
      <c r="J23" s="279">
        <v>0</v>
      </c>
      <c r="K23" s="279">
        <v>252</v>
      </c>
    </row>
    <row r="24" spans="1:11" ht="12.75" customHeight="1">
      <c r="A24" s="2" t="s">
        <v>65</v>
      </c>
      <c r="B24" s="30">
        <f t="shared" si="1"/>
        <v>5</v>
      </c>
      <c r="C24" s="279">
        <v>0</v>
      </c>
      <c r="D24" s="279">
        <v>0</v>
      </c>
      <c r="E24" s="279">
        <v>5</v>
      </c>
      <c r="F24" s="279">
        <v>0</v>
      </c>
      <c r="G24" s="279">
        <v>0</v>
      </c>
      <c r="H24" s="279">
        <v>0</v>
      </c>
      <c r="I24" s="279">
        <v>0</v>
      </c>
      <c r="J24" s="279">
        <v>0</v>
      </c>
      <c r="K24" s="279">
        <v>0</v>
      </c>
    </row>
    <row r="25" spans="1:11" ht="12.75" customHeight="1">
      <c r="A25" s="2" t="s">
        <v>66</v>
      </c>
      <c r="B25" s="30">
        <f t="shared" si="1"/>
        <v>462</v>
      </c>
      <c r="C25" s="279">
        <v>0</v>
      </c>
      <c r="D25" s="279">
        <v>0</v>
      </c>
      <c r="E25" s="279">
        <v>456</v>
      </c>
      <c r="F25" s="279">
        <v>0</v>
      </c>
      <c r="G25" s="279">
        <v>0</v>
      </c>
      <c r="H25" s="279">
        <v>6</v>
      </c>
      <c r="I25" s="279">
        <v>0</v>
      </c>
      <c r="J25" s="279">
        <v>0</v>
      </c>
      <c r="K25" s="279">
        <v>0</v>
      </c>
    </row>
    <row r="26" spans="1:11" ht="12.75" customHeight="1">
      <c r="A26" s="2" t="s">
        <v>447</v>
      </c>
      <c r="B26" s="30">
        <f t="shared" si="1"/>
        <v>159</v>
      </c>
      <c r="C26" s="279">
        <v>0</v>
      </c>
      <c r="D26" s="279">
        <v>0</v>
      </c>
      <c r="E26" s="279">
        <v>0</v>
      </c>
      <c r="F26" s="279">
        <v>0</v>
      </c>
      <c r="G26" s="279">
        <v>145</v>
      </c>
      <c r="H26" s="279">
        <v>0</v>
      </c>
      <c r="I26" s="279">
        <v>14</v>
      </c>
      <c r="J26" s="279">
        <v>0</v>
      </c>
      <c r="K26" s="279">
        <v>0</v>
      </c>
    </row>
    <row r="27" spans="1:11" ht="12.75" customHeight="1">
      <c r="A27" s="2" t="s">
        <v>67</v>
      </c>
      <c r="B27" s="30">
        <f t="shared" si="1"/>
        <v>19</v>
      </c>
      <c r="C27" s="279">
        <v>4</v>
      </c>
      <c r="D27" s="279">
        <v>15</v>
      </c>
      <c r="E27" s="279">
        <v>0</v>
      </c>
      <c r="F27" s="279">
        <v>0</v>
      </c>
      <c r="G27" s="279">
        <v>0</v>
      </c>
      <c r="H27" s="279">
        <v>0</v>
      </c>
      <c r="I27" s="279">
        <v>0</v>
      </c>
      <c r="J27" s="279">
        <v>0</v>
      </c>
      <c r="K27" s="279">
        <v>0</v>
      </c>
    </row>
    <row r="28" spans="1:11" ht="12.75" customHeight="1">
      <c r="A28" s="2" t="s">
        <v>477</v>
      </c>
      <c r="B28" s="30">
        <f t="shared" si="1"/>
        <v>4</v>
      </c>
      <c r="C28" s="279">
        <v>0</v>
      </c>
      <c r="D28" s="279">
        <v>0</v>
      </c>
      <c r="E28" s="279">
        <v>4</v>
      </c>
      <c r="F28" s="279">
        <v>0</v>
      </c>
      <c r="G28" s="279">
        <v>0</v>
      </c>
      <c r="H28" s="279">
        <v>0</v>
      </c>
      <c r="I28" s="279">
        <v>0</v>
      </c>
      <c r="J28" s="279">
        <v>0</v>
      </c>
      <c r="K28" s="279">
        <v>0</v>
      </c>
    </row>
    <row r="29" spans="1:11" ht="12.75" customHeight="1">
      <c r="A29" s="2" t="s">
        <v>69</v>
      </c>
      <c r="B29" s="30">
        <f t="shared" si="1"/>
        <v>35</v>
      </c>
      <c r="C29" s="279">
        <v>0</v>
      </c>
      <c r="D29" s="279">
        <v>0</v>
      </c>
      <c r="E29" s="279">
        <v>0</v>
      </c>
      <c r="F29" s="279">
        <v>0</v>
      </c>
      <c r="G29" s="279">
        <v>34</v>
      </c>
      <c r="H29" s="279">
        <v>1</v>
      </c>
      <c r="I29" s="279">
        <v>0</v>
      </c>
      <c r="J29" s="279">
        <v>0</v>
      </c>
      <c r="K29" s="279">
        <v>0</v>
      </c>
    </row>
    <row r="30" spans="1:11" ht="12.75" customHeight="1">
      <c r="A30" s="2" t="s">
        <v>70</v>
      </c>
      <c r="B30" s="30">
        <f t="shared" si="1"/>
        <v>36</v>
      </c>
      <c r="C30" s="279">
        <v>0</v>
      </c>
      <c r="D30" s="279">
        <v>0</v>
      </c>
      <c r="E30" s="279">
        <v>14</v>
      </c>
      <c r="F30" s="279">
        <v>0</v>
      </c>
      <c r="G30" s="279">
        <v>21</v>
      </c>
      <c r="H30" s="279">
        <v>1</v>
      </c>
      <c r="I30" s="279">
        <v>0</v>
      </c>
      <c r="J30" s="279">
        <v>0</v>
      </c>
      <c r="K30" s="279">
        <v>0</v>
      </c>
    </row>
    <row r="31" spans="1:11" ht="12.75" customHeight="1">
      <c r="A31" s="2" t="s">
        <v>71</v>
      </c>
      <c r="B31" s="30">
        <f t="shared" si="1"/>
        <v>14</v>
      </c>
      <c r="C31" s="279">
        <v>0</v>
      </c>
      <c r="D31" s="279">
        <v>0</v>
      </c>
      <c r="E31" s="279">
        <v>0</v>
      </c>
      <c r="F31" s="279">
        <v>0</v>
      </c>
      <c r="G31" s="279">
        <v>13</v>
      </c>
      <c r="H31" s="279">
        <v>0</v>
      </c>
      <c r="I31" s="279">
        <v>1</v>
      </c>
      <c r="J31" s="279">
        <v>0</v>
      </c>
      <c r="K31" s="279">
        <v>0</v>
      </c>
    </row>
    <row r="32" spans="1:11" ht="12.75" customHeight="1">
      <c r="A32" s="2" t="s">
        <v>72</v>
      </c>
      <c r="B32" s="30">
        <f t="shared" si="1"/>
        <v>19</v>
      </c>
      <c r="C32" s="279">
        <v>0</v>
      </c>
      <c r="D32" s="279">
        <v>0</v>
      </c>
      <c r="E32" s="279">
        <v>0</v>
      </c>
      <c r="F32" s="279">
        <v>0</v>
      </c>
      <c r="G32" s="279">
        <v>18</v>
      </c>
      <c r="H32" s="279">
        <v>0</v>
      </c>
      <c r="I32" s="279">
        <v>1</v>
      </c>
      <c r="J32" s="279">
        <v>0</v>
      </c>
      <c r="K32" s="279">
        <v>0</v>
      </c>
    </row>
    <row r="33" spans="1:11" ht="12.75" customHeight="1">
      <c r="A33" s="2" t="s">
        <v>73</v>
      </c>
      <c r="B33" s="30">
        <f>SUM(C33:K33)</f>
        <v>1</v>
      </c>
      <c r="C33" s="279">
        <v>0</v>
      </c>
      <c r="D33" s="279">
        <v>0</v>
      </c>
      <c r="E33" s="279">
        <v>0</v>
      </c>
      <c r="F33" s="279">
        <v>0</v>
      </c>
      <c r="G33" s="279">
        <v>0</v>
      </c>
      <c r="H33" s="279">
        <v>1</v>
      </c>
      <c r="I33" s="279">
        <v>0</v>
      </c>
      <c r="J33" s="279">
        <v>0</v>
      </c>
      <c r="K33" s="279">
        <v>0</v>
      </c>
    </row>
    <row r="34" spans="1:11" ht="12.75" customHeight="1">
      <c r="A34" s="2" t="s">
        <v>376</v>
      </c>
      <c r="B34" s="30">
        <f t="shared" si="1"/>
        <v>15</v>
      </c>
      <c r="C34" s="279">
        <v>0</v>
      </c>
      <c r="D34" s="279">
        <v>0</v>
      </c>
      <c r="E34" s="279">
        <v>0</v>
      </c>
      <c r="F34" s="279">
        <v>0</v>
      </c>
      <c r="G34" s="279">
        <v>0</v>
      </c>
      <c r="H34" s="279">
        <v>2</v>
      </c>
      <c r="I34" s="279">
        <v>0</v>
      </c>
      <c r="J34" s="279">
        <v>0</v>
      </c>
      <c r="K34" s="279">
        <v>13</v>
      </c>
    </row>
    <row r="35" spans="1:11" ht="12.75" customHeight="1">
      <c r="A35" s="2" t="s">
        <v>77</v>
      </c>
      <c r="B35" s="30">
        <f>SUM(C35:K35)</f>
        <v>1</v>
      </c>
      <c r="C35" s="279">
        <v>0</v>
      </c>
      <c r="D35" s="279">
        <v>0</v>
      </c>
      <c r="E35" s="279">
        <v>0</v>
      </c>
      <c r="F35" s="279">
        <v>0</v>
      </c>
      <c r="G35" s="279">
        <v>0</v>
      </c>
      <c r="H35" s="279">
        <v>1</v>
      </c>
      <c r="I35" s="279">
        <v>0</v>
      </c>
      <c r="J35" s="279">
        <v>0</v>
      </c>
      <c r="K35" s="279">
        <v>0</v>
      </c>
    </row>
    <row r="36" spans="1:11" ht="12.75" customHeight="1">
      <c r="A36" s="2" t="s">
        <v>78</v>
      </c>
      <c r="B36" s="30">
        <f t="shared" si="1"/>
        <v>142</v>
      </c>
      <c r="C36" s="279">
        <v>0</v>
      </c>
      <c r="D36" s="279">
        <v>0</v>
      </c>
      <c r="E36" s="279">
        <v>137</v>
      </c>
      <c r="F36" s="279">
        <v>0</v>
      </c>
      <c r="G36" s="279">
        <v>0</v>
      </c>
      <c r="H36" s="279">
        <v>5</v>
      </c>
      <c r="I36" s="279">
        <v>0</v>
      </c>
      <c r="J36" s="279">
        <v>0</v>
      </c>
      <c r="K36" s="279">
        <v>0</v>
      </c>
    </row>
    <row r="37" spans="1:11" ht="12.75" customHeight="1">
      <c r="A37" s="2" t="s">
        <v>81</v>
      </c>
      <c r="B37" s="30">
        <f t="shared" si="1"/>
        <v>524</v>
      </c>
      <c r="C37" s="279">
        <v>0</v>
      </c>
      <c r="D37" s="279">
        <v>0</v>
      </c>
      <c r="E37" s="279">
        <v>418</v>
      </c>
      <c r="F37" s="279">
        <v>0</v>
      </c>
      <c r="G37" s="279">
        <v>0</v>
      </c>
      <c r="H37" s="279">
        <v>106</v>
      </c>
      <c r="I37" s="279">
        <v>0</v>
      </c>
      <c r="J37" s="279">
        <v>0</v>
      </c>
      <c r="K37" s="279">
        <v>0</v>
      </c>
    </row>
    <row r="38" spans="1:11" ht="12.75" customHeight="1">
      <c r="A38" s="2" t="s">
        <v>201</v>
      </c>
      <c r="B38" s="30">
        <f t="shared" si="1"/>
        <v>5</v>
      </c>
      <c r="C38" s="279">
        <v>0</v>
      </c>
      <c r="D38" s="279">
        <v>0</v>
      </c>
      <c r="E38" s="279">
        <v>3</v>
      </c>
      <c r="F38" s="279">
        <v>0</v>
      </c>
      <c r="G38" s="279">
        <v>0</v>
      </c>
      <c r="H38" s="279">
        <v>0</v>
      </c>
      <c r="I38" s="279">
        <v>0</v>
      </c>
      <c r="J38" s="279">
        <v>0</v>
      </c>
      <c r="K38" s="279">
        <v>2</v>
      </c>
    </row>
    <row r="39" spans="1:11" ht="12.75" customHeight="1">
      <c r="A39" s="2" t="s">
        <v>478</v>
      </c>
      <c r="B39" s="30">
        <f t="shared" si="1"/>
        <v>2</v>
      </c>
      <c r="C39" s="279">
        <v>0</v>
      </c>
      <c r="D39" s="279">
        <v>0</v>
      </c>
      <c r="E39" s="279">
        <v>1</v>
      </c>
      <c r="F39" s="279">
        <v>0</v>
      </c>
      <c r="G39" s="279">
        <v>0</v>
      </c>
      <c r="H39" s="279">
        <v>0</v>
      </c>
      <c r="I39" s="279">
        <v>0</v>
      </c>
      <c r="J39" s="279">
        <v>0</v>
      </c>
      <c r="K39" s="279">
        <v>1</v>
      </c>
    </row>
    <row r="40" spans="1:11" ht="12.75" customHeight="1">
      <c r="A40" s="2" t="s">
        <v>83</v>
      </c>
      <c r="B40" s="30">
        <f t="shared" si="1"/>
        <v>2</v>
      </c>
      <c r="C40" s="279">
        <v>0</v>
      </c>
      <c r="D40" s="279">
        <v>0</v>
      </c>
      <c r="E40" s="279">
        <v>0</v>
      </c>
      <c r="F40" s="279">
        <v>0</v>
      </c>
      <c r="G40" s="279">
        <v>0</v>
      </c>
      <c r="H40" s="279">
        <v>0</v>
      </c>
      <c r="I40" s="279">
        <v>0</v>
      </c>
      <c r="J40" s="279">
        <v>0</v>
      </c>
      <c r="K40" s="279">
        <v>2</v>
      </c>
    </row>
    <row r="41" spans="1:11" ht="12.75" customHeight="1">
      <c r="A41" s="2" t="s">
        <v>84</v>
      </c>
      <c r="B41" s="30">
        <f t="shared" si="1"/>
        <v>3</v>
      </c>
      <c r="C41" s="279">
        <v>0</v>
      </c>
      <c r="D41" s="279">
        <v>0</v>
      </c>
      <c r="E41" s="279">
        <v>3</v>
      </c>
      <c r="F41" s="279">
        <v>0</v>
      </c>
      <c r="G41" s="279">
        <v>0</v>
      </c>
      <c r="H41" s="279">
        <v>0</v>
      </c>
      <c r="I41" s="279">
        <v>0</v>
      </c>
      <c r="J41" s="279">
        <v>0</v>
      </c>
      <c r="K41" s="279">
        <v>0</v>
      </c>
    </row>
    <row r="42" spans="1:11" ht="12.75" customHeight="1">
      <c r="A42" s="2" t="s">
        <v>479</v>
      </c>
      <c r="B42" s="30">
        <f t="shared" si="1"/>
        <v>14</v>
      </c>
      <c r="C42" s="279">
        <v>0</v>
      </c>
      <c r="D42" s="279">
        <v>0</v>
      </c>
      <c r="E42" s="279">
        <v>14</v>
      </c>
      <c r="F42" s="279">
        <v>0</v>
      </c>
      <c r="G42" s="279">
        <v>0</v>
      </c>
      <c r="H42" s="279">
        <v>0</v>
      </c>
      <c r="I42" s="279">
        <v>0</v>
      </c>
      <c r="J42" s="279">
        <v>0</v>
      </c>
      <c r="K42" s="279">
        <v>0</v>
      </c>
    </row>
    <row r="43" spans="1:11" ht="12.75" customHeight="1">
      <c r="A43" s="2" t="s">
        <v>245</v>
      </c>
      <c r="B43" s="30">
        <f>SUM(C43:K43)</f>
        <v>2</v>
      </c>
      <c r="C43" s="279">
        <v>0</v>
      </c>
      <c r="D43" s="279">
        <v>0</v>
      </c>
      <c r="E43" s="279">
        <v>0</v>
      </c>
      <c r="F43" s="279">
        <v>0</v>
      </c>
      <c r="G43" s="279">
        <v>0</v>
      </c>
      <c r="H43" s="279">
        <v>0</v>
      </c>
      <c r="I43" s="279">
        <v>2</v>
      </c>
      <c r="J43" s="279">
        <v>0</v>
      </c>
      <c r="K43" s="279">
        <v>0</v>
      </c>
    </row>
    <row r="44" spans="1:11" ht="12.75" customHeight="1">
      <c r="A44" s="2" t="s">
        <v>379</v>
      </c>
      <c r="B44" s="30">
        <f>SUM(C44:K44)</f>
        <v>776</v>
      </c>
      <c r="C44" s="279">
        <v>0</v>
      </c>
      <c r="D44" s="279">
        <v>0</v>
      </c>
      <c r="E44" s="279">
        <v>0</v>
      </c>
      <c r="F44" s="279">
        <v>0</v>
      </c>
      <c r="G44" s="279">
        <v>704</v>
      </c>
      <c r="H44" s="279">
        <v>3</v>
      </c>
      <c r="I44" s="279">
        <v>69</v>
      </c>
      <c r="J44" s="279">
        <v>0</v>
      </c>
      <c r="K44" s="279">
        <v>0</v>
      </c>
    </row>
    <row r="45" spans="1:11" ht="12.75" customHeight="1">
      <c r="A45" s="2" t="s">
        <v>87</v>
      </c>
      <c r="B45" s="30">
        <f t="shared" si="1"/>
        <v>240</v>
      </c>
      <c r="C45" s="279">
        <v>0</v>
      </c>
      <c r="D45" s="279">
        <v>0</v>
      </c>
      <c r="E45" s="279">
        <v>0</v>
      </c>
      <c r="F45" s="279">
        <v>0</v>
      </c>
      <c r="G45" s="279">
        <v>240</v>
      </c>
      <c r="H45" s="279">
        <v>0</v>
      </c>
      <c r="I45" s="279">
        <v>0</v>
      </c>
      <c r="J45" s="279">
        <v>0</v>
      </c>
      <c r="K45" s="279">
        <v>0</v>
      </c>
    </row>
    <row r="46" spans="1:11" ht="12.75" customHeight="1">
      <c r="A46" s="2" t="s">
        <v>88</v>
      </c>
      <c r="B46" s="30">
        <f t="shared" si="1"/>
        <v>9</v>
      </c>
      <c r="C46" s="279">
        <v>0</v>
      </c>
      <c r="D46" s="279">
        <v>0</v>
      </c>
      <c r="E46" s="279">
        <v>0</v>
      </c>
      <c r="F46" s="279">
        <v>0</v>
      </c>
      <c r="G46" s="279">
        <v>8</v>
      </c>
      <c r="H46" s="279">
        <v>0</v>
      </c>
      <c r="I46" s="279">
        <v>1</v>
      </c>
      <c r="J46" s="279">
        <v>0</v>
      </c>
      <c r="K46" s="279">
        <v>0</v>
      </c>
    </row>
    <row r="47" spans="1:11" ht="12.75" customHeight="1">
      <c r="A47" s="2" t="s">
        <v>90</v>
      </c>
      <c r="B47" s="30">
        <f>SUM(C47:K47)</f>
        <v>1</v>
      </c>
      <c r="C47" s="279">
        <v>0</v>
      </c>
      <c r="D47" s="279">
        <v>0</v>
      </c>
      <c r="E47" s="279">
        <v>1</v>
      </c>
      <c r="F47" s="279">
        <v>0</v>
      </c>
      <c r="G47" s="279">
        <v>0</v>
      </c>
      <c r="H47" s="279">
        <v>0</v>
      </c>
      <c r="I47" s="279">
        <v>0</v>
      </c>
      <c r="J47" s="279">
        <v>0</v>
      </c>
      <c r="K47" s="279">
        <v>0</v>
      </c>
    </row>
    <row r="48" spans="1:11" ht="12.75" customHeight="1">
      <c r="A48" s="2" t="s">
        <v>91</v>
      </c>
      <c r="B48" s="30">
        <f t="shared" si="1"/>
        <v>74</v>
      </c>
      <c r="C48" s="279">
        <v>0</v>
      </c>
      <c r="D48" s="279">
        <v>0</v>
      </c>
      <c r="E48" s="279">
        <v>1</v>
      </c>
      <c r="F48" s="279">
        <v>0</v>
      </c>
      <c r="G48" s="279">
        <v>70</v>
      </c>
      <c r="H48" s="279">
        <v>3</v>
      </c>
      <c r="I48" s="279">
        <v>0</v>
      </c>
      <c r="J48" s="279">
        <v>0</v>
      </c>
      <c r="K48" s="279">
        <v>0</v>
      </c>
    </row>
    <row r="49" spans="1:11" ht="12.75" customHeight="1">
      <c r="A49" s="2" t="s">
        <v>92</v>
      </c>
      <c r="B49" s="30">
        <f>SUM(C49:K49)</f>
        <v>5</v>
      </c>
      <c r="C49" s="279">
        <v>0</v>
      </c>
      <c r="D49" s="279">
        <v>0</v>
      </c>
      <c r="E49" s="279">
        <v>0</v>
      </c>
      <c r="F49" s="279">
        <v>0</v>
      </c>
      <c r="G49" s="279">
        <v>0</v>
      </c>
      <c r="H49" s="279">
        <v>0</v>
      </c>
      <c r="I49" s="279">
        <v>0</v>
      </c>
      <c r="J49" s="279">
        <v>0</v>
      </c>
      <c r="K49" s="279">
        <v>5</v>
      </c>
    </row>
    <row r="50" spans="1:11" ht="12.75" customHeight="1">
      <c r="A50" s="2" t="s">
        <v>93</v>
      </c>
      <c r="B50" s="30">
        <f t="shared" si="1"/>
        <v>65</v>
      </c>
      <c r="C50" s="279">
        <v>0</v>
      </c>
      <c r="D50" s="279">
        <v>0</v>
      </c>
      <c r="E50" s="279">
        <v>0</v>
      </c>
      <c r="F50" s="279">
        <v>0</v>
      </c>
      <c r="G50" s="279">
        <v>58</v>
      </c>
      <c r="H50" s="279">
        <v>1</v>
      </c>
      <c r="I50" s="279">
        <v>6</v>
      </c>
      <c r="J50" s="279">
        <v>0</v>
      </c>
      <c r="K50" s="279">
        <v>0</v>
      </c>
    </row>
    <row r="51" spans="1:11" ht="12.75" customHeight="1">
      <c r="A51" s="2" t="s">
        <v>94</v>
      </c>
      <c r="B51" s="30">
        <f t="shared" si="1"/>
        <v>201</v>
      </c>
      <c r="C51" s="279">
        <v>0</v>
      </c>
      <c r="D51" s="279">
        <v>0</v>
      </c>
      <c r="E51" s="279">
        <v>0</v>
      </c>
      <c r="F51" s="279">
        <v>57</v>
      </c>
      <c r="G51" s="279">
        <v>133</v>
      </c>
      <c r="H51" s="279">
        <v>0</v>
      </c>
      <c r="I51" s="279">
        <v>11</v>
      </c>
      <c r="J51" s="279">
        <v>0</v>
      </c>
      <c r="K51" s="279">
        <v>0</v>
      </c>
    </row>
    <row r="52" spans="1:11" ht="12.75" customHeight="1">
      <c r="A52" s="2" t="s">
        <v>96</v>
      </c>
      <c r="B52" s="30">
        <f t="shared" si="1"/>
        <v>4</v>
      </c>
      <c r="C52" s="279">
        <v>0</v>
      </c>
      <c r="D52" s="279">
        <v>0</v>
      </c>
      <c r="E52" s="279">
        <v>0</v>
      </c>
      <c r="F52" s="279">
        <v>0</v>
      </c>
      <c r="G52" s="279">
        <v>4</v>
      </c>
      <c r="H52" s="279">
        <v>0</v>
      </c>
      <c r="I52" s="279">
        <v>0</v>
      </c>
      <c r="J52" s="279">
        <v>0</v>
      </c>
      <c r="K52" s="279">
        <v>0</v>
      </c>
    </row>
    <row r="53" spans="1:11" ht="12.75" customHeight="1">
      <c r="A53" s="2" t="s">
        <v>97</v>
      </c>
      <c r="B53" s="30">
        <f t="shared" si="1"/>
        <v>219</v>
      </c>
      <c r="C53" s="279">
        <v>0</v>
      </c>
      <c r="D53" s="279">
        <v>0</v>
      </c>
      <c r="E53" s="279">
        <v>0</v>
      </c>
      <c r="F53" s="279">
        <v>214</v>
      </c>
      <c r="G53" s="279">
        <v>4</v>
      </c>
      <c r="H53" s="279">
        <v>1</v>
      </c>
      <c r="I53" s="279">
        <v>0</v>
      </c>
      <c r="J53" s="279">
        <v>0</v>
      </c>
      <c r="K53" s="279">
        <v>0</v>
      </c>
    </row>
    <row r="54" spans="1:11" ht="12.75" customHeight="1">
      <c r="A54" s="2" t="s">
        <v>101</v>
      </c>
      <c r="B54" s="30">
        <f t="shared" si="1"/>
        <v>7</v>
      </c>
      <c r="C54" s="279">
        <v>0</v>
      </c>
      <c r="D54" s="279">
        <v>0</v>
      </c>
      <c r="E54" s="279">
        <v>0</v>
      </c>
      <c r="F54" s="279">
        <v>0</v>
      </c>
      <c r="G54" s="279">
        <v>6</v>
      </c>
      <c r="H54" s="279">
        <v>0</v>
      </c>
      <c r="I54" s="279">
        <v>1</v>
      </c>
      <c r="J54" s="279">
        <v>0</v>
      </c>
      <c r="K54" s="279">
        <v>0</v>
      </c>
    </row>
    <row r="55" spans="1:11" ht="12.75" customHeight="1">
      <c r="A55" s="2" t="s">
        <v>102</v>
      </c>
      <c r="B55" s="30">
        <f t="shared" si="1"/>
        <v>23</v>
      </c>
      <c r="C55" s="279">
        <v>0</v>
      </c>
      <c r="D55" s="279">
        <v>0</v>
      </c>
      <c r="E55" s="279">
        <v>0</v>
      </c>
      <c r="F55" s="279">
        <v>0</v>
      </c>
      <c r="G55" s="279">
        <v>20</v>
      </c>
      <c r="H55" s="279">
        <v>0</v>
      </c>
      <c r="I55" s="279">
        <v>3</v>
      </c>
      <c r="J55" s="279">
        <v>0</v>
      </c>
      <c r="K55" s="279">
        <v>0</v>
      </c>
    </row>
    <row r="56" spans="1:11" ht="12.75" customHeight="1">
      <c r="A56" s="2" t="s">
        <v>103</v>
      </c>
      <c r="B56" s="30">
        <f>SUM(C56:K56)</f>
        <v>276</v>
      </c>
      <c r="C56" s="279">
        <v>0</v>
      </c>
      <c r="D56" s="279">
        <v>0</v>
      </c>
      <c r="E56" s="279">
        <v>0</v>
      </c>
      <c r="F56" s="279">
        <v>0</v>
      </c>
      <c r="G56" s="279">
        <v>0</v>
      </c>
      <c r="H56" s="279">
        <v>276</v>
      </c>
      <c r="I56" s="279">
        <v>0</v>
      </c>
      <c r="J56" s="279">
        <v>0</v>
      </c>
      <c r="K56" s="279">
        <v>0</v>
      </c>
    </row>
    <row r="57" spans="1:11" ht="12.75" customHeight="1">
      <c r="A57" s="2" t="s">
        <v>104</v>
      </c>
      <c r="B57" s="30">
        <f t="shared" si="1"/>
        <v>26</v>
      </c>
      <c r="C57" s="279">
        <v>0</v>
      </c>
      <c r="D57" s="279">
        <v>0</v>
      </c>
      <c r="E57" s="279">
        <v>0</v>
      </c>
      <c r="F57" s="279">
        <v>0</v>
      </c>
      <c r="G57" s="279">
        <v>0</v>
      </c>
      <c r="H57" s="279">
        <v>1</v>
      </c>
      <c r="I57" s="279">
        <v>0</v>
      </c>
      <c r="J57" s="279">
        <v>25</v>
      </c>
      <c r="K57" s="279">
        <v>0</v>
      </c>
    </row>
    <row r="58" spans="1:11" ht="12.75" customHeight="1">
      <c r="A58" s="2" t="s">
        <v>105</v>
      </c>
      <c r="B58" s="30">
        <f t="shared" si="1"/>
        <v>19</v>
      </c>
      <c r="C58" s="279">
        <v>0</v>
      </c>
      <c r="D58" s="279">
        <v>0</v>
      </c>
      <c r="E58" s="279">
        <v>0</v>
      </c>
      <c r="F58" s="279">
        <v>0</v>
      </c>
      <c r="G58" s="279">
        <v>0</v>
      </c>
      <c r="H58" s="279">
        <v>0</v>
      </c>
      <c r="I58" s="279">
        <v>0</v>
      </c>
      <c r="J58" s="279">
        <v>19</v>
      </c>
      <c r="K58" s="279">
        <v>0</v>
      </c>
    </row>
    <row r="59" spans="1:11" ht="12.75" customHeight="1">
      <c r="A59" s="2" t="s">
        <v>106</v>
      </c>
      <c r="B59" s="30">
        <f t="shared" si="1"/>
        <v>71</v>
      </c>
      <c r="C59" s="279">
        <v>8</v>
      </c>
      <c r="D59" s="279">
        <v>2</v>
      </c>
      <c r="E59" s="279">
        <v>0</v>
      </c>
      <c r="F59" s="279">
        <v>0</v>
      </c>
      <c r="G59" s="279">
        <v>0</v>
      </c>
      <c r="H59" s="279">
        <v>0</v>
      </c>
      <c r="I59" s="279">
        <v>0</v>
      </c>
      <c r="J59" s="279">
        <v>0</v>
      </c>
      <c r="K59" s="279">
        <v>61</v>
      </c>
    </row>
    <row r="60" spans="1:11" ht="12.75" customHeight="1">
      <c r="A60" s="2" t="s">
        <v>107</v>
      </c>
      <c r="B60" s="30">
        <f t="shared" si="1"/>
        <v>102</v>
      </c>
      <c r="C60" s="279">
        <v>0</v>
      </c>
      <c r="D60" s="279">
        <v>100</v>
      </c>
      <c r="E60" s="279">
        <v>0</v>
      </c>
      <c r="F60" s="279">
        <v>0</v>
      </c>
      <c r="G60" s="279">
        <v>0</v>
      </c>
      <c r="H60" s="279">
        <v>1</v>
      </c>
      <c r="I60" s="279">
        <v>0</v>
      </c>
      <c r="J60" s="279">
        <v>0</v>
      </c>
      <c r="K60" s="279">
        <v>1</v>
      </c>
    </row>
    <row r="61" spans="1:11" ht="12.75" customHeight="1">
      <c r="A61" s="2" t="s">
        <v>383</v>
      </c>
      <c r="B61" s="30">
        <f t="shared" si="1"/>
        <v>1874</v>
      </c>
      <c r="C61" s="279">
        <v>0</v>
      </c>
      <c r="D61" s="279">
        <v>0</v>
      </c>
      <c r="E61" s="279">
        <v>0</v>
      </c>
      <c r="F61" s="279">
        <v>1863</v>
      </c>
      <c r="G61" s="279">
        <v>0</v>
      </c>
      <c r="H61" s="279">
        <v>11</v>
      </c>
      <c r="I61" s="279">
        <v>0</v>
      </c>
      <c r="J61" s="279">
        <v>0</v>
      </c>
      <c r="K61" s="279">
        <v>0</v>
      </c>
    </row>
    <row r="62" spans="1:11" ht="12.75" customHeight="1">
      <c r="A62" s="2" t="s">
        <v>109</v>
      </c>
      <c r="B62" s="30">
        <f t="shared" si="1"/>
        <v>31</v>
      </c>
      <c r="C62" s="279">
        <v>0</v>
      </c>
      <c r="D62" s="279">
        <v>0</v>
      </c>
      <c r="E62" s="279">
        <v>0</v>
      </c>
      <c r="F62" s="279">
        <v>31</v>
      </c>
      <c r="G62" s="279">
        <v>0</v>
      </c>
      <c r="H62" s="279">
        <v>0</v>
      </c>
      <c r="I62" s="279">
        <v>0</v>
      </c>
      <c r="J62" s="279">
        <v>0</v>
      </c>
      <c r="K62" s="279">
        <v>0</v>
      </c>
    </row>
    <row r="63" spans="1:11" ht="12.75" customHeight="1">
      <c r="A63" s="2" t="s">
        <v>110</v>
      </c>
      <c r="B63" s="30">
        <f t="shared" si="1"/>
        <v>24</v>
      </c>
      <c r="C63" s="279">
        <v>0</v>
      </c>
      <c r="D63" s="279">
        <v>0</v>
      </c>
      <c r="E63" s="279">
        <v>23</v>
      </c>
      <c r="F63" s="279">
        <v>0</v>
      </c>
      <c r="G63" s="279">
        <v>0</v>
      </c>
      <c r="H63" s="279">
        <v>1</v>
      </c>
      <c r="I63" s="279">
        <v>0</v>
      </c>
      <c r="J63" s="279">
        <v>0</v>
      </c>
      <c r="K63" s="279">
        <v>0</v>
      </c>
    </row>
    <row r="64" spans="1:11" ht="12.75" customHeight="1">
      <c r="A64" s="2" t="s">
        <v>111</v>
      </c>
      <c r="B64" s="30">
        <f t="shared" si="1"/>
        <v>19</v>
      </c>
      <c r="C64" s="279">
        <v>0</v>
      </c>
      <c r="D64" s="279">
        <v>0</v>
      </c>
      <c r="E64" s="279">
        <v>18</v>
      </c>
      <c r="F64" s="279">
        <v>0</v>
      </c>
      <c r="G64" s="279">
        <v>1</v>
      </c>
      <c r="H64" s="279">
        <v>0</v>
      </c>
      <c r="I64" s="279">
        <v>0</v>
      </c>
      <c r="J64" s="279">
        <v>0</v>
      </c>
      <c r="K64" s="279">
        <v>0</v>
      </c>
    </row>
    <row r="65" spans="1:11" ht="12.75" customHeight="1">
      <c r="A65" s="2" t="s">
        <v>202</v>
      </c>
      <c r="B65" s="30">
        <f>SUM(C65:K65)</f>
        <v>1</v>
      </c>
      <c r="C65" s="279">
        <v>0</v>
      </c>
      <c r="D65" s="279">
        <v>0</v>
      </c>
      <c r="E65" s="279">
        <v>1</v>
      </c>
      <c r="F65" s="279">
        <v>0</v>
      </c>
      <c r="G65" s="279">
        <v>0</v>
      </c>
      <c r="H65" s="279">
        <v>0</v>
      </c>
      <c r="I65" s="279">
        <v>0</v>
      </c>
      <c r="J65" s="279">
        <v>0</v>
      </c>
      <c r="K65" s="279">
        <v>0</v>
      </c>
    </row>
    <row r="66" spans="1:11" ht="12.75" customHeight="1">
      <c r="A66" s="2" t="s">
        <v>112</v>
      </c>
      <c r="B66" s="30">
        <f t="shared" si="1"/>
        <v>86</v>
      </c>
      <c r="C66" s="279">
        <v>0</v>
      </c>
      <c r="D66" s="279">
        <v>0</v>
      </c>
      <c r="E66" s="279">
        <v>0</v>
      </c>
      <c r="F66" s="279">
        <v>0</v>
      </c>
      <c r="G66" s="279">
        <v>48</v>
      </c>
      <c r="H66" s="279">
        <v>0</v>
      </c>
      <c r="I66" s="279">
        <v>38</v>
      </c>
      <c r="J66" s="279">
        <v>0</v>
      </c>
      <c r="K66" s="279">
        <v>0</v>
      </c>
    </row>
    <row r="67" spans="1:11" ht="12.75" customHeight="1">
      <c r="A67" s="2" t="s">
        <v>115</v>
      </c>
      <c r="B67" s="30">
        <f t="shared" si="1"/>
        <v>61</v>
      </c>
      <c r="C67" s="279">
        <v>0</v>
      </c>
      <c r="D67" s="279">
        <v>0</v>
      </c>
      <c r="E67" s="279">
        <v>50</v>
      </c>
      <c r="F67" s="279">
        <v>5</v>
      </c>
      <c r="G67" s="279">
        <v>0</v>
      </c>
      <c r="H67" s="279">
        <v>2</v>
      </c>
      <c r="I67" s="279">
        <v>0</v>
      </c>
      <c r="J67" s="279">
        <v>0</v>
      </c>
      <c r="K67" s="279">
        <v>4</v>
      </c>
    </row>
    <row r="68" spans="1:11" ht="12.75" customHeight="1">
      <c r="A68" s="2" t="s">
        <v>116</v>
      </c>
      <c r="B68" s="30">
        <f>SUM(C68:K68)</f>
        <v>1</v>
      </c>
      <c r="C68" s="279">
        <v>0</v>
      </c>
      <c r="D68" s="279">
        <v>0</v>
      </c>
      <c r="E68" s="279">
        <v>1</v>
      </c>
      <c r="F68" s="279">
        <v>0</v>
      </c>
      <c r="G68" s="279">
        <v>0</v>
      </c>
      <c r="H68" s="279">
        <v>0</v>
      </c>
      <c r="I68" s="279">
        <v>0</v>
      </c>
      <c r="J68" s="279">
        <v>0</v>
      </c>
      <c r="K68" s="279">
        <v>0</v>
      </c>
    </row>
    <row r="69" spans="1:11" ht="12.75" customHeight="1">
      <c r="A69" s="2" t="s">
        <v>117</v>
      </c>
      <c r="B69" s="30">
        <f t="shared" si="1"/>
        <v>4</v>
      </c>
      <c r="C69" s="279">
        <v>0</v>
      </c>
      <c r="D69" s="279">
        <v>0</v>
      </c>
      <c r="E69" s="279">
        <v>0</v>
      </c>
      <c r="F69" s="279">
        <v>0</v>
      </c>
      <c r="G69" s="279">
        <v>4</v>
      </c>
      <c r="H69" s="279">
        <v>0</v>
      </c>
      <c r="I69" s="279">
        <v>0</v>
      </c>
      <c r="J69" s="279">
        <v>0</v>
      </c>
      <c r="K69" s="279">
        <v>0</v>
      </c>
    </row>
    <row r="70" spans="1:11" ht="12.75" customHeight="1">
      <c r="A70" s="2" t="s">
        <v>480</v>
      </c>
      <c r="B70" s="30">
        <f t="shared" si="1"/>
        <v>2</v>
      </c>
      <c r="C70" s="279">
        <v>0</v>
      </c>
      <c r="D70" s="279">
        <v>0</v>
      </c>
      <c r="E70" s="279">
        <v>1</v>
      </c>
      <c r="F70" s="279">
        <v>0</v>
      </c>
      <c r="G70" s="279">
        <v>0</v>
      </c>
      <c r="H70" s="279">
        <v>1</v>
      </c>
      <c r="I70" s="279">
        <v>0</v>
      </c>
      <c r="J70" s="279">
        <v>0</v>
      </c>
      <c r="K70" s="279">
        <v>0</v>
      </c>
    </row>
    <row r="71" spans="1:11" ht="12.75" customHeight="1">
      <c r="A71" s="2" t="s">
        <v>119</v>
      </c>
      <c r="B71" s="30">
        <f>SUM(C71:K71)</f>
        <v>2</v>
      </c>
      <c r="C71" s="279">
        <v>0</v>
      </c>
      <c r="D71" s="279">
        <v>0</v>
      </c>
      <c r="E71" s="279">
        <v>0</v>
      </c>
      <c r="F71" s="279">
        <v>0</v>
      </c>
      <c r="G71" s="279">
        <v>0</v>
      </c>
      <c r="H71" s="279">
        <v>2</v>
      </c>
      <c r="I71" s="279">
        <v>0</v>
      </c>
      <c r="J71" s="279">
        <v>0</v>
      </c>
      <c r="K71" s="279">
        <v>0</v>
      </c>
    </row>
    <row r="72" spans="1:11" ht="12.75" customHeight="1">
      <c r="A72" s="2" t="s">
        <v>481</v>
      </c>
      <c r="B72" s="30">
        <f>SUM(C72:K72)</f>
        <v>3</v>
      </c>
      <c r="C72" s="279">
        <v>0</v>
      </c>
      <c r="D72" s="279">
        <v>0</v>
      </c>
      <c r="E72" s="279">
        <v>3</v>
      </c>
      <c r="F72" s="279">
        <v>0</v>
      </c>
      <c r="G72" s="279">
        <v>0</v>
      </c>
      <c r="H72" s="279">
        <v>0</v>
      </c>
      <c r="I72" s="279">
        <v>0</v>
      </c>
      <c r="J72" s="279">
        <v>0</v>
      </c>
      <c r="K72" s="279">
        <v>0</v>
      </c>
    </row>
    <row r="73" spans="1:11" ht="12.75" customHeight="1">
      <c r="A73" s="2" t="s">
        <v>120</v>
      </c>
      <c r="B73" s="30">
        <f t="shared" si="1"/>
        <v>11</v>
      </c>
      <c r="C73" s="279">
        <v>0</v>
      </c>
      <c r="D73" s="279">
        <v>0</v>
      </c>
      <c r="E73" s="279">
        <v>11</v>
      </c>
      <c r="F73" s="279">
        <v>0</v>
      </c>
      <c r="G73" s="279">
        <v>0</v>
      </c>
      <c r="H73" s="279">
        <v>0</v>
      </c>
      <c r="I73" s="279">
        <v>0</v>
      </c>
      <c r="J73" s="279">
        <v>0</v>
      </c>
      <c r="K73" s="279">
        <v>0</v>
      </c>
    </row>
    <row r="74" spans="1:11" ht="12.75" customHeight="1">
      <c r="A74" s="36" t="s">
        <v>121</v>
      </c>
      <c r="B74" s="30">
        <f t="shared" si="1"/>
        <v>5</v>
      </c>
      <c r="C74" s="279">
        <v>0</v>
      </c>
      <c r="D74" s="279">
        <v>0</v>
      </c>
      <c r="E74" s="279">
        <v>5</v>
      </c>
      <c r="F74" s="279">
        <v>0</v>
      </c>
      <c r="G74" s="279">
        <v>0</v>
      </c>
      <c r="H74" s="279">
        <v>0</v>
      </c>
      <c r="I74" s="279">
        <v>0</v>
      </c>
      <c r="J74" s="279">
        <v>0</v>
      </c>
      <c r="K74" s="279">
        <v>0</v>
      </c>
    </row>
    <row r="75" spans="1:11" ht="12.75" customHeight="1">
      <c r="A75" s="2" t="s">
        <v>124</v>
      </c>
      <c r="B75" s="30">
        <f t="shared" si="1"/>
        <v>1</v>
      </c>
      <c r="C75" s="279">
        <v>0</v>
      </c>
      <c r="D75" s="279">
        <v>0</v>
      </c>
      <c r="E75" s="279">
        <v>1</v>
      </c>
      <c r="F75" s="279">
        <v>0</v>
      </c>
      <c r="G75" s="279">
        <v>0</v>
      </c>
      <c r="H75" s="279">
        <v>0</v>
      </c>
      <c r="I75" s="279">
        <v>0</v>
      </c>
      <c r="J75" s="279">
        <v>0</v>
      </c>
      <c r="K75" s="279">
        <v>0</v>
      </c>
    </row>
    <row r="76" spans="1:11" ht="12.75" customHeight="1">
      <c r="A76" s="36"/>
      <c r="B76" s="42"/>
      <c r="C76" s="42"/>
      <c r="D76" s="279"/>
      <c r="E76" s="279"/>
      <c r="F76" s="279"/>
      <c r="G76" s="279"/>
      <c r="H76" s="279"/>
      <c r="I76" s="279"/>
      <c r="J76" s="279"/>
      <c r="K76" s="279"/>
    </row>
    <row r="77" spans="1:11" ht="12.75" customHeight="1">
      <c r="A77" s="36"/>
      <c r="B77" s="42"/>
      <c r="C77" s="42"/>
      <c r="D77" s="279"/>
      <c r="E77" s="279"/>
      <c r="F77" s="279"/>
      <c r="G77" s="279"/>
      <c r="H77" s="279"/>
      <c r="I77" s="279"/>
      <c r="J77" s="279"/>
      <c r="K77" s="279"/>
    </row>
    <row r="78" spans="1:11" ht="12.75" customHeight="1">
      <c r="A78" s="36"/>
      <c r="B78" s="42"/>
      <c r="C78" s="42"/>
      <c r="D78" s="279"/>
      <c r="E78" s="279"/>
      <c r="F78" s="279"/>
      <c r="G78" s="279"/>
      <c r="H78" s="279"/>
      <c r="I78" s="279"/>
      <c r="J78" s="279"/>
      <c r="K78" s="279"/>
    </row>
    <row r="79" spans="1:11" ht="12.75" customHeight="1">
      <c r="A79" s="36"/>
      <c r="B79" s="42"/>
      <c r="C79" s="42"/>
      <c r="D79" s="279"/>
      <c r="E79" s="279"/>
      <c r="F79" s="279"/>
      <c r="G79" s="279"/>
      <c r="H79" s="279"/>
      <c r="I79" s="279"/>
      <c r="J79" s="279"/>
      <c r="K79" s="279"/>
    </row>
    <row r="80" spans="1:11" ht="12.75" customHeight="1" thickBot="1">
      <c r="A80" s="1" t="s">
        <v>582</v>
      </c>
      <c r="B80" s="45"/>
      <c r="C80" s="279"/>
      <c r="D80" s="279"/>
      <c r="E80" s="279"/>
      <c r="F80" s="279"/>
      <c r="G80" s="279"/>
      <c r="H80" s="279"/>
      <c r="I80" s="279"/>
      <c r="J80" s="279"/>
      <c r="K80" s="279"/>
    </row>
    <row r="81" spans="1:11" ht="23.25" customHeight="1" thickBot="1">
      <c r="A81" s="394" t="s">
        <v>454</v>
      </c>
      <c r="B81" s="397" t="s">
        <v>10</v>
      </c>
      <c r="C81" s="400" t="s">
        <v>455</v>
      </c>
      <c r="D81" s="401"/>
      <c r="E81" s="401"/>
      <c r="F81" s="401"/>
      <c r="G81" s="401"/>
      <c r="H81" s="401"/>
      <c r="I81" s="401"/>
      <c r="J81" s="401"/>
      <c r="K81" s="401"/>
    </row>
    <row r="82" spans="1:11" ht="12.75" customHeight="1">
      <c r="A82" s="395"/>
      <c r="B82" s="398"/>
      <c r="C82" s="262" t="s">
        <v>456</v>
      </c>
      <c r="D82" s="262" t="s">
        <v>457</v>
      </c>
      <c r="E82" s="262"/>
      <c r="F82" s="262" t="s">
        <v>295</v>
      </c>
      <c r="G82" s="262"/>
      <c r="H82" s="262" t="s">
        <v>458</v>
      </c>
      <c r="I82" s="262" t="s">
        <v>459</v>
      </c>
      <c r="J82" s="262" t="s">
        <v>460</v>
      </c>
      <c r="K82" s="260" t="s">
        <v>461</v>
      </c>
    </row>
    <row r="83" spans="1:12" ht="12.75" customHeight="1">
      <c r="A83" s="395"/>
      <c r="B83" s="398"/>
      <c r="C83" s="260" t="s">
        <v>462</v>
      </c>
      <c r="D83" s="260" t="s">
        <v>463</v>
      </c>
      <c r="E83" s="260" t="s">
        <v>349</v>
      </c>
      <c r="F83" s="260" t="s">
        <v>464</v>
      </c>
      <c r="G83" s="260" t="s">
        <v>350</v>
      </c>
      <c r="H83" s="260" t="s">
        <v>465</v>
      </c>
      <c r="I83" s="260" t="s">
        <v>466</v>
      </c>
      <c r="J83" s="260" t="s">
        <v>467</v>
      </c>
      <c r="K83" s="260" t="s">
        <v>468</v>
      </c>
      <c r="L83" s="4"/>
    </row>
    <row r="84" spans="1:12" ht="12.75" customHeight="1" thickBot="1">
      <c r="A84" s="396"/>
      <c r="B84" s="399"/>
      <c r="C84" s="252" t="s">
        <v>469</v>
      </c>
      <c r="D84" s="252" t="s">
        <v>470</v>
      </c>
      <c r="E84" s="252"/>
      <c r="F84" s="252" t="s">
        <v>264</v>
      </c>
      <c r="G84" s="252"/>
      <c r="H84" s="252"/>
      <c r="I84" s="252" t="s">
        <v>472</v>
      </c>
      <c r="J84" s="252" t="s">
        <v>473</v>
      </c>
      <c r="K84" s="252" t="s">
        <v>265</v>
      </c>
      <c r="L84" s="4"/>
    </row>
    <row r="85" spans="1:11" ht="12.75" customHeight="1">
      <c r="A85" s="2" t="s">
        <v>128</v>
      </c>
      <c r="B85" s="30">
        <f>SUM(C85:K85)</f>
        <v>4</v>
      </c>
      <c r="C85" s="279">
        <v>0</v>
      </c>
      <c r="D85" s="279">
        <v>0</v>
      </c>
      <c r="E85" s="279">
        <v>0</v>
      </c>
      <c r="F85" s="279">
        <v>0</v>
      </c>
      <c r="G85" s="279">
        <v>3</v>
      </c>
      <c r="H85" s="279">
        <v>0</v>
      </c>
      <c r="I85" s="279">
        <v>0</v>
      </c>
      <c r="J85" s="279">
        <v>1</v>
      </c>
      <c r="K85" s="279">
        <v>0</v>
      </c>
    </row>
    <row r="86" spans="1:11" ht="12.75" customHeight="1">
      <c r="A86" s="2" t="s">
        <v>129</v>
      </c>
      <c r="B86" s="30">
        <f>SUM(C86:K86)</f>
        <v>42</v>
      </c>
      <c r="C86" s="279">
        <v>0</v>
      </c>
      <c r="D86" s="279">
        <v>0</v>
      </c>
      <c r="E86" s="279">
        <v>0</v>
      </c>
      <c r="F86" s="279">
        <v>0</v>
      </c>
      <c r="G86" s="279">
        <v>0</v>
      </c>
      <c r="H86" s="279">
        <v>0</v>
      </c>
      <c r="I86" s="279">
        <v>42</v>
      </c>
      <c r="J86" s="279">
        <v>0</v>
      </c>
      <c r="K86" s="279">
        <v>0</v>
      </c>
    </row>
    <row r="87" spans="1:11" ht="12.75" customHeight="1">
      <c r="A87" s="2" t="s">
        <v>390</v>
      </c>
      <c r="B87" s="30">
        <f>SUM(C87:K87)</f>
        <v>250</v>
      </c>
      <c r="C87" s="279">
        <v>0</v>
      </c>
      <c r="D87" s="279">
        <v>0</v>
      </c>
      <c r="E87" s="279">
        <v>0</v>
      </c>
      <c r="F87" s="279">
        <v>0</v>
      </c>
      <c r="G87" s="279">
        <v>0</v>
      </c>
      <c r="H87" s="279">
        <v>6</v>
      </c>
      <c r="I87" s="279">
        <v>0</v>
      </c>
      <c r="J87" s="279">
        <v>0</v>
      </c>
      <c r="K87" s="279">
        <v>244</v>
      </c>
    </row>
    <row r="88" spans="1:11" ht="12.75" customHeight="1">
      <c r="A88" s="2" t="s">
        <v>131</v>
      </c>
      <c r="B88" s="30">
        <f>SUM(C88:K88)</f>
        <v>7</v>
      </c>
      <c r="C88" s="279">
        <v>1</v>
      </c>
      <c r="D88" s="279">
        <v>0</v>
      </c>
      <c r="E88" s="279">
        <v>0</v>
      </c>
      <c r="F88" s="279">
        <v>0</v>
      </c>
      <c r="G88" s="279">
        <v>0</v>
      </c>
      <c r="H88" s="279">
        <v>0</v>
      </c>
      <c r="I88" s="279">
        <v>0</v>
      </c>
      <c r="J88" s="279">
        <v>0</v>
      </c>
      <c r="K88" s="279">
        <v>6</v>
      </c>
    </row>
    <row r="89" spans="1:11" ht="12.75" customHeight="1">
      <c r="A89" s="2" t="s">
        <v>132</v>
      </c>
      <c r="B89" s="30">
        <f aca="true" t="shared" si="2" ref="B89:B147">SUM(C89:K89)</f>
        <v>95</v>
      </c>
      <c r="C89" s="279">
        <v>1</v>
      </c>
      <c r="D89" s="279">
        <v>0</v>
      </c>
      <c r="E89" s="279">
        <v>0</v>
      </c>
      <c r="F89" s="279">
        <v>0</v>
      </c>
      <c r="G89" s="279">
        <v>0</v>
      </c>
      <c r="H89" s="279">
        <v>2</v>
      </c>
      <c r="I89" s="279">
        <v>0</v>
      </c>
      <c r="J89" s="279">
        <v>0</v>
      </c>
      <c r="K89" s="279">
        <v>92</v>
      </c>
    </row>
    <row r="90" spans="1:11" ht="12.75" customHeight="1">
      <c r="A90" s="2" t="s">
        <v>133</v>
      </c>
      <c r="B90" s="30">
        <f t="shared" si="2"/>
        <v>189</v>
      </c>
      <c r="C90" s="279">
        <v>14</v>
      </c>
      <c r="D90" s="279">
        <v>0</v>
      </c>
      <c r="E90" s="279">
        <v>0</v>
      </c>
      <c r="F90" s="279">
        <v>0</v>
      </c>
      <c r="G90" s="279">
        <v>0</v>
      </c>
      <c r="H90" s="279">
        <v>1</v>
      </c>
      <c r="I90" s="279">
        <v>0</v>
      </c>
      <c r="J90" s="279">
        <v>0</v>
      </c>
      <c r="K90" s="279">
        <v>174</v>
      </c>
    </row>
    <row r="91" spans="1:11" ht="12.75" customHeight="1">
      <c r="A91" s="2" t="s">
        <v>134</v>
      </c>
      <c r="B91" s="30">
        <f t="shared" si="2"/>
        <v>154</v>
      </c>
      <c r="C91" s="279">
        <v>0</v>
      </c>
      <c r="D91" s="279">
        <v>0</v>
      </c>
      <c r="E91" s="279">
        <v>0</v>
      </c>
      <c r="F91" s="279">
        <v>0</v>
      </c>
      <c r="G91" s="279">
        <v>0</v>
      </c>
      <c r="H91" s="279">
        <v>3</v>
      </c>
      <c r="I91" s="279">
        <v>0</v>
      </c>
      <c r="J91" s="279">
        <v>0</v>
      </c>
      <c r="K91" s="279">
        <v>151</v>
      </c>
    </row>
    <row r="92" spans="1:11" ht="12.75" customHeight="1">
      <c r="A92" s="2" t="s">
        <v>482</v>
      </c>
      <c r="B92" s="30">
        <f t="shared" si="2"/>
        <v>7</v>
      </c>
      <c r="C92" s="279">
        <v>0</v>
      </c>
      <c r="D92" s="279">
        <v>0</v>
      </c>
      <c r="E92" s="279">
        <v>0</v>
      </c>
      <c r="F92" s="279">
        <v>0</v>
      </c>
      <c r="G92" s="279">
        <v>3</v>
      </c>
      <c r="H92" s="279">
        <v>0</v>
      </c>
      <c r="I92" s="279">
        <v>4</v>
      </c>
      <c r="J92" s="279">
        <v>0</v>
      </c>
      <c r="K92" s="279">
        <v>0</v>
      </c>
    </row>
    <row r="93" spans="1:11" ht="12.75" customHeight="1">
      <c r="A93" s="2" t="s">
        <v>137</v>
      </c>
      <c r="B93" s="30">
        <f t="shared" si="2"/>
        <v>6</v>
      </c>
      <c r="C93" s="279">
        <v>0</v>
      </c>
      <c r="D93" s="279">
        <v>0</v>
      </c>
      <c r="E93" s="279">
        <v>0</v>
      </c>
      <c r="F93" s="279">
        <v>0</v>
      </c>
      <c r="G93" s="279">
        <v>1</v>
      </c>
      <c r="H93" s="279">
        <v>0</v>
      </c>
      <c r="I93" s="279">
        <v>5</v>
      </c>
      <c r="J93" s="279">
        <v>0</v>
      </c>
      <c r="K93" s="279">
        <v>0</v>
      </c>
    </row>
    <row r="94" spans="1:11" ht="12.75" customHeight="1">
      <c r="A94" s="2" t="s">
        <v>138</v>
      </c>
      <c r="B94" s="30">
        <f t="shared" si="2"/>
        <v>6</v>
      </c>
      <c r="C94" s="279">
        <v>0</v>
      </c>
      <c r="D94" s="279">
        <v>0</v>
      </c>
      <c r="E94" s="279">
        <v>6</v>
      </c>
      <c r="F94" s="279">
        <v>0</v>
      </c>
      <c r="G94" s="279">
        <v>0</v>
      </c>
      <c r="H94" s="279">
        <v>0</v>
      </c>
      <c r="I94" s="279">
        <v>0</v>
      </c>
      <c r="J94" s="279">
        <v>0</v>
      </c>
      <c r="K94" s="279">
        <v>0</v>
      </c>
    </row>
    <row r="95" spans="1:11" ht="12.75" customHeight="1">
      <c r="A95" s="2" t="s">
        <v>203</v>
      </c>
      <c r="B95" s="30">
        <f>SUM(C95:K95)</f>
        <v>1</v>
      </c>
      <c r="C95" s="279">
        <v>0</v>
      </c>
      <c r="D95" s="279">
        <v>0</v>
      </c>
      <c r="E95" s="279">
        <v>1</v>
      </c>
      <c r="F95" s="279">
        <v>0</v>
      </c>
      <c r="G95" s="279">
        <v>0</v>
      </c>
      <c r="H95" s="279">
        <v>0</v>
      </c>
      <c r="I95" s="279">
        <v>0</v>
      </c>
      <c r="J95" s="279">
        <v>0</v>
      </c>
      <c r="K95" s="279">
        <v>0</v>
      </c>
    </row>
    <row r="96" spans="1:11" ht="12.75" customHeight="1">
      <c r="A96" s="2" t="s">
        <v>139</v>
      </c>
      <c r="B96" s="30">
        <f t="shared" si="2"/>
        <v>71</v>
      </c>
      <c r="C96" s="279">
        <v>45</v>
      </c>
      <c r="D96" s="279">
        <v>19</v>
      </c>
      <c r="E96" s="279">
        <v>0</v>
      </c>
      <c r="F96" s="279">
        <v>0</v>
      </c>
      <c r="G96" s="279">
        <v>0</v>
      </c>
      <c r="H96" s="279">
        <v>0</v>
      </c>
      <c r="I96" s="279">
        <v>0</v>
      </c>
      <c r="J96" s="279">
        <v>0</v>
      </c>
      <c r="K96" s="279">
        <v>7</v>
      </c>
    </row>
    <row r="97" spans="1:11" ht="12.75" customHeight="1">
      <c r="A97" s="2" t="s">
        <v>140</v>
      </c>
      <c r="B97" s="30">
        <f t="shared" si="2"/>
        <v>97</v>
      </c>
      <c r="C97" s="279">
        <v>88</v>
      </c>
      <c r="D97" s="279">
        <v>8</v>
      </c>
      <c r="E97" s="279">
        <v>0</v>
      </c>
      <c r="F97" s="279">
        <v>0</v>
      </c>
      <c r="G97" s="279">
        <v>0</v>
      </c>
      <c r="H97" s="279">
        <v>0</v>
      </c>
      <c r="I97" s="279">
        <v>0</v>
      </c>
      <c r="J97" s="279">
        <v>0</v>
      </c>
      <c r="K97" s="279">
        <v>1</v>
      </c>
    </row>
    <row r="98" spans="1:11" ht="12.75" customHeight="1">
      <c r="A98" s="2" t="s">
        <v>204</v>
      </c>
      <c r="B98" s="30">
        <f>SUM(C98:K98)</f>
        <v>1</v>
      </c>
      <c r="C98" s="279">
        <v>0</v>
      </c>
      <c r="D98" s="279">
        <v>0</v>
      </c>
      <c r="E98" s="279">
        <v>1</v>
      </c>
      <c r="F98" s="279">
        <v>0</v>
      </c>
      <c r="G98" s="279">
        <v>0</v>
      </c>
      <c r="H98" s="279">
        <v>0</v>
      </c>
      <c r="I98" s="279">
        <v>0</v>
      </c>
      <c r="J98" s="279">
        <v>0</v>
      </c>
      <c r="K98" s="279">
        <v>0</v>
      </c>
    </row>
    <row r="99" spans="1:11" ht="12.75" customHeight="1">
      <c r="A99" s="2" t="s">
        <v>205</v>
      </c>
      <c r="B99" s="30">
        <f>SUM(C99:K99)</f>
        <v>3</v>
      </c>
      <c r="C99" s="279">
        <v>0</v>
      </c>
      <c r="D99" s="279">
        <v>0</v>
      </c>
      <c r="E99" s="279">
        <v>3</v>
      </c>
      <c r="F99" s="279">
        <v>0</v>
      </c>
      <c r="G99" s="279">
        <v>0</v>
      </c>
      <c r="H99" s="279">
        <v>0</v>
      </c>
      <c r="I99" s="279">
        <v>0</v>
      </c>
      <c r="J99" s="279">
        <v>0</v>
      </c>
      <c r="K99" s="279">
        <v>0</v>
      </c>
    </row>
    <row r="100" spans="1:11" ht="12.75" customHeight="1">
      <c r="A100" s="2" t="s">
        <v>483</v>
      </c>
      <c r="B100" s="30">
        <f>SUM(C100:K100)</f>
        <v>1</v>
      </c>
      <c r="C100" s="279">
        <v>0</v>
      </c>
      <c r="D100" s="279">
        <v>0</v>
      </c>
      <c r="E100" s="279">
        <v>1</v>
      </c>
      <c r="F100" s="279">
        <v>0</v>
      </c>
      <c r="G100" s="279">
        <v>0</v>
      </c>
      <c r="H100" s="279">
        <v>0</v>
      </c>
      <c r="I100" s="279">
        <v>0</v>
      </c>
      <c r="J100" s="279">
        <v>0</v>
      </c>
      <c r="K100" s="279">
        <v>0</v>
      </c>
    </row>
    <row r="101" spans="1:11" ht="12.75" customHeight="1">
      <c r="A101" s="2" t="s">
        <v>143</v>
      </c>
      <c r="B101" s="30">
        <f t="shared" si="2"/>
        <v>85</v>
      </c>
      <c r="C101" s="279">
        <v>0</v>
      </c>
      <c r="D101" s="279">
        <v>0</v>
      </c>
      <c r="E101" s="279">
        <v>0</v>
      </c>
      <c r="F101" s="279">
        <v>0</v>
      </c>
      <c r="G101" s="279">
        <v>19</v>
      </c>
      <c r="H101" s="279">
        <v>0</v>
      </c>
      <c r="I101" s="279">
        <v>66</v>
      </c>
      <c r="J101" s="279">
        <v>0</v>
      </c>
      <c r="K101" s="279">
        <v>0</v>
      </c>
    </row>
    <row r="102" spans="1:11" ht="12.75" customHeight="1">
      <c r="A102" s="2" t="s">
        <v>145</v>
      </c>
      <c r="B102" s="30">
        <f t="shared" si="2"/>
        <v>2</v>
      </c>
      <c r="C102" s="279">
        <v>0</v>
      </c>
      <c r="D102" s="279">
        <v>0</v>
      </c>
      <c r="E102" s="279">
        <v>1</v>
      </c>
      <c r="F102" s="279">
        <v>0</v>
      </c>
      <c r="G102" s="279">
        <v>1</v>
      </c>
      <c r="H102" s="279">
        <v>0</v>
      </c>
      <c r="I102" s="279">
        <v>0</v>
      </c>
      <c r="J102" s="279">
        <v>0</v>
      </c>
      <c r="K102" s="279">
        <v>0</v>
      </c>
    </row>
    <row r="103" spans="1:11" ht="12.75" customHeight="1">
      <c r="A103" s="2" t="s">
        <v>146</v>
      </c>
      <c r="B103" s="30">
        <f t="shared" si="2"/>
        <v>75</v>
      </c>
      <c r="C103" s="279">
        <v>0</v>
      </c>
      <c r="D103" s="279">
        <v>0</v>
      </c>
      <c r="E103" s="279">
        <v>74</v>
      </c>
      <c r="F103" s="279">
        <v>0</v>
      </c>
      <c r="G103" s="279">
        <v>0</v>
      </c>
      <c r="H103" s="279">
        <v>0</v>
      </c>
      <c r="I103" s="279">
        <v>0</v>
      </c>
      <c r="J103" s="279">
        <v>0</v>
      </c>
      <c r="K103" s="279">
        <v>1</v>
      </c>
    </row>
    <row r="104" spans="1:11" ht="12.75" customHeight="1">
      <c r="A104" s="2" t="s">
        <v>484</v>
      </c>
      <c r="B104" s="30">
        <f t="shared" si="2"/>
        <v>2</v>
      </c>
      <c r="C104" s="279">
        <v>0</v>
      </c>
      <c r="D104" s="279">
        <v>0</v>
      </c>
      <c r="E104" s="279">
        <v>2</v>
      </c>
      <c r="F104" s="279">
        <v>0</v>
      </c>
      <c r="G104" s="279">
        <v>0</v>
      </c>
      <c r="H104" s="279">
        <v>0</v>
      </c>
      <c r="I104" s="279">
        <v>0</v>
      </c>
      <c r="J104" s="279">
        <v>0</v>
      </c>
      <c r="K104" s="279">
        <v>0</v>
      </c>
    </row>
    <row r="105" spans="1:11" ht="12.75" customHeight="1">
      <c r="A105" s="2" t="s">
        <v>147</v>
      </c>
      <c r="B105" s="30">
        <f t="shared" si="2"/>
        <v>76</v>
      </c>
      <c r="C105" s="279">
        <v>0</v>
      </c>
      <c r="D105" s="279">
        <v>0</v>
      </c>
      <c r="E105" s="279">
        <v>0</v>
      </c>
      <c r="F105" s="279">
        <v>0</v>
      </c>
      <c r="G105" s="279">
        <v>0</v>
      </c>
      <c r="H105" s="279">
        <v>0</v>
      </c>
      <c r="I105" s="279">
        <v>0</v>
      </c>
      <c r="J105" s="279">
        <v>0</v>
      </c>
      <c r="K105" s="279">
        <v>76</v>
      </c>
    </row>
    <row r="106" spans="1:11" ht="12.75" customHeight="1">
      <c r="A106" s="2" t="s">
        <v>485</v>
      </c>
      <c r="B106" s="30">
        <f t="shared" si="2"/>
        <v>6</v>
      </c>
      <c r="C106" s="279">
        <v>0</v>
      </c>
      <c r="D106" s="279">
        <v>0</v>
      </c>
      <c r="E106" s="279">
        <v>0</v>
      </c>
      <c r="F106" s="279">
        <v>0</v>
      </c>
      <c r="G106" s="279">
        <v>0</v>
      </c>
      <c r="H106" s="279">
        <v>0</v>
      </c>
      <c r="I106" s="279">
        <v>6</v>
      </c>
      <c r="J106" s="279">
        <v>0</v>
      </c>
      <c r="K106" s="279">
        <v>0</v>
      </c>
    </row>
    <row r="107" spans="1:11" ht="12.75" customHeight="1">
      <c r="A107" s="2" t="s">
        <v>149</v>
      </c>
      <c r="B107" s="30">
        <f>SUM(C107:K107)</f>
        <v>1</v>
      </c>
      <c r="C107" s="279">
        <v>0</v>
      </c>
      <c r="D107" s="279">
        <v>0</v>
      </c>
      <c r="E107" s="279">
        <v>0</v>
      </c>
      <c r="F107" s="279">
        <v>0</v>
      </c>
      <c r="G107" s="279">
        <v>0</v>
      </c>
      <c r="H107" s="279">
        <v>1</v>
      </c>
      <c r="I107" s="279">
        <v>0</v>
      </c>
      <c r="J107" s="279">
        <v>0</v>
      </c>
      <c r="K107" s="279">
        <v>0</v>
      </c>
    </row>
    <row r="108" spans="1:11" ht="12.75" customHeight="1">
      <c r="A108" s="2" t="s">
        <v>405</v>
      </c>
      <c r="B108" s="30">
        <f t="shared" si="2"/>
        <v>25</v>
      </c>
      <c r="C108" s="279">
        <v>0</v>
      </c>
      <c r="D108" s="279">
        <v>0</v>
      </c>
      <c r="E108" s="279">
        <v>0</v>
      </c>
      <c r="F108" s="279">
        <v>0</v>
      </c>
      <c r="G108" s="279">
        <v>0</v>
      </c>
      <c r="H108" s="279">
        <v>2</v>
      </c>
      <c r="I108" s="279">
        <v>0</v>
      </c>
      <c r="J108" s="279">
        <v>0</v>
      </c>
      <c r="K108" s="279">
        <v>23</v>
      </c>
    </row>
    <row r="109" spans="1:11" ht="12.75" customHeight="1">
      <c r="A109" s="2" t="s">
        <v>151</v>
      </c>
      <c r="B109" s="30">
        <f>SUM(C109:K109)</f>
        <v>6</v>
      </c>
      <c r="C109" s="279">
        <v>0</v>
      </c>
      <c r="D109" s="279">
        <v>0</v>
      </c>
      <c r="E109" s="279">
        <v>0</v>
      </c>
      <c r="F109" s="279">
        <v>0</v>
      </c>
      <c r="G109" s="279">
        <v>0</v>
      </c>
      <c r="H109" s="279">
        <v>0</v>
      </c>
      <c r="I109" s="279">
        <v>0</v>
      </c>
      <c r="J109" s="279">
        <v>0</v>
      </c>
      <c r="K109" s="279">
        <v>6</v>
      </c>
    </row>
    <row r="110" spans="1:11" ht="12.75" customHeight="1">
      <c r="A110" s="2" t="s">
        <v>152</v>
      </c>
      <c r="B110" s="30">
        <f t="shared" si="2"/>
        <v>5</v>
      </c>
      <c r="C110" s="279">
        <v>0</v>
      </c>
      <c r="D110" s="279">
        <v>0</v>
      </c>
      <c r="E110" s="279">
        <v>2</v>
      </c>
      <c r="F110" s="279">
        <v>0</v>
      </c>
      <c r="G110" s="279">
        <v>0</v>
      </c>
      <c r="H110" s="279">
        <v>3</v>
      </c>
      <c r="I110" s="279">
        <v>0</v>
      </c>
      <c r="J110" s="279">
        <v>0</v>
      </c>
      <c r="K110" s="279">
        <v>0</v>
      </c>
    </row>
    <row r="111" spans="1:11" ht="12.75" customHeight="1">
      <c r="A111" s="2" t="s">
        <v>486</v>
      </c>
      <c r="B111" s="30">
        <f t="shared" si="2"/>
        <v>3205</v>
      </c>
      <c r="C111" s="279">
        <v>0</v>
      </c>
      <c r="D111" s="279">
        <v>0</v>
      </c>
      <c r="E111" s="279">
        <v>0</v>
      </c>
      <c r="F111" s="279">
        <v>3175</v>
      </c>
      <c r="G111" s="279">
        <v>0</v>
      </c>
      <c r="H111" s="279">
        <v>25</v>
      </c>
      <c r="I111" s="279">
        <v>5</v>
      </c>
      <c r="J111" s="279">
        <v>0</v>
      </c>
      <c r="K111" s="279">
        <v>0</v>
      </c>
    </row>
    <row r="112" spans="1:11" ht="12.75" customHeight="1">
      <c r="A112" s="2" t="s">
        <v>487</v>
      </c>
      <c r="B112" s="30">
        <f t="shared" si="2"/>
        <v>3712</v>
      </c>
      <c r="C112" s="279">
        <v>0</v>
      </c>
      <c r="D112" s="279">
        <v>0</v>
      </c>
      <c r="E112" s="279">
        <v>0</v>
      </c>
      <c r="F112" s="279">
        <v>3692</v>
      </c>
      <c r="G112" s="279">
        <v>0</v>
      </c>
      <c r="H112" s="279">
        <v>20</v>
      </c>
      <c r="I112" s="279">
        <v>0</v>
      </c>
      <c r="J112" s="279">
        <v>0</v>
      </c>
      <c r="K112" s="279">
        <v>0</v>
      </c>
    </row>
    <row r="113" spans="1:11" ht="12.75" customHeight="1">
      <c r="A113" s="2" t="s">
        <v>154</v>
      </c>
      <c r="B113" s="30">
        <f t="shared" si="2"/>
        <v>2602</v>
      </c>
      <c r="C113" s="279">
        <v>0</v>
      </c>
      <c r="D113" s="279">
        <v>0</v>
      </c>
      <c r="E113" s="279">
        <v>0</v>
      </c>
      <c r="F113" s="279">
        <v>2602</v>
      </c>
      <c r="G113" s="279">
        <v>0</v>
      </c>
      <c r="H113" s="279">
        <v>0</v>
      </c>
      <c r="I113" s="279">
        <v>0</v>
      </c>
      <c r="J113" s="279">
        <v>0</v>
      </c>
      <c r="K113" s="279">
        <v>0</v>
      </c>
    </row>
    <row r="114" spans="1:11" ht="12.75" customHeight="1">
      <c r="A114" s="2" t="s">
        <v>156</v>
      </c>
      <c r="B114" s="30">
        <f t="shared" si="2"/>
        <v>5</v>
      </c>
      <c r="C114" s="279">
        <v>0</v>
      </c>
      <c r="D114" s="279">
        <v>0</v>
      </c>
      <c r="E114" s="279">
        <v>5</v>
      </c>
      <c r="F114" s="279">
        <v>0</v>
      </c>
      <c r="G114" s="279">
        <v>0</v>
      </c>
      <c r="H114" s="279">
        <v>0</v>
      </c>
      <c r="I114" s="279">
        <v>0</v>
      </c>
      <c r="J114" s="279">
        <v>0</v>
      </c>
      <c r="K114" s="279">
        <v>0</v>
      </c>
    </row>
    <row r="115" spans="1:11" ht="12.75" customHeight="1">
      <c r="A115" s="2" t="s">
        <v>157</v>
      </c>
      <c r="B115" s="30">
        <f t="shared" si="2"/>
        <v>2</v>
      </c>
      <c r="C115" s="279">
        <v>0</v>
      </c>
      <c r="D115" s="279">
        <v>0</v>
      </c>
      <c r="E115" s="279">
        <v>2</v>
      </c>
      <c r="F115" s="279">
        <v>0</v>
      </c>
      <c r="G115" s="279">
        <v>0</v>
      </c>
      <c r="H115" s="279">
        <v>0</v>
      </c>
      <c r="I115" s="279">
        <v>0</v>
      </c>
      <c r="J115" s="279">
        <v>0</v>
      </c>
      <c r="K115" s="279">
        <v>0</v>
      </c>
    </row>
    <row r="116" spans="1:11" ht="12.75" customHeight="1">
      <c r="A116" s="2" t="s">
        <v>158</v>
      </c>
      <c r="B116" s="30">
        <f t="shared" si="2"/>
        <v>77</v>
      </c>
      <c r="C116" s="279">
        <v>65</v>
      </c>
      <c r="D116" s="279">
        <v>8</v>
      </c>
      <c r="E116" s="279">
        <v>0</v>
      </c>
      <c r="F116" s="279">
        <v>0</v>
      </c>
      <c r="G116" s="279">
        <v>0</v>
      </c>
      <c r="H116" s="279">
        <v>0</v>
      </c>
      <c r="I116" s="279">
        <v>0</v>
      </c>
      <c r="J116" s="279">
        <v>0</v>
      </c>
      <c r="K116" s="279">
        <v>4</v>
      </c>
    </row>
    <row r="117" spans="1:11" ht="12.75" customHeight="1">
      <c r="A117" s="2" t="s">
        <v>159</v>
      </c>
      <c r="B117" s="30">
        <f>SUM(C117:K117)</f>
        <v>7</v>
      </c>
      <c r="C117" s="279">
        <v>0</v>
      </c>
      <c r="D117" s="279">
        <v>0</v>
      </c>
      <c r="E117" s="279">
        <v>0</v>
      </c>
      <c r="F117" s="279">
        <v>0</v>
      </c>
      <c r="G117" s="279">
        <v>0</v>
      </c>
      <c r="H117" s="279">
        <v>0</v>
      </c>
      <c r="I117" s="279">
        <v>0</v>
      </c>
      <c r="J117" s="279">
        <v>7</v>
      </c>
      <c r="K117" s="279">
        <v>0</v>
      </c>
    </row>
    <row r="118" spans="1:11" ht="12.75" customHeight="1">
      <c r="A118" s="2" t="s">
        <v>160</v>
      </c>
      <c r="B118" s="30">
        <f>SUM(C118:K118)</f>
        <v>13</v>
      </c>
      <c r="C118" s="279">
        <v>0</v>
      </c>
      <c r="D118" s="279">
        <v>0</v>
      </c>
      <c r="E118" s="279">
        <v>0</v>
      </c>
      <c r="F118" s="279">
        <v>0</v>
      </c>
      <c r="G118" s="279">
        <v>0</v>
      </c>
      <c r="H118" s="279">
        <v>1</v>
      </c>
      <c r="I118" s="279">
        <v>0</v>
      </c>
      <c r="J118" s="279">
        <v>12</v>
      </c>
      <c r="K118" s="279">
        <v>0</v>
      </c>
    </row>
    <row r="119" spans="1:11" ht="12.75" customHeight="1">
      <c r="A119" s="2" t="s">
        <v>488</v>
      </c>
      <c r="B119" s="30">
        <f>SUM(C119:K119)</f>
        <v>4</v>
      </c>
      <c r="C119" s="279">
        <v>0</v>
      </c>
      <c r="D119" s="279">
        <v>0</v>
      </c>
      <c r="E119" s="279">
        <v>2</v>
      </c>
      <c r="F119" s="279">
        <v>0</v>
      </c>
      <c r="G119" s="279">
        <v>2</v>
      </c>
      <c r="H119" s="279">
        <v>0</v>
      </c>
      <c r="I119" s="279">
        <v>0</v>
      </c>
      <c r="J119" s="279">
        <v>0</v>
      </c>
      <c r="K119" s="279">
        <v>0</v>
      </c>
    </row>
    <row r="120" spans="1:11" ht="12.75" customHeight="1">
      <c r="A120" s="2" t="s">
        <v>162</v>
      </c>
      <c r="B120" s="30">
        <f>SUM(C120:K120)</f>
        <v>47</v>
      </c>
      <c r="C120" s="279">
        <v>0</v>
      </c>
      <c r="D120" s="279">
        <v>0</v>
      </c>
      <c r="E120" s="279">
        <v>16</v>
      </c>
      <c r="F120" s="279">
        <v>0</v>
      </c>
      <c r="G120" s="279">
        <v>0</v>
      </c>
      <c r="H120" s="279">
        <v>0</v>
      </c>
      <c r="I120" s="279">
        <v>0</v>
      </c>
      <c r="J120" s="279">
        <v>0</v>
      </c>
      <c r="K120" s="279">
        <v>31</v>
      </c>
    </row>
    <row r="121" spans="1:11" ht="12.75" customHeight="1">
      <c r="A121" s="2" t="s">
        <v>163</v>
      </c>
      <c r="B121" s="30">
        <f>SUM(C121:K121)</f>
        <v>122</v>
      </c>
      <c r="C121" s="279">
        <v>0</v>
      </c>
      <c r="D121" s="279">
        <v>0</v>
      </c>
      <c r="E121" s="279">
        <v>0</v>
      </c>
      <c r="F121" s="279">
        <v>0</v>
      </c>
      <c r="G121" s="279">
        <v>0</v>
      </c>
      <c r="H121" s="279">
        <v>3</v>
      </c>
      <c r="I121" s="279">
        <v>0</v>
      </c>
      <c r="J121" s="279">
        <v>119</v>
      </c>
      <c r="K121" s="279">
        <v>0</v>
      </c>
    </row>
    <row r="122" spans="1:11" ht="12.75" customHeight="1">
      <c r="A122" s="2" t="s">
        <v>164</v>
      </c>
      <c r="B122" s="30">
        <f t="shared" si="2"/>
        <v>179</v>
      </c>
      <c r="C122" s="279">
        <v>0</v>
      </c>
      <c r="D122" s="279">
        <v>0</v>
      </c>
      <c r="E122" s="279">
        <v>0</v>
      </c>
      <c r="F122" s="279">
        <v>0</v>
      </c>
      <c r="G122" s="279">
        <v>0</v>
      </c>
      <c r="H122" s="279">
        <v>0</v>
      </c>
      <c r="I122" s="279">
        <v>0</v>
      </c>
      <c r="J122" s="279">
        <v>179</v>
      </c>
      <c r="K122" s="279">
        <v>0</v>
      </c>
    </row>
    <row r="123" spans="1:11" ht="12.75" customHeight="1">
      <c r="A123" s="2" t="s">
        <v>165</v>
      </c>
      <c r="B123" s="30">
        <f t="shared" si="2"/>
        <v>2</v>
      </c>
      <c r="C123" s="279">
        <v>0</v>
      </c>
      <c r="D123" s="279">
        <v>0</v>
      </c>
      <c r="E123" s="279">
        <v>0</v>
      </c>
      <c r="F123" s="279">
        <v>0</v>
      </c>
      <c r="G123" s="279">
        <v>0</v>
      </c>
      <c r="H123" s="279">
        <v>0</v>
      </c>
      <c r="I123" s="279">
        <v>0</v>
      </c>
      <c r="J123" s="279">
        <v>0</v>
      </c>
      <c r="K123" s="279">
        <v>2</v>
      </c>
    </row>
    <row r="124" spans="1:11" ht="12.75" customHeight="1">
      <c r="A124" s="2" t="s">
        <v>395</v>
      </c>
      <c r="B124" s="30">
        <f t="shared" si="2"/>
        <v>2</v>
      </c>
      <c r="C124" s="279">
        <v>0</v>
      </c>
      <c r="D124" s="279">
        <v>0</v>
      </c>
      <c r="E124" s="279">
        <v>0</v>
      </c>
      <c r="F124" s="279">
        <v>0</v>
      </c>
      <c r="G124" s="279">
        <v>2</v>
      </c>
      <c r="H124" s="279">
        <v>0</v>
      </c>
      <c r="I124" s="279">
        <v>0</v>
      </c>
      <c r="J124" s="279">
        <v>0</v>
      </c>
      <c r="K124" s="279">
        <v>0</v>
      </c>
    </row>
    <row r="125" spans="1:11" ht="12.75" customHeight="1">
      <c r="A125" s="2" t="s">
        <v>167</v>
      </c>
      <c r="B125" s="30">
        <f t="shared" si="2"/>
        <v>23</v>
      </c>
      <c r="C125" s="279">
        <v>1</v>
      </c>
      <c r="D125" s="279">
        <v>0</v>
      </c>
      <c r="E125" s="279">
        <v>0</v>
      </c>
      <c r="F125" s="279">
        <v>0</v>
      </c>
      <c r="G125" s="279">
        <v>0</v>
      </c>
      <c r="H125" s="279">
        <v>0</v>
      </c>
      <c r="I125" s="279">
        <v>0</v>
      </c>
      <c r="J125" s="279">
        <v>0</v>
      </c>
      <c r="K125" s="279">
        <v>22</v>
      </c>
    </row>
    <row r="126" spans="1:11" ht="12.75" customHeight="1">
      <c r="A126" s="2" t="s">
        <v>169</v>
      </c>
      <c r="B126" s="30">
        <f t="shared" si="2"/>
        <v>1</v>
      </c>
      <c r="C126" s="279">
        <v>0</v>
      </c>
      <c r="D126" s="279">
        <v>0</v>
      </c>
      <c r="E126" s="279">
        <v>1</v>
      </c>
      <c r="F126" s="279">
        <v>0</v>
      </c>
      <c r="G126" s="279">
        <v>0</v>
      </c>
      <c r="H126" s="279">
        <v>0</v>
      </c>
      <c r="I126" s="279">
        <v>0</v>
      </c>
      <c r="J126" s="279">
        <v>0</v>
      </c>
      <c r="K126" s="279">
        <v>0</v>
      </c>
    </row>
    <row r="127" spans="1:11" ht="12.75" customHeight="1">
      <c r="A127" s="2" t="s">
        <v>489</v>
      </c>
      <c r="B127" s="30">
        <f t="shared" si="2"/>
        <v>4</v>
      </c>
      <c r="C127" s="279">
        <v>0</v>
      </c>
      <c r="D127" s="279">
        <v>0</v>
      </c>
      <c r="E127" s="279">
        <v>0</v>
      </c>
      <c r="F127" s="279">
        <v>4</v>
      </c>
      <c r="G127" s="279">
        <v>0</v>
      </c>
      <c r="H127" s="279">
        <v>0</v>
      </c>
      <c r="I127" s="279">
        <v>0</v>
      </c>
      <c r="J127" s="279">
        <v>0</v>
      </c>
      <c r="K127" s="279">
        <v>0</v>
      </c>
    </row>
    <row r="128" spans="1:11" ht="12.75" customHeight="1">
      <c r="A128" s="2" t="s">
        <v>490</v>
      </c>
      <c r="B128" s="30">
        <f t="shared" si="2"/>
        <v>1</v>
      </c>
      <c r="C128" s="279">
        <v>0</v>
      </c>
      <c r="D128" s="279">
        <v>0</v>
      </c>
      <c r="E128" s="279">
        <v>0</v>
      </c>
      <c r="F128" s="279">
        <v>0</v>
      </c>
      <c r="G128" s="279">
        <v>0</v>
      </c>
      <c r="H128" s="279">
        <v>1</v>
      </c>
      <c r="I128" s="279">
        <v>0</v>
      </c>
      <c r="J128" s="279">
        <v>0</v>
      </c>
      <c r="K128" s="279">
        <v>0</v>
      </c>
    </row>
    <row r="129" spans="1:11" ht="12.75" customHeight="1">
      <c r="A129" s="2" t="s">
        <v>172</v>
      </c>
      <c r="B129" s="30">
        <f t="shared" si="2"/>
        <v>21</v>
      </c>
      <c r="C129" s="279">
        <v>1</v>
      </c>
      <c r="D129" s="279">
        <v>0</v>
      </c>
      <c r="E129" s="279">
        <v>0</v>
      </c>
      <c r="F129" s="279">
        <v>0</v>
      </c>
      <c r="G129" s="279">
        <v>0</v>
      </c>
      <c r="H129" s="279">
        <v>0</v>
      </c>
      <c r="I129" s="279">
        <v>0</v>
      </c>
      <c r="J129" s="279">
        <v>0</v>
      </c>
      <c r="K129" s="279">
        <v>20</v>
      </c>
    </row>
    <row r="130" spans="1:11" ht="12.75" customHeight="1">
      <c r="A130" s="2" t="s">
        <v>174</v>
      </c>
      <c r="B130" s="30">
        <f t="shared" si="2"/>
        <v>5</v>
      </c>
      <c r="C130" s="279">
        <v>0</v>
      </c>
      <c r="D130" s="279">
        <v>0</v>
      </c>
      <c r="E130" s="279">
        <v>0</v>
      </c>
      <c r="F130" s="279">
        <v>0</v>
      </c>
      <c r="G130" s="279">
        <v>0</v>
      </c>
      <c r="H130" s="279">
        <v>0</v>
      </c>
      <c r="I130" s="279">
        <v>0</v>
      </c>
      <c r="J130" s="279">
        <v>0</v>
      </c>
      <c r="K130" s="279">
        <v>5</v>
      </c>
    </row>
    <row r="131" spans="1:11" ht="12.75" customHeight="1">
      <c r="A131" s="2" t="s">
        <v>175</v>
      </c>
      <c r="B131" s="30">
        <f t="shared" si="2"/>
        <v>53</v>
      </c>
      <c r="C131" s="279">
        <v>0</v>
      </c>
      <c r="D131" s="279">
        <v>0</v>
      </c>
      <c r="E131" s="279">
        <v>0</v>
      </c>
      <c r="F131" s="279">
        <v>0</v>
      </c>
      <c r="G131" s="279">
        <v>0</v>
      </c>
      <c r="H131" s="279">
        <v>0</v>
      </c>
      <c r="I131" s="279">
        <v>0</v>
      </c>
      <c r="J131" s="279">
        <v>53</v>
      </c>
      <c r="K131" s="279">
        <v>0</v>
      </c>
    </row>
    <row r="132" spans="1:11" ht="12.75" customHeight="1">
      <c r="A132" s="2" t="s">
        <v>207</v>
      </c>
      <c r="B132" s="30">
        <f>SUM(C132:K132)</f>
        <v>2</v>
      </c>
      <c r="C132" s="279">
        <v>0</v>
      </c>
      <c r="D132" s="279">
        <v>0</v>
      </c>
      <c r="E132" s="279">
        <v>0</v>
      </c>
      <c r="F132" s="279">
        <v>0</v>
      </c>
      <c r="G132" s="279">
        <v>0</v>
      </c>
      <c r="H132" s="279">
        <v>0</v>
      </c>
      <c r="I132" s="279">
        <v>0</v>
      </c>
      <c r="J132" s="279">
        <v>2</v>
      </c>
      <c r="K132" s="279">
        <v>0</v>
      </c>
    </row>
    <row r="133" spans="1:11" ht="12.75" customHeight="1">
      <c r="A133" s="2" t="s">
        <v>176</v>
      </c>
      <c r="B133" s="30">
        <f>SUM(C133:K133)</f>
        <v>10</v>
      </c>
      <c r="C133" s="279">
        <v>0</v>
      </c>
      <c r="D133" s="279">
        <v>0</v>
      </c>
      <c r="E133" s="279">
        <v>10</v>
      </c>
      <c r="F133" s="279">
        <v>0</v>
      </c>
      <c r="G133" s="279">
        <v>0</v>
      </c>
      <c r="H133" s="279">
        <v>0</v>
      </c>
      <c r="I133" s="279">
        <v>0</v>
      </c>
      <c r="J133" s="279">
        <v>0</v>
      </c>
      <c r="K133" s="279">
        <v>0</v>
      </c>
    </row>
    <row r="134" spans="1:11" ht="12.75" customHeight="1">
      <c r="A134" s="2" t="s">
        <v>178</v>
      </c>
      <c r="B134" s="30">
        <f t="shared" si="2"/>
        <v>1</v>
      </c>
      <c r="C134" s="279">
        <v>0</v>
      </c>
      <c r="D134" s="279">
        <v>0</v>
      </c>
      <c r="E134" s="279">
        <v>0</v>
      </c>
      <c r="F134" s="279">
        <v>0</v>
      </c>
      <c r="G134" s="279">
        <v>0</v>
      </c>
      <c r="H134" s="279">
        <v>0</v>
      </c>
      <c r="I134" s="279">
        <v>1</v>
      </c>
      <c r="J134" s="279">
        <v>0</v>
      </c>
      <c r="K134" s="279">
        <v>0</v>
      </c>
    </row>
    <row r="135" spans="1:11" ht="12.75" customHeight="1">
      <c r="A135" s="2" t="s">
        <v>179</v>
      </c>
      <c r="B135" s="30">
        <f t="shared" si="2"/>
        <v>150</v>
      </c>
      <c r="C135" s="279">
        <v>0</v>
      </c>
      <c r="D135" s="279">
        <v>0</v>
      </c>
      <c r="E135" s="279">
        <v>1</v>
      </c>
      <c r="F135" s="279">
        <v>0</v>
      </c>
      <c r="G135" s="279">
        <v>147</v>
      </c>
      <c r="H135" s="279">
        <v>1</v>
      </c>
      <c r="I135" s="279">
        <v>1</v>
      </c>
      <c r="J135" s="279">
        <v>0</v>
      </c>
      <c r="K135" s="279">
        <v>0</v>
      </c>
    </row>
    <row r="136" spans="1:11" ht="12.75" customHeight="1">
      <c r="A136" s="2" t="s">
        <v>208</v>
      </c>
      <c r="B136" s="30">
        <f t="shared" si="2"/>
        <v>2</v>
      </c>
      <c r="C136" s="279">
        <v>0</v>
      </c>
      <c r="D136" s="279">
        <v>0</v>
      </c>
      <c r="E136" s="279">
        <v>0</v>
      </c>
      <c r="F136" s="279">
        <v>0</v>
      </c>
      <c r="G136" s="279">
        <v>0</v>
      </c>
      <c r="H136" s="279">
        <v>0</v>
      </c>
      <c r="I136" s="279">
        <v>2</v>
      </c>
      <c r="J136" s="279">
        <v>0</v>
      </c>
      <c r="K136" s="279">
        <v>0</v>
      </c>
    </row>
    <row r="137" spans="1:11" ht="12.75" customHeight="1">
      <c r="A137" s="2" t="s">
        <v>399</v>
      </c>
      <c r="B137" s="30">
        <f t="shared" si="2"/>
        <v>28</v>
      </c>
      <c r="C137" s="279">
        <v>0</v>
      </c>
      <c r="D137" s="279">
        <v>0</v>
      </c>
      <c r="E137" s="279">
        <v>28</v>
      </c>
      <c r="F137" s="279">
        <v>0</v>
      </c>
      <c r="G137" s="279">
        <v>0</v>
      </c>
      <c r="H137" s="279">
        <v>0</v>
      </c>
      <c r="I137" s="279">
        <v>0</v>
      </c>
      <c r="J137" s="279">
        <v>0</v>
      </c>
      <c r="K137" s="279">
        <v>0</v>
      </c>
    </row>
    <row r="138" spans="1:11" ht="12.75" customHeight="1">
      <c r="A138" s="2" t="s">
        <v>491</v>
      </c>
      <c r="B138" s="30">
        <f t="shared" si="2"/>
        <v>1</v>
      </c>
      <c r="C138" s="279">
        <v>0</v>
      </c>
      <c r="D138" s="279">
        <v>0</v>
      </c>
      <c r="E138" s="279">
        <v>1</v>
      </c>
      <c r="F138" s="279">
        <v>0</v>
      </c>
      <c r="G138" s="279">
        <v>0</v>
      </c>
      <c r="H138" s="279">
        <v>0</v>
      </c>
      <c r="I138" s="279">
        <v>0</v>
      </c>
      <c r="J138" s="279">
        <v>0</v>
      </c>
      <c r="K138" s="279">
        <v>0</v>
      </c>
    </row>
    <row r="139" spans="1:11" ht="12.75" customHeight="1">
      <c r="A139" s="2" t="s">
        <v>182</v>
      </c>
      <c r="B139" s="30">
        <f>SUM(C139:K139)</f>
        <v>1</v>
      </c>
      <c r="C139" s="279">
        <v>0</v>
      </c>
      <c r="D139" s="279">
        <v>0</v>
      </c>
      <c r="E139" s="279">
        <v>1</v>
      </c>
      <c r="F139" s="279">
        <v>0</v>
      </c>
      <c r="G139" s="279">
        <v>0</v>
      </c>
      <c r="H139" s="279">
        <v>0</v>
      </c>
      <c r="I139" s="279">
        <v>0</v>
      </c>
      <c r="J139" s="279">
        <v>0</v>
      </c>
      <c r="K139" s="279">
        <v>0</v>
      </c>
    </row>
    <row r="140" spans="1:11" ht="12.75" customHeight="1">
      <c r="A140" s="2" t="s">
        <v>183</v>
      </c>
      <c r="B140" s="30">
        <f t="shared" si="2"/>
        <v>92</v>
      </c>
      <c r="C140" s="279">
        <v>0</v>
      </c>
      <c r="D140" s="279">
        <v>0</v>
      </c>
      <c r="E140" s="279">
        <v>0</v>
      </c>
      <c r="F140" s="279">
        <v>0</v>
      </c>
      <c r="G140" s="279">
        <v>0</v>
      </c>
      <c r="H140" s="279">
        <v>9</v>
      </c>
      <c r="I140" s="279">
        <v>0</v>
      </c>
      <c r="J140" s="279">
        <v>83</v>
      </c>
      <c r="K140" s="279">
        <v>0</v>
      </c>
    </row>
    <row r="141" spans="1:11" ht="12.75" customHeight="1">
      <c r="A141" s="2" t="s">
        <v>184</v>
      </c>
      <c r="B141" s="30">
        <f t="shared" si="2"/>
        <v>1</v>
      </c>
      <c r="C141" s="279">
        <v>0</v>
      </c>
      <c r="D141" s="279">
        <v>0</v>
      </c>
      <c r="E141" s="279">
        <v>0</v>
      </c>
      <c r="F141" s="279">
        <v>0</v>
      </c>
      <c r="G141" s="279">
        <v>0</v>
      </c>
      <c r="H141" s="279">
        <v>0</v>
      </c>
      <c r="I141" s="279">
        <v>0</v>
      </c>
      <c r="J141" s="279">
        <v>1</v>
      </c>
      <c r="K141" s="279">
        <v>0</v>
      </c>
    </row>
    <row r="142" spans="1:11" ht="12.75" customHeight="1">
      <c r="A142" s="2" t="s">
        <v>185</v>
      </c>
      <c r="B142" s="30">
        <f t="shared" si="2"/>
        <v>112</v>
      </c>
      <c r="C142" s="279">
        <v>0</v>
      </c>
      <c r="D142" s="279">
        <v>0</v>
      </c>
      <c r="E142" s="279">
        <v>0</v>
      </c>
      <c r="F142" s="279">
        <v>0</v>
      </c>
      <c r="G142" s="279">
        <v>0</v>
      </c>
      <c r="H142" s="279">
        <v>1</v>
      </c>
      <c r="I142" s="279">
        <v>0</v>
      </c>
      <c r="J142" s="279">
        <v>0</v>
      </c>
      <c r="K142" s="279">
        <v>111</v>
      </c>
    </row>
    <row r="143" spans="1:11" ht="12.75" customHeight="1">
      <c r="A143" s="2" t="s">
        <v>186</v>
      </c>
      <c r="B143" s="30">
        <f>SUM(C143:K143)</f>
        <v>109</v>
      </c>
      <c r="C143" s="279">
        <v>0</v>
      </c>
      <c r="D143" s="279">
        <v>0</v>
      </c>
      <c r="E143" s="279">
        <v>0</v>
      </c>
      <c r="F143" s="279">
        <v>0</v>
      </c>
      <c r="G143" s="279">
        <v>0</v>
      </c>
      <c r="H143" s="279">
        <v>13</v>
      </c>
      <c r="I143" s="279">
        <v>0</v>
      </c>
      <c r="J143" s="279">
        <v>0</v>
      </c>
      <c r="K143" s="279">
        <v>96</v>
      </c>
    </row>
    <row r="144" spans="1:11" ht="12.75" customHeight="1">
      <c r="A144" s="2" t="s">
        <v>187</v>
      </c>
      <c r="B144" s="30">
        <f>SUM(C144:K144)</f>
        <v>11</v>
      </c>
      <c r="C144" s="279">
        <v>0</v>
      </c>
      <c r="D144" s="279">
        <v>0</v>
      </c>
      <c r="E144" s="279">
        <v>8</v>
      </c>
      <c r="F144" s="279">
        <v>0</v>
      </c>
      <c r="G144" s="279">
        <v>3</v>
      </c>
      <c r="H144" s="279">
        <v>0</v>
      </c>
      <c r="I144" s="279">
        <v>0</v>
      </c>
      <c r="J144" s="279">
        <v>0</v>
      </c>
      <c r="K144" s="279">
        <v>0</v>
      </c>
    </row>
    <row r="145" spans="1:11" ht="12.75" customHeight="1">
      <c r="A145" s="2" t="s">
        <v>188</v>
      </c>
      <c r="B145" s="30">
        <f t="shared" si="2"/>
        <v>23</v>
      </c>
      <c r="C145" s="279">
        <v>0</v>
      </c>
      <c r="D145" s="279">
        <v>0</v>
      </c>
      <c r="E145" s="279">
        <v>22</v>
      </c>
      <c r="F145" s="279">
        <v>0</v>
      </c>
      <c r="G145" s="279">
        <v>0</v>
      </c>
      <c r="H145" s="279">
        <v>1</v>
      </c>
      <c r="I145" s="279">
        <v>0</v>
      </c>
      <c r="J145" s="279">
        <v>0</v>
      </c>
      <c r="K145" s="279">
        <v>0</v>
      </c>
    </row>
    <row r="146" spans="1:11" ht="12.75" customHeight="1">
      <c r="A146" s="2" t="s">
        <v>492</v>
      </c>
      <c r="B146" s="30">
        <f t="shared" si="2"/>
        <v>3</v>
      </c>
      <c r="C146" s="279">
        <v>0</v>
      </c>
      <c r="D146" s="279">
        <v>0</v>
      </c>
      <c r="E146" s="279">
        <v>3</v>
      </c>
      <c r="F146" s="279">
        <v>0</v>
      </c>
      <c r="G146" s="279">
        <v>0</v>
      </c>
      <c r="H146" s="279">
        <v>0</v>
      </c>
      <c r="I146" s="279">
        <v>0</v>
      </c>
      <c r="J146" s="279">
        <v>0</v>
      </c>
      <c r="K146" s="279">
        <v>0</v>
      </c>
    </row>
    <row r="147" spans="1:11" ht="12.75" customHeight="1">
      <c r="A147" s="2" t="s">
        <v>190</v>
      </c>
      <c r="B147" s="30">
        <f t="shared" si="2"/>
        <v>1</v>
      </c>
      <c r="C147" s="279">
        <v>0</v>
      </c>
      <c r="D147" s="279">
        <v>0</v>
      </c>
      <c r="E147" s="279">
        <v>1</v>
      </c>
      <c r="F147" s="279">
        <v>0</v>
      </c>
      <c r="G147" s="279">
        <v>0</v>
      </c>
      <c r="H147" s="279">
        <v>0</v>
      </c>
      <c r="I147" s="279">
        <v>0</v>
      </c>
      <c r="J147" s="279">
        <v>0</v>
      </c>
      <c r="K147" s="279">
        <v>0</v>
      </c>
    </row>
    <row r="148" spans="1:11" ht="12.75" customHeight="1">
      <c r="A148" s="36" t="s">
        <v>191</v>
      </c>
      <c r="B148" s="30">
        <f>SUM(C148:K148)</f>
        <v>4</v>
      </c>
      <c r="C148" s="279">
        <v>0</v>
      </c>
      <c r="D148" s="279">
        <v>0</v>
      </c>
      <c r="E148" s="279">
        <v>0</v>
      </c>
      <c r="F148" s="279">
        <v>0</v>
      </c>
      <c r="G148" s="279">
        <v>0</v>
      </c>
      <c r="H148" s="279">
        <v>2</v>
      </c>
      <c r="I148" s="279">
        <v>0</v>
      </c>
      <c r="J148" s="279">
        <v>0</v>
      </c>
      <c r="K148" s="279">
        <v>2</v>
      </c>
    </row>
    <row r="149" spans="1:11" ht="12.75" customHeight="1">
      <c r="A149" s="2" t="s">
        <v>192</v>
      </c>
      <c r="B149" s="30">
        <f>SUM(C149:K149)</f>
        <v>5</v>
      </c>
      <c r="C149" s="279">
        <v>0</v>
      </c>
      <c r="D149" s="279">
        <v>0</v>
      </c>
      <c r="E149" s="279">
        <v>2</v>
      </c>
      <c r="F149" s="279">
        <v>0</v>
      </c>
      <c r="G149" s="279">
        <v>0</v>
      </c>
      <c r="H149" s="279">
        <v>3</v>
      </c>
      <c r="I149" s="279">
        <v>0</v>
      </c>
      <c r="J149" s="279">
        <v>0</v>
      </c>
      <c r="K149" s="279">
        <v>0</v>
      </c>
    </row>
    <row r="150" spans="1:11" ht="12.75" customHeight="1">
      <c r="A150" s="36" t="s">
        <v>193</v>
      </c>
      <c r="B150" s="30">
        <f>SUM(C150:K150)</f>
        <v>35</v>
      </c>
      <c r="C150" s="279">
        <v>0</v>
      </c>
      <c r="D150" s="279">
        <v>0</v>
      </c>
      <c r="E150" s="279">
        <v>2</v>
      </c>
      <c r="F150" s="279">
        <v>8</v>
      </c>
      <c r="G150" s="279">
        <v>11</v>
      </c>
      <c r="H150" s="279">
        <v>1</v>
      </c>
      <c r="I150" s="279">
        <v>12</v>
      </c>
      <c r="J150" s="279">
        <v>0</v>
      </c>
      <c r="K150" s="279">
        <v>1</v>
      </c>
    </row>
    <row r="151" spans="1:11" ht="12.75" customHeight="1" thickBot="1">
      <c r="A151" s="15"/>
      <c r="B151" s="16"/>
      <c r="C151" s="124"/>
      <c r="D151" s="15"/>
      <c r="E151" s="124"/>
      <c r="F151" s="15"/>
      <c r="G151" s="15"/>
      <c r="H151" s="15"/>
      <c r="I151" s="15"/>
      <c r="J151" s="15"/>
      <c r="K151" s="15"/>
    </row>
    <row r="152" ht="12.75" customHeight="1">
      <c r="A152" s="141" t="s">
        <v>194</v>
      </c>
    </row>
  </sheetData>
  <mergeCells count="8">
    <mergeCell ref="A81:A84"/>
    <mergeCell ref="B81:B84"/>
    <mergeCell ref="C81:K81"/>
    <mergeCell ref="A3:K3"/>
    <mergeCell ref="A4:K4"/>
    <mergeCell ref="A7:A10"/>
    <mergeCell ref="B7:B10"/>
    <mergeCell ref="C7:K7"/>
  </mergeCells>
  <printOptions horizontalCentered="1" verticalCentered="1"/>
  <pageMargins left="0.7874015748031497" right="0.7874015748031497" top="0.3937007874015748" bottom="0.3937007874015748" header="0" footer="0"/>
  <pageSetup horizontalDpi="600" verticalDpi="600" orientation="portrait" scale="70" r:id="rId1"/>
  <rowBreaks count="1" manualBreakCount="1">
    <brk id="7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A33" sqref="A33"/>
    </sheetView>
  </sheetViews>
  <sheetFormatPr defaultColWidth="11.421875" defaultRowHeight="19.5" customHeight="1"/>
  <cols>
    <col min="1" max="1" width="21.421875" style="34" customWidth="1"/>
    <col min="2" max="2" width="9.00390625" style="34" customWidth="1"/>
    <col min="3" max="3" width="10.28125" style="34" customWidth="1"/>
    <col min="4" max="5" width="8.7109375" style="34" customWidth="1"/>
    <col min="6" max="6" width="9.57421875" style="34" customWidth="1"/>
    <col min="7" max="7" width="8.8515625" style="34" customWidth="1"/>
    <col min="8" max="8" width="10.140625" style="34" customWidth="1"/>
    <col min="9" max="9" width="8.7109375" style="34" customWidth="1"/>
    <col min="10" max="10" width="10.140625" style="34" customWidth="1"/>
    <col min="11" max="16384" width="11.421875" style="34" customWidth="1"/>
  </cols>
  <sheetData>
    <row r="1" ht="19.5" customHeight="1">
      <c r="A1" s="87" t="s">
        <v>583</v>
      </c>
    </row>
    <row r="2" spans="1:9" ht="19.5" customHeight="1">
      <c r="A2" s="406"/>
      <c r="B2" s="406"/>
      <c r="C2" s="406"/>
      <c r="D2" s="406"/>
      <c r="E2" s="406"/>
      <c r="F2" s="406"/>
      <c r="G2" s="406"/>
      <c r="H2" s="406"/>
      <c r="I2" s="406"/>
    </row>
    <row r="3" spans="1:10" ht="19.5" customHeight="1">
      <c r="A3" s="406" t="s">
        <v>336</v>
      </c>
      <c r="B3" s="406"/>
      <c r="C3" s="406"/>
      <c r="D3" s="406"/>
      <c r="E3" s="406"/>
      <c r="F3" s="406"/>
      <c r="G3" s="406"/>
      <c r="H3" s="406"/>
      <c r="I3" s="406"/>
      <c r="J3" s="406"/>
    </row>
    <row r="4" spans="1:10" ht="19.5" customHeight="1">
      <c r="A4" s="406" t="s">
        <v>339</v>
      </c>
      <c r="B4" s="406"/>
      <c r="C4" s="406"/>
      <c r="D4" s="406"/>
      <c r="E4" s="406"/>
      <c r="F4" s="406"/>
      <c r="G4" s="406"/>
      <c r="H4" s="406"/>
      <c r="I4" s="406"/>
      <c r="J4" s="406"/>
    </row>
    <row r="5" spans="1:8" ht="19.5" customHeight="1" thickBot="1">
      <c r="A5" s="151"/>
      <c r="B5" s="151"/>
      <c r="C5" s="151"/>
      <c r="D5" s="151"/>
      <c r="E5" s="151"/>
      <c r="F5" s="151"/>
      <c r="G5" s="151"/>
      <c r="H5" s="151"/>
    </row>
    <row r="6" spans="1:11" ht="28.5" customHeight="1" thickBot="1">
      <c r="A6" s="407" t="s">
        <v>253</v>
      </c>
      <c r="B6" s="409" t="s">
        <v>518</v>
      </c>
      <c r="C6" s="409"/>
      <c r="D6" s="409"/>
      <c r="E6" s="409"/>
      <c r="F6" s="409"/>
      <c r="G6" s="409"/>
      <c r="H6" s="409"/>
      <c r="I6" s="409"/>
      <c r="J6" s="409"/>
      <c r="K6" s="156"/>
    </row>
    <row r="7" spans="1:11" ht="28.5" customHeight="1" thickBot="1">
      <c r="A7" s="408"/>
      <c r="B7" s="153">
        <v>1995</v>
      </c>
      <c r="C7" s="153">
        <v>1996</v>
      </c>
      <c r="D7" s="153">
        <v>1997</v>
      </c>
      <c r="E7" s="153">
        <v>1998</v>
      </c>
      <c r="F7" s="153">
        <v>1999</v>
      </c>
      <c r="G7" s="153">
        <v>2000</v>
      </c>
      <c r="H7" s="153">
        <v>2001</v>
      </c>
      <c r="I7" s="153">
        <v>2002</v>
      </c>
      <c r="J7" s="153">
        <v>2003</v>
      </c>
      <c r="K7" s="153">
        <v>2004</v>
      </c>
    </row>
    <row r="8" spans="1:10" ht="19.5" customHeight="1">
      <c r="A8" s="157"/>
      <c r="B8" s="140"/>
      <c r="C8" s="140"/>
      <c r="D8" s="140"/>
      <c r="E8" s="140"/>
      <c r="F8" s="140"/>
      <c r="G8" s="152"/>
      <c r="H8" s="152"/>
      <c r="I8" s="152"/>
      <c r="J8" s="152"/>
    </row>
    <row r="9" spans="1:11" ht="19.5" customHeight="1">
      <c r="A9" s="158" t="s">
        <v>10</v>
      </c>
      <c r="B9" s="182">
        <f aca="true" t="shared" si="0" ref="B9:K9">SUM(B11:B38)</f>
        <v>45338</v>
      </c>
      <c r="C9" s="182">
        <f t="shared" si="0"/>
        <v>44375</v>
      </c>
      <c r="D9" s="182">
        <f t="shared" si="0"/>
        <v>44321</v>
      </c>
      <c r="E9" s="182">
        <f t="shared" si="0"/>
        <v>45522</v>
      </c>
      <c r="F9" s="182">
        <f t="shared" si="0"/>
        <v>48126</v>
      </c>
      <c r="G9" s="182">
        <f t="shared" si="0"/>
        <v>48357</v>
      </c>
      <c r="H9" s="182">
        <f t="shared" si="0"/>
        <v>45124</v>
      </c>
      <c r="I9" s="182">
        <f t="shared" si="0"/>
        <v>43974</v>
      </c>
      <c r="J9" s="182">
        <f t="shared" si="0"/>
        <v>50100</v>
      </c>
      <c r="K9" s="182">
        <f t="shared" si="0"/>
        <v>52215</v>
      </c>
    </row>
    <row r="10" spans="1:11" ht="19.5" customHeight="1">
      <c r="A10" s="157"/>
      <c r="B10" s="179"/>
      <c r="C10" s="179"/>
      <c r="D10" s="179"/>
      <c r="E10" s="179"/>
      <c r="F10" s="179"/>
      <c r="G10" s="287"/>
      <c r="H10" s="179"/>
      <c r="I10" s="287"/>
      <c r="J10" s="287"/>
      <c r="K10" s="220"/>
    </row>
    <row r="11" spans="1:11" ht="17.25" customHeight="1">
      <c r="A11" s="157" t="s">
        <v>267</v>
      </c>
      <c r="B11" s="179">
        <v>19585</v>
      </c>
      <c r="C11" s="179">
        <v>19215</v>
      </c>
      <c r="D11" s="179">
        <v>18617</v>
      </c>
      <c r="E11" s="179">
        <v>16399</v>
      </c>
      <c r="F11" s="179">
        <v>19597</v>
      </c>
      <c r="G11" s="179">
        <v>17000</v>
      </c>
      <c r="H11" s="179">
        <v>15938</v>
      </c>
      <c r="I11" s="179">
        <v>14741</v>
      </c>
      <c r="J11" s="179">
        <v>18434</v>
      </c>
      <c r="K11" s="286">
        <v>18598</v>
      </c>
    </row>
    <row r="12" spans="1:11" ht="17.25" customHeight="1">
      <c r="A12" s="157" t="s">
        <v>268</v>
      </c>
      <c r="B12" s="179">
        <v>2982</v>
      </c>
      <c r="C12" s="179">
        <v>2958</v>
      </c>
      <c r="D12" s="179">
        <v>3486</v>
      </c>
      <c r="E12" s="179">
        <v>2964</v>
      </c>
      <c r="F12" s="179">
        <v>3030</v>
      </c>
      <c r="G12" s="179">
        <v>4076</v>
      </c>
      <c r="H12" s="179">
        <v>2540</v>
      </c>
      <c r="I12" s="179">
        <v>2201</v>
      </c>
      <c r="J12" s="179">
        <v>2947</v>
      </c>
      <c r="K12" s="286">
        <v>3831</v>
      </c>
    </row>
    <row r="13" spans="1:11" ht="17.25" customHeight="1">
      <c r="A13" s="157" t="s">
        <v>269</v>
      </c>
      <c r="B13" s="179">
        <v>2404</v>
      </c>
      <c r="C13" s="179">
        <v>2480</v>
      </c>
      <c r="D13" s="179">
        <v>2478</v>
      </c>
      <c r="E13" s="179">
        <v>2647</v>
      </c>
      <c r="F13" s="179">
        <v>2556</v>
      </c>
      <c r="G13" s="179">
        <v>2669</v>
      </c>
      <c r="H13" s="179">
        <v>2712</v>
      </c>
      <c r="I13" s="179">
        <v>2898</v>
      </c>
      <c r="J13" s="179">
        <v>2882</v>
      </c>
      <c r="K13" s="286">
        <v>2719</v>
      </c>
    </row>
    <row r="14" spans="1:11" ht="17.25" customHeight="1">
      <c r="A14" s="157" t="s">
        <v>270</v>
      </c>
      <c r="B14" s="179">
        <v>3102</v>
      </c>
      <c r="C14" s="179">
        <v>2782</v>
      </c>
      <c r="D14" s="179">
        <v>2958</v>
      </c>
      <c r="E14" s="179">
        <v>3171</v>
      </c>
      <c r="F14" s="179">
        <v>3422</v>
      </c>
      <c r="G14" s="179">
        <v>3842</v>
      </c>
      <c r="H14" s="179">
        <v>2788</v>
      </c>
      <c r="I14" s="179">
        <v>2654</v>
      </c>
      <c r="J14" s="179">
        <v>3133</v>
      </c>
      <c r="K14" s="286">
        <v>2341</v>
      </c>
    </row>
    <row r="15" spans="1:11" ht="17.25" customHeight="1">
      <c r="A15" s="157" t="s">
        <v>271</v>
      </c>
      <c r="B15" s="179">
        <v>1637</v>
      </c>
      <c r="C15" s="179">
        <v>1321</v>
      </c>
      <c r="D15" s="179">
        <v>1356</v>
      </c>
      <c r="E15" s="179">
        <v>1844</v>
      </c>
      <c r="F15" s="179">
        <v>1550</v>
      </c>
      <c r="G15" s="179">
        <v>1686</v>
      </c>
      <c r="H15" s="179">
        <v>1695</v>
      </c>
      <c r="I15" s="179">
        <v>1924</v>
      </c>
      <c r="J15" s="179">
        <v>1582</v>
      </c>
      <c r="K15" s="286">
        <v>1753</v>
      </c>
    </row>
    <row r="16" spans="1:11" ht="17.25" customHeight="1">
      <c r="A16" s="157" t="s">
        <v>272</v>
      </c>
      <c r="B16" s="179">
        <v>2065</v>
      </c>
      <c r="C16" s="179">
        <v>1925</v>
      </c>
      <c r="D16" s="179">
        <v>1967</v>
      </c>
      <c r="E16" s="179">
        <v>1739</v>
      </c>
      <c r="F16" s="179">
        <v>1656</v>
      </c>
      <c r="G16" s="179">
        <v>1747</v>
      </c>
      <c r="H16" s="179">
        <v>1996</v>
      </c>
      <c r="I16" s="179">
        <v>1834</v>
      </c>
      <c r="J16" s="179">
        <v>1996</v>
      </c>
      <c r="K16" s="286">
        <v>1856</v>
      </c>
    </row>
    <row r="17" spans="1:11" ht="17.25" customHeight="1">
      <c r="A17" s="157" t="s">
        <v>17</v>
      </c>
      <c r="B17" s="179">
        <v>2050</v>
      </c>
      <c r="C17" s="179">
        <v>1952</v>
      </c>
      <c r="D17" s="179">
        <v>1478</v>
      </c>
      <c r="E17" s="179">
        <v>2217</v>
      </c>
      <c r="F17" s="179">
        <v>1989</v>
      </c>
      <c r="G17" s="179">
        <v>1903</v>
      </c>
      <c r="H17" s="179">
        <v>2152</v>
      </c>
      <c r="I17" s="179">
        <v>1922</v>
      </c>
      <c r="J17" s="179">
        <v>2181</v>
      </c>
      <c r="K17" s="286">
        <v>2213</v>
      </c>
    </row>
    <row r="18" spans="1:11" ht="17.25" customHeight="1">
      <c r="A18" s="157" t="s">
        <v>273</v>
      </c>
      <c r="B18" s="179">
        <v>1294</v>
      </c>
      <c r="C18" s="179">
        <v>1334</v>
      </c>
      <c r="D18" s="179">
        <v>1383</v>
      </c>
      <c r="E18" s="179">
        <v>1834</v>
      </c>
      <c r="F18" s="179">
        <v>1498</v>
      </c>
      <c r="G18" s="179">
        <v>1392</v>
      </c>
      <c r="H18" s="179">
        <v>1472</v>
      </c>
      <c r="I18" s="179">
        <v>1871</v>
      </c>
      <c r="J18" s="179">
        <v>1758</v>
      </c>
      <c r="K18" s="286">
        <v>1536</v>
      </c>
    </row>
    <row r="19" spans="1:11" ht="17.25" customHeight="1">
      <c r="A19" s="157" t="s">
        <v>334</v>
      </c>
      <c r="B19" s="179">
        <v>1272</v>
      </c>
      <c r="C19" s="179">
        <v>1297</v>
      </c>
      <c r="D19" s="179">
        <v>1268</v>
      </c>
      <c r="E19" s="179">
        <v>1346</v>
      </c>
      <c r="F19" s="179">
        <v>1439</v>
      </c>
      <c r="G19" s="179">
        <v>1543</v>
      </c>
      <c r="H19" s="179">
        <v>1628</v>
      </c>
      <c r="I19" s="179">
        <v>1884</v>
      </c>
      <c r="J19" s="179">
        <v>1726</v>
      </c>
      <c r="K19" s="286">
        <v>1766</v>
      </c>
    </row>
    <row r="20" spans="1:11" ht="17.25" customHeight="1">
      <c r="A20" s="157" t="s">
        <v>275</v>
      </c>
      <c r="B20" s="179">
        <v>1045</v>
      </c>
      <c r="C20" s="179">
        <v>1024</v>
      </c>
      <c r="D20" s="179">
        <v>939</v>
      </c>
      <c r="E20" s="179">
        <v>1345</v>
      </c>
      <c r="F20" s="179">
        <v>893</v>
      </c>
      <c r="G20" s="179">
        <v>1160</v>
      </c>
      <c r="H20" s="179">
        <v>1084</v>
      </c>
      <c r="I20" s="179">
        <v>816</v>
      </c>
      <c r="J20" s="179">
        <v>887</v>
      </c>
      <c r="K20" s="286">
        <v>1031</v>
      </c>
    </row>
    <row r="21" spans="1:11" ht="17.25" customHeight="1">
      <c r="A21" s="157" t="s">
        <v>276</v>
      </c>
      <c r="B21" s="179">
        <v>1300</v>
      </c>
      <c r="C21" s="179">
        <v>1289</v>
      </c>
      <c r="D21" s="179">
        <v>1365</v>
      </c>
      <c r="E21" s="179">
        <v>1662</v>
      </c>
      <c r="F21" s="179">
        <v>1618</v>
      </c>
      <c r="G21" s="179">
        <v>1591</v>
      </c>
      <c r="H21" s="179">
        <v>1335</v>
      </c>
      <c r="I21" s="179">
        <v>1346</v>
      </c>
      <c r="J21" s="179">
        <v>1225</v>
      </c>
      <c r="K21" s="286">
        <v>1604</v>
      </c>
    </row>
    <row r="22" spans="1:11" ht="17.25" customHeight="1">
      <c r="A22" s="157" t="s">
        <v>277</v>
      </c>
      <c r="B22" s="179">
        <v>953</v>
      </c>
      <c r="C22" s="179">
        <v>1033</v>
      </c>
      <c r="D22" s="179">
        <v>1367</v>
      </c>
      <c r="E22" s="179">
        <v>1264</v>
      </c>
      <c r="F22" s="179">
        <v>1081</v>
      </c>
      <c r="G22" s="179">
        <v>1283</v>
      </c>
      <c r="H22" s="179">
        <v>1354</v>
      </c>
      <c r="I22" s="179">
        <v>1301</v>
      </c>
      <c r="J22" s="179">
        <v>1379</v>
      </c>
      <c r="K22" s="286">
        <v>1637</v>
      </c>
    </row>
    <row r="23" spans="1:11" ht="17.25" customHeight="1">
      <c r="A23" s="157" t="s">
        <v>278</v>
      </c>
      <c r="B23" s="179">
        <v>845</v>
      </c>
      <c r="C23" s="179">
        <v>814</v>
      </c>
      <c r="D23" s="179">
        <v>818</v>
      </c>
      <c r="E23" s="179">
        <v>685</v>
      </c>
      <c r="F23" s="179">
        <v>839</v>
      </c>
      <c r="G23" s="179">
        <v>986</v>
      </c>
      <c r="H23" s="179">
        <v>911</v>
      </c>
      <c r="I23" s="179">
        <v>956</v>
      </c>
      <c r="J23" s="179">
        <v>1003</v>
      </c>
      <c r="K23" s="286">
        <v>869</v>
      </c>
    </row>
    <row r="24" spans="1:11" ht="17.25" customHeight="1">
      <c r="A24" s="157" t="s">
        <v>337</v>
      </c>
      <c r="B24" s="179">
        <v>834</v>
      </c>
      <c r="C24" s="179">
        <v>744</v>
      </c>
      <c r="D24" s="179">
        <v>713</v>
      </c>
      <c r="E24" s="179">
        <v>662</v>
      </c>
      <c r="F24" s="179">
        <v>770</v>
      </c>
      <c r="G24" s="179">
        <v>899</v>
      </c>
      <c r="H24" s="179">
        <v>988</v>
      </c>
      <c r="I24" s="179">
        <v>1157</v>
      </c>
      <c r="J24" s="179">
        <v>1075</v>
      </c>
      <c r="K24" s="286">
        <v>1180</v>
      </c>
    </row>
    <row r="25" spans="1:11" ht="17.25" customHeight="1">
      <c r="A25" s="157" t="s">
        <v>335</v>
      </c>
      <c r="B25" s="179">
        <v>926</v>
      </c>
      <c r="C25" s="179">
        <v>962</v>
      </c>
      <c r="D25" s="179">
        <v>917</v>
      </c>
      <c r="E25" s="179">
        <v>1050</v>
      </c>
      <c r="F25" s="179">
        <v>1002</v>
      </c>
      <c r="G25" s="179">
        <v>845</v>
      </c>
      <c r="H25" s="179">
        <v>1018</v>
      </c>
      <c r="I25" s="179">
        <v>1175</v>
      </c>
      <c r="J25" s="179">
        <v>1039</v>
      </c>
      <c r="K25" s="286">
        <v>839</v>
      </c>
    </row>
    <row r="26" spans="1:11" ht="17.25" customHeight="1">
      <c r="A26" s="157" t="s">
        <v>23</v>
      </c>
      <c r="B26" s="179">
        <v>847</v>
      </c>
      <c r="C26" s="179">
        <v>883</v>
      </c>
      <c r="D26" s="179">
        <v>761</v>
      </c>
      <c r="E26" s="179">
        <v>967</v>
      </c>
      <c r="F26" s="179">
        <v>1060</v>
      </c>
      <c r="G26" s="179">
        <v>1300</v>
      </c>
      <c r="H26" s="179">
        <v>1317</v>
      </c>
      <c r="I26" s="179">
        <v>1293</v>
      </c>
      <c r="J26" s="179">
        <v>1469</v>
      </c>
      <c r="K26" s="286">
        <v>1453</v>
      </c>
    </row>
    <row r="27" spans="1:11" ht="17.25" customHeight="1">
      <c r="A27" s="157" t="s">
        <v>320</v>
      </c>
      <c r="B27" s="179">
        <v>710</v>
      </c>
      <c r="C27" s="179">
        <v>803</v>
      </c>
      <c r="D27" s="179">
        <v>762</v>
      </c>
      <c r="E27" s="179">
        <v>949</v>
      </c>
      <c r="F27" s="179">
        <v>901</v>
      </c>
      <c r="G27" s="179">
        <v>949</v>
      </c>
      <c r="H27" s="179">
        <v>855</v>
      </c>
      <c r="I27" s="179">
        <v>596</v>
      </c>
      <c r="J27" s="179">
        <v>960</v>
      </c>
      <c r="K27" s="286">
        <v>1347</v>
      </c>
    </row>
    <row r="28" spans="1:11" ht="17.25" customHeight="1">
      <c r="A28" s="157" t="s">
        <v>282</v>
      </c>
      <c r="B28" s="179">
        <v>890</v>
      </c>
      <c r="C28" s="179">
        <v>778</v>
      </c>
      <c r="D28" s="179">
        <v>783</v>
      </c>
      <c r="E28" s="179">
        <v>697</v>
      </c>
      <c r="F28" s="179">
        <v>792</v>
      </c>
      <c r="G28" s="179">
        <v>889</v>
      </c>
      <c r="H28" s="179">
        <v>734</v>
      </c>
      <c r="I28" s="179">
        <v>690</v>
      </c>
      <c r="J28" s="179">
        <v>1018</v>
      </c>
      <c r="K28" s="286">
        <v>1258</v>
      </c>
    </row>
    <row r="29" spans="1:11" ht="17.25" customHeight="1">
      <c r="A29" s="157" t="s">
        <v>283</v>
      </c>
      <c r="B29" s="179">
        <v>300</v>
      </c>
      <c r="C29" s="179">
        <v>403</v>
      </c>
      <c r="D29" s="179">
        <v>392</v>
      </c>
      <c r="E29" s="179">
        <v>333</v>
      </c>
      <c r="F29" s="179">
        <v>316</v>
      </c>
      <c r="G29" s="179">
        <v>342</v>
      </c>
      <c r="H29" s="179">
        <v>389</v>
      </c>
      <c r="I29" s="179">
        <v>323</v>
      </c>
      <c r="J29" s="179">
        <v>389</v>
      </c>
      <c r="K29" s="286">
        <v>388</v>
      </c>
    </row>
    <row r="30" spans="1:11" ht="17.25" customHeight="1">
      <c r="A30" s="157" t="s">
        <v>284</v>
      </c>
      <c r="B30" s="179">
        <v>297</v>
      </c>
      <c r="C30" s="179">
        <v>378</v>
      </c>
      <c r="D30" s="179">
        <v>326</v>
      </c>
      <c r="E30" s="179">
        <v>387</v>
      </c>
      <c r="F30" s="179">
        <v>365</v>
      </c>
      <c r="G30" s="179">
        <v>357</v>
      </c>
      <c r="H30" s="179">
        <v>347</v>
      </c>
      <c r="I30" s="179">
        <v>373</v>
      </c>
      <c r="J30" s="179">
        <v>389</v>
      </c>
      <c r="K30" s="286">
        <v>461</v>
      </c>
    </row>
    <row r="31" spans="1:11" ht="17.25" customHeight="1">
      <c r="A31" s="157" t="s">
        <v>285</v>
      </c>
      <c r="B31" s="179">
        <v>0</v>
      </c>
      <c r="C31" s="179">
        <v>0</v>
      </c>
      <c r="D31" s="179">
        <v>0</v>
      </c>
      <c r="E31" s="179">
        <v>439</v>
      </c>
      <c r="F31" s="179">
        <v>510</v>
      </c>
      <c r="G31" s="179">
        <v>519</v>
      </c>
      <c r="H31" s="179">
        <v>619</v>
      </c>
      <c r="I31" s="179">
        <v>658</v>
      </c>
      <c r="J31" s="179">
        <v>557</v>
      </c>
      <c r="K31" s="286">
        <v>736</v>
      </c>
    </row>
    <row r="32" spans="1:11" ht="17.25" customHeight="1">
      <c r="A32" s="157" t="s">
        <v>286</v>
      </c>
      <c r="B32" s="179">
        <v>0</v>
      </c>
      <c r="C32" s="179">
        <v>0</v>
      </c>
      <c r="D32" s="179">
        <v>0</v>
      </c>
      <c r="E32" s="179">
        <v>568</v>
      </c>
      <c r="F32" s="179">
        <v>631</v>
      </c>
      <c r="G32" s="179">
        <v>788</v>
      </c>
      <c r="H32" s="179">
        <v>525</v>
      </c>
      <c r="I32" s="179">
        <v>482</v>
      </c>
      <c r="J32" s="179">
        <v>467</v>
      </c>
      <c r="K32" s="286">
        <v>901</v>
      </c>
    </row>
    <row r="33" spans="1:11" ht="17.25" customHeight="1">
      <c r="A33" s="157" t="s">
        <v>30</v>
      </c>
      <c r="B33" s="179">
        <v>0</v>
      </c>
      <c r="C33" s="179">
        <v>0</v>
      </c>
      <c r="D33" s="179">
        <v>0</v>
      </c>
      <c r="E33" s="179">
        <v>0</v>
      </c>
      <c r="F33" s="179">
        <v>227</v>
      </c>
      <c r="G33" s="179">
        <v>319</v>
      </c>
      <c r="H33" s="179">
        <v>391</v>
      </c>
      <c r="I33" s="179">
        <v>441</v>
      </c>
      <c r="J33" s="179">
        <v>423</v>
      </c>
      <c r="K33" s="286">
        <v>409</v>
      </c>
    </row>
    <row r="34" spans="1:11" ht="17.25" customHeight="1">
      <c r="A34" s="159" t="s">
        <v>287</v>
      </c>
      <c r="B34" s="179">
        <v>0</v>
      </c>
      <c r="C34" s="179">
        <v>0</v>
      </c>
      <c r="D34" s="179">
        <v>0</v>
      </c>
      <c r="E34" s="179">
        <v>0</v>
      </c>
      <c r="F34" s="179">
        <v>0</v>
      </c>
      <c r="G34" s="179">
        <v>0</v>
      </c>
      <c r="H34" s="179">
        <v>0</v>
      </c>
      <c r="I34" s="179">
        <v>66</v>
      </c>
      <c r="J34" s="179">
        <v>536</v>
      </c>
      <c r="K34" s="286">
        <v>692</v>
      </c>
    </row>
    <row r="35" spans="1:11" ht="17.25" customHeight="1">
      <c r="A35" s="157" t="s">
        <v>288</v>
      </c>
      <c r="B35" s="179">
        <v>0</v>
      </c>
      <c r="C35" s="179">
        <v>0</v>
      </c>
      <c r="D35" s="179">
        <v>0</v>
      </c>
      <c r="E35" s="179">
        <v>0</v>
      </c>
      <c r="F35" s="179">
        <v>0</v>
      </c>
      <c r="G35" s="179">
        <v>0</v>
      </c>
      <c r="H35" s="179">
        <v>0</v>
      </c>
      <c r="I35" s="179">
        <v>66</v>
      </c>
      <c r="J35" s="179">
        <v>233</v>
      </c>
      <c r="K35" s="286">
        <v>275</v>
      </c>
    </row>
    <row r="36" spans="1:11" ht="17.25" customHeight="1">
      <c r="A36" s="159" t="s">
        <v>289</v>
      </c>
      <c r="B36" s="179">
        <v>0</v>
      </c>
      <c r="C36" s="179">
        <v>0</v>
      </c>
      <c r="D36" s="179">
        <v>0</v>
      </c>
      <c r="E36" s="179">
        <v>0</v>
      </c>
      <c r="F36" s="179">
        <v>0</v>
      </c>
      <c r="G36" s="179">
        <v>0</v>
      </c>
      <c r="H36" s="179">
        <v>0</v>
      </c>
      <c r="I36" s="179">
        <v>66</v>
      </c>
      <c r="J36" s="179">
        <v>142</v>
      </c>
      <c r="K36" s="286">
        <v>257</v>
      </c>
    </row>
    <row r="37" spans="1:11" ht="17.25" customHeight="1">
      <c r="A37" s="159" t="s">
        <v>556</v>
      </c>
      <c r="B37" s="179">
        <v>0</v>
      </c>
      <c r="C37" s="179">
        <v>0</v>
      </c>
      <c r="D37" s="179">
        <v>0</v>
      </c>
      <c r="E37" s="179">
        <v>0</v>
      </c>
      <c r="F37" s="179">
        <v>0</v>
      </c>
      <c r="G37" s="179">
        <v>0</v>
      </c>
      <c r="H37" s="179">
        <v>0</v>
      </c>
      <c r="I37" s="179">
        <v>0</v>
      </c>
      <c r="J37" s="179">
        <v>0</v>
      </c>
      <c r="K37" s="286">
        <v>15</v>
      </c>
    </row>
    <row r="38" spans="1:11" ht="17.25" customHeight="1">
      <c r="A38" s="159" t="s">
        <v>551</v>
      </c>
      <c r="B38" s="179">
        <v>0</v>
      </c>
      <c r="C38" s="179">
        <v>0</v>
      </c>
      <c r="D38" s="179">
        <v>187</v>
      </c>
      <c r="E38" s="179">
        <v>353</v>
      </c>
      <c r="F38" s="179">
        <v>384</v>
      </c>
      <c r="G38" s="179">
        <v>272</v>
      </c>
      <c r="H38" s="179">
        <v>336</v>
      </c>
      <c r="I38" s="179">
        <v>240</v>
      </c>
      <c r="J38" s="179">
        <v>270</v>
      </c>
      <c r="K38" s="286">
        <v>250</v>
      </c>
    </row>
    <row r="39" spans="1:11" ht="17.25" customHeight="1" thickBot="1">
      <c r="A39" s="160"/>
      <c r="B39" s="33"/>
      <c r="C39" s="33"/>
      <c r="D39" s="33"/>
      <c r="E39" s="33"/>
      <c r="F39" s="33"/>
      <c r="G39" s="33"/>
      <c r="H39" s="33"/>
      <c r="I39" s="33"/>
      <c r="J39" s="33"/>
      <c r="K39" s="154"/>
    </row>
    <row r="40" ht="13.5" customHeight="1">
      <c r="A40" s="155" t="s">
        <v>612</v>
      </c>
    </row>
    <row r="41" ht="12" customHeight="1">
      <c r="A41" s="129" t="s">
        <v>338</v>
      </c>
    </row>
  </sheetData>
  <mergeCells count="5">
    <mergeCell ref="A2:I2"/>
    <mergeCell ref="A3:J3"/>
    <mergeCell ref="A4:J4"/>
    <mergeCell ref="A6:A7"/>
    <mergeCell ref="B6:J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workbookViewId="0" topLeftCell="A1">
      <selection activeCell="A1" sqref="A1"/>
    </sheetView>
  </sheetViews>
  <sheetFormatPr defaultColWidth="11.421875" defaultRowHeight="12.75"/>
  <cols>
    <col min="1" max="1" width="24.421875" style="71" customWidth="1"/>
    <col min="2" max="2" width="11.421875" style="71" customWidth="1"/>
    <col min="3" max="3" width="15.28125" style="71" customWidth="1"/>
    <col min="4" max="4" width="16.8515625" style="71" customWidth="1"/>
    <col min="5" max="5" width="18.00390625" style="34" customWidth="1"/>
    <col min="6" max="16384" width="11.421875" style="71" customWidth="1"/>
  </cols>
  <sheetData>
    <row r="1" spans="1:4" ht="15">
      <c r="A1" s="102" t="s">
        <v>584</v>
      </c>
      <c r="B1" s="34"/>
      <c r="C1" s="34"/>
      <c r="D1" s="34"/>
    </row>
    <row r="2" spans="1:4" ht="15">
      <c r="A2" s="34"/>
      <c r="B2" s="34"/>
      <c r="C2" s="34"/>
      <c r="D2" s="34"/>
    </row>
    <row r="3" spans="1:5" ht="15">
      <c r="A3" s="411" t="s">
        <v>340</v>
      </c>
      <c r="B3" s="411"/>
      <c r="C3" s="411"/>
      <c r="D3" s="411"/>
      <c r="E3" s="411"/>
    </row>
    <row r="4" spans="1:5" ht="15">
      <c r="A4" s="411" t="s">
        <v>585</v>
      </c>
      <c r="B4" s="411"/>
      <c r="C4" s="411"/>
      <c r="D4" s="411"/>
      <c r="E4" s="411"/>
    </row>
    <row r="5" spans="1:4" ht="15">
      <c r="A5" s="103"/>
      <c r="B5" s="34"/>
      <c r="C5" s="34"/>
      <c r="D5" s="34"/>
    </row>
    <row r="6" spans="1:4" ht="15.75" thickBot="1">
      <c r="A6" s="34"/>
      <c r="B6" s="34"/>
      <c r="C6" s="34"/>
      <c r="D6" s="34"/>
    </row>
    <row r="7" spans="1:5" ht="15">
      <c r="A7" s="412" t="s">
        <v>253</v>
      </c>
      <c r="B7" s="232"/>
      <c r="C7" s="415" t="s">
        <v>341</v>
      </c>
      <c r="D7" s="359"/>
      <c r="E7" s="244" t="s">
        <v>342</v>
      </c>
    </row>
    <row r="8" spans="1:5" ht="15.75" thickBot="1">
      <c r="A8" s="413"/>
      <c r="B8" s="233" t="s">
        <v>295</v>
      </c>
      <c r="C8" s="416"/>
      <c r="D8" s="360"/>
      <c r="E8" s="233" t="s">
        <v>343</v>
      </c>
    </row>
    <row r="9" spans="1:5" ht="15">
      <c r="A9" s="413"/>
      <c r="B9" s="234" t="s">
        <v>567</v>
      </c>
      <c r="C9" s="415" t="s">
        <v>10</v>
      </c>
      <c r="D9" s="161" t="s">
        <v>345</v>
      </c>
      <c r="E9" s="233" t="s">
        <v>346</v>
      </c>
    </row>
    <row r="10" spans="1:5" ht="15.75" thickBot="1">
      <c r="A10" s="414"/>
      <c r="B10" s="235"/>
      <c r="C10" s="416"/>
      <c r="D10" s="236" t="s">
        <v>347</v>
      </c>
      <c r="E10" s="245" t="s">
        <v>348</v>
      </c>
    </row>
    <row r="11" spans="1:5" ht="15">
      <c r="A11" s="237"/>
      <c r="B11" s="238"/>
      <c r="C11" s="238"/>
      <c r="D11" s="239"/>
      <c r="E11" s="238"/>
    </row>
    <row r="12" spans="1:5" ht="15">
      <c r="A12" s="240" t="s">
        <v>10</v>
      </c>
      <c r="B12" s="288">
        <f>SUM(B14:B40)</f>
        <v>31081</v>
      </c>
      <c r="C12" s="288">
        <f>SUM(C14:C40)</f>
        <v>10755</v>
      </c>
      <c r="D12" s="334">
        <f>(C12/B12)</f>
        <v>0.34603133747305426</v>
      </c>
      <c r="E12" s="288">
        <f>SUM(E14:E43)</f>
        <v>21688</v>
      </c>
    </row>
    <row r="13" spans="1:5" ht="15">
      <c r="A13" s="34"/>
      <c r="B13" s="289"/>
      <c r="C13" s="289"/>
      <c r="D13" s="335"/>
      <c r="E13" s="291"/>
    </row>
    <row r="14" spans="1:5" ht="15">
      <c r="A14" s="103" t="s">
        <v>268</v>
      </c>
      <c r="B14" s="285">
        <v>3598</v>
      </c>
      <c r="C14" s="292">
        <v>667</v>
      </c>
      <c r="D14" s="335">
        <f aca="true" t="shared" si="0" ref="D14:D38">(C14/B14)</f>
        <v>0.18538076709282936</v>
      </c>
      <c r="E14" s="293">
        <v>3432</v>
      </c>
    </row>
    <row r="15" spans="1:5" ht="15">
      <c r="A15" s="103" t="s">
        <v>269</v>
      </c>
      <c r="B15" s="285">
        <v>2528</v>
      </c>
      <c r="C15" s="292">
        <v>636</v>
      </c>
      <c r="D15" s="335">
        <f t="shared" si="0"/>
        <v>0.25158227848101267</v>
      </c>
      <c r="E15" s="293">
        <v>1713</v>
      </c>
    </row>
    <row r="16" spans="1:5" ht="15">
      <c r="A16" s="103" t="s">
        <v>270</v>
      </c>
      <c r="B16" s="285">
        <v>2115</v>
      </c>
      <c r="C16" s="292">
        <v>408</v>
      </c>
      <c r="D16" s="335">
        <f t="shared" si="0"/>
        <v>0.19290780141843972</v>
      </c>
      <c r="E16" s="293">
        <v>3457</v>
      </c>
    </row>
    <row r="17" spans="1:5" ht="15">
      <c r="A17" s="103" t="s">
        <v>271</v>
      </c>
      <c r="B17" s="285">
        <v>1620</v>
      </c>
      <c r="C17" s="292">
        <v>687</v>
      </c>
      <c r="D17" s="335">
        <f t="shared" si="0"/>
        <v>0.42407407407407405</v>
      </c>
      <c r="E17" s="293">
        <v>892</v>
      </c>
    </row>
    <row r="18" spans="1:5" ht="15">
      <c r="A18" s="103" t="s">
        <v>272</v>
      </c>
      <c r="B18" s="285">
        <v>1718</v>
      </c>
      <c r="C18" s="292">
        <v>753</v>
      </c>
      <c r="D18" s="335">
        <f t="shared" si="0"/>
        <v>0.4383003492433062</v>
      </c>
      <c r="E18" s="293">
        <v>1320</v>
      </c>
    </row>
    <row r="19" spans="1:5" ht="15">
      <c r="A19" s="103" t="s">
        <v>17</v>
      </c>
      <c r="B19" s="285">
        <v>2017</v>
      </c>
      <c r="C19" s="292">
        <v>670</v>
      </c>
      <c r="D19" s="335">
        <f t="shared" si="0"/>
        <v>0.3321764997521071</v>
      </c>
      <c r="E19" s="293">
        <v>288</v>
      </c>
    </row>
    <row r="20" spans="1:5" ht="15">
      <c r="A20" s="103" t="s">
        <v>273</v>
      </c>
      <c r="B20" s="285">
        <v>1384</v>
      </c>
      <c r="C20" s="292">
        <v>578</v>
      </c>
      <c r="D20" s="335">
        <f t="shared" si="0"/>
        <v>0.41763005780346824</v>
      </c>
      <c r="E20" s="293">
        <v>894</v>
      </c>
    </row>
    <row r="21" spans="1:5" ht="15">
      <c r="A21" s="103" t="s">
        <v>334</v>
      </c>
      <c r="B21" s="285">
        <v>1656</v>
      </c>
      <c r="C21" s="292">
        <v>507</v>
      </c>
      <c r="D21" s="335">
        <f t="shared" si="0"/>
        <v>0.3061594202898551</v>
      </c>
      <c r="E21" s="293">
        <v>1169</v>
      </c>
    </row>
    <row r="22" spans="1:5" ht="15">
      <c r="A22" s="103" t="s">
        <v>275</v>
      </c>
      <c r="B22" s="285">
        <v>922</v>
      </c>
      <c r="C22" s="292">
        <v>370</v>
      </c>
      <c r="D22" s="335">
        <f t="shared" si="0"/>
        <v>0.40130151843817785</v>
      </c>
      <c r="E22" s="293">
        <v>452</v>
      </c>
    </row>
    <row r="23" spans="1:5" ht="15">
      <c r="A23" s="103" t="s">
        <v>276</v>
      </c>
      <c r="B23" s="285">
        <v>1474</v>
      </c>
      <c r="C23" s="292">
        <v>404</v>
      </c>
      <c r="D23" s="335">
        <f t="shared" si="0"/>
        <v>0.27408412483039346</v>
      </c>
      <c r="E23" s="293">
        <v>1169</v>
      </c>
    </row>
    <row r="24" spans="1:5" ht="15">
      <c r="A24" s="103" t="s">
        <v>277</v>
      </c>
      <c r="B24" s="285">
        <v>1556</v>
      </c>
      <c r="C24" s="292">
        <v>778</v>
      </c>
      <c r="D24" s="335">
        <f t="shared" si="0"/>
        <v>0.5</v>
      </c>
      <c r="E24" s="293">
        <v>925</v>
      </c>
    </row>
    <row r="25" spans="1:5" ht="15">
      <c r="A25" s="103" t="s">
        <v>278</v>
      </c>
      <c r="B25" s="285">
        <v>815</v>
      </c>
      <c r="C25" s="292">
        <v>413</v>
      </c>
      <c r="D25" s="335">
        <f t="shared" si="0"/>
        <v>0.5067484662576687</v>
      </c>
      <c r="E25" s="293">
        <v>496</v>
      </c>
    </row>
    <row r="26" spans="1:5" ht="15">
      <c r="A26" s="103" t="s">
        <v>337</v>
      </c>
      <c r="B26" s="285">
        <v>1092</v>
      </c>
      <c r="C26" s="292">
        <v>385</v>
      </c>
      <c r="D26" s="335">
        <f t="shared" si="0"/>
        <v>0.3525641025641026</v>
      </c>
      <c r="E26" s="293">
        <v>678</v>
      </c>
    </row>
    <row r="27" spans="1:5" ht="15">
      <c r="A27" s="103" t="s">
        <v>335</v>
      </c>
      <c r="B27" s="285">
        <v>768</v>
      </c>
      <c r="C27" s="292">
        <v>322</v>
      </c>
      <c r="D27" s="335">
        <f t="shared" si="0"/>
        <v>0.4192708333333333</v>
      </c>
      <c r="E27" s="293">
        <v>425</v>
      </c>
    </row>
    <row r="28" spans="1:5" ht="15">
      <c r="A28" s="103" t="s">
        <v>23</v>
      </c>
      <c r="B28" s="285">
        <v>1389</v>
      </c>
      <c r="C28" s="292">
        <v>758</v>
      </c>
      <c r="D28" s="335">
        <f t="shared" si="0"/>
        <v>0.5457163426925846</v>
      </c>
      <c r="E28" s="293">
        <v>708</v>
      </c>
    </row>
    <row r="29" spans="1:5" ht="15">
      <c r="A29" s="103" t="s">
        <v>320</v>
      </c>
      <c r="B29" s="285">
        <v>1293</v>
      </c>
      <c r="C29" s="292">
        <v>540</v>
      </c>
      <c r="D29" s="335">
        <f t="shared" si="0"/>
        <v>0.4176334106728538</v>
      </c>
      <c r="E29" s="293">
        <v>311</v>
      </c>
    </row>
    <row r="30" spans="1:5" ht="15">
      <c r="A30" s="103" t="s">
        <v>282</v>
      </c>
      <c r="B30" s="285">
        <v>1165</v>
      </c>
      <c r="C30" s="292">
        <v>469</v>
      </c>
      <c r="D30" s="335">
        <f t="shared" si="0"/>
        <v>0.4025751072961373</v>
      </c>
      <c r="E30" s="293">
        <v>669</v>
      </c>
    </row>
    <row r="31" spans="1:5" ht="15">
      <c r="A31" s="103" t="s">
        <v>283</v>
      </c>
      <c r="B31" s="285">
        <v>358</v>
      </c>
      <c r="C31" s="292">
        <v>155</v>
      </c>
      <c r="D31" s="335">
        <f t="shared" si="0"/>
        <v>0.4329608938547486</v>
      </c>
      <c r="E31" s="293">
        <v>199</v>
      </c>
    </row>
    <row r="32" spans="1:5" ht="15">
      <c r="A32" s="103" t="s">
        <v>284</v>
      </c>
      <c r="B32" s="285">
        <v>412</v>
      </c>
      <c r="C32" s="292">
        <v>169</v>
      </c>
      <c r="D32" s="335">
        <f t="shared" si="0"/>
        <v>0.41019417475728154</v>
      </c>
      <c r="E32" s="293">
        <v>226</v>
      </c>
    </row>
    <row r="33" spans="1:5" ht="15">
      <c r="A33" s="103" t="s">
        <v>285</v>
      </c>
      <c r="B33" s="285">
        <v>694</v>
      </c>
      <c r="C33" s="292">
        <v>236</v>
      </c>
      <c r="D33" s="335">
        <f t="shared" si="0"/>
        <v>0.3400576368876081</v>
      </c>
      <c r="E33" s="293">
        <v>563</v>
      </c>
    </row>
    <row r="34" spans="1:5" ht="15">
      <c r="A34" s="103" t="s">
        <v>286</v>
      </c>
      <c r="B34" s="285">
        <v>864</v>
      </c>
      <c r="C34" s="292">
        <v>278</v>
      </c>
      <c r="D34" s="335">
        <f t="shared" si="0"/>
        <v>0.32175925925925924</v>
      </c>
      <c r="E34" s="293">
        <v>616</v>
      </c>
    </row>
    <row r="35" spans="1:5" ht="15">
      <c r="A35" s="103" t="s">
        <v>30</v>
      </c>
      <c r="B35" s="285">
        <v>376</v>
      </c>
      <c r="C35" s="292">
        <v>185</v>
      </c>
      <c r="D35" s="335">
        <f t="shared" si="0"/>
        <v>0.4920212765957447</v>
      </c>
      <c r="E35" s="293">
        <v>260</v>
      </c>
    </row>
    <row r="36" spans="1:5" ht="15">
      <c r="A36" s="103" t="s">
        <v>287</v>
      </c>
      <c r="B36" s="285">
        <v>647</v>
      </c>
      <c r="C36" s="292">
        <v>264</v>
      </c>
      <c r="D36" s="335">
        <f t="shared" si="0"/>
        <v>0.4080370942812983</v>
      </c>
      <c r="E36" s="293">
        <v>637</v>
      </c>
    </row>
    <row r="37" spans="1:5" ht="15">
      <c r="A37" s="103" t="s">
        <v>288</v>
      </c>
      <c r="B37" s="285">
        <v>250</v>
      </c>
      <c r="C37" s="292">
        <v>63</v>
      </c>
      <c r="D37" s="335">
        <f t="shared" si="0"/>
        <v>0.252</v>
      </c>
      <c r="E37" s="293">
        <v>146</v>
      </c>
    </row>
    <row r="38" spans="1:5" s="34" customFormat="1" ht="15">
      <c r="A38" s="103" t="s">
        <v>289</v>
      </c>
      <c r="B38" s="285">
        <v>245</v>
      </c>
      <c r="C38" s="292">
        <v>60</v>
      </c>
      <c r="D38" s="335">
        <f t="shared" si="0"/>
        <v>0.24489795918367346</v>
      </c>
      <c r="E38" s="293">
        <v>43</v>
      </c>
    </row>
    <row r="39" spans="1:5" s="34" customFormat="1" ht="15">
      <c r="A39" s="103" t="s">
        <v>556</v>
      </c>
      <c r="B39" s="293">
        <v>15</v>
      </c>
      <c r="C39" s="292" t="s">
        <v>544</v>
      </c>
      <c r="D39" s="335">
        <v>0</v>
      </c>
      <c r="E39" s="293" t="s">
        <v>544</v>
      </c>
    </row>
    <row r="40" spans="1:5" s="34" customFormat="1" ht="15">
      <c r="A40" s="103" t="s">
        <v>566</v>
      </c>
      <c r="B40" s="293">
        <v>110</v>
      </c>
      <c r="C40" s="292" t="s">
        <v>544</v>
      </c>
      <c r="D40" s="335">
        <v>0</v>
      </c>
      <c r="E40" s="293" t="s">
        <v>544</v>
      </c>
    </row>
    <row r="41" spans="1:5" ht="15.75" thickBot="1">
      <c r="A41" s="110"/>
      <c r="B41" s="241"/>
      <c r="C41" s="242"/>
      <c r="D41" s="243"/>
      <c r="E41" s="242"/>
    </row>
    <row r="42" spans="1:5" ht="15">
      <c r="A42" s="410" t="s">
        <v>586</v>
      </c>
      <c r="B42" s="410"/>
      <c r="C42" s="114"/>
      <c r="D42" s="114"/>
      <c r="E42" s="114"/>
    </row>
    <row r="43" spans="1:4" ht="15">
      <c r="A43" s="129" t="s">
        <v>338</v>
      </c>
      <c r="B43" s="34"/>
      <c r="C43" s="34"/>
      <c r="D43" s="34"/>
    </row>
    <row r="44" spans="1:4" ht="15">
      <c r="A44" s="34"/>
      <c r="B44" s="34"/>
      <c r="C44" s="34"/>
      <c r="D44" s="34"/>
    </row>
  </sheetData>
  <mergeCells count="6">
    <mergeCell ref="A42:B42"/>
    <mergeCell ref="A3:E3"/>
    <mergeCell ref="A4:E4"/>
    <mergeCell ref="A7:A10"/>
    <mergeCell ref="C7:D8"/>
    <mergeCell ref="C9:C10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msolanof</dc:creator>
  <cp:keywords/>
  <dc:description/>
  <cp:lastModifiedBy>xbarrientos</cp:lastModifiedBy>
  <cp:lastPrinted>2005-08-18T20:04:48Z</cp:lastPrinted>
  <dcterms:created xsi:type="dcterms:W3CDTF">2005-03-29T15:52:59Z</dcterms:created>
  <dcterms:modified xsi:type="dcterms:W3CDTF">2005-08-18T20:05:33Z</dcterms:modified>
  <cp:category/>
  <cp:version/>
  <cp:contentType/>
  <cp:contentStatus/>
</cp:coreProperties>
</file>