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VEHÍCULOS 2008" sheetId="1" r:id="rId1"/>
  </sheets>
  <definedNames>
    <definedName name="_6">#REF!</definedName>
    <definedName name="_7">#REF!</definedName>
    <definedName name="_8">#REF!</definedName>
  </definedNames>
  <calcPr fullCalcOnLoad="1"/>
</workbook>
</file>

<file path=xl/comments1.xml><?xml version="1.0" encoding="utf-8"?>
<comments xmlns="http://schemas.openxmlformats.org/spreadsheetml/2006/main">
  <authors>
    <author>igranados</author>
  </authors>
  <commentList>
    <comment ref="C7" authorId="0">
      <text>
        <r>
          <rPr>
            <sz val="8"/>
            <rFont val="Tahoma"/>
            <family val="0"/>
          </rPr>
          <t xml:space="preserve">Departamento de Seguridad: El único vehículo asignado a ese departamento se utiliza para cubrir gran cantidad de actividades como por ejemplo:  traslado de vehículos decomisados, operativos de quema de droga, el supervisor lo usa para realizar rondas de seguridad en horas no hábiles al igual que deben atender las activaciones de las alarmas también en las horas no hábiles, se utiliza para realizar compras menores, traslado de pacientes, traslado del personal a cursos y juicios de alto riesgo, entrega de documentación a Ministerios y otros lugares. El vehículo adicional se utilizaría para uso exclusivo del encargado de los sistemas de alarmas, quien tiene que realizar gran cantidad de giras por todo el país, atendiendo 175 sistemas de seguridad electrónicos que actualmente funcionan en el país.
</t>
        </r>
      </text>
    </comment>
    <comment ref="F14" authorId="0">
      <text>
        <r>
          <rPr>
            <b/>
            <sz val="14"/>
            <rFont val="Tahoma"/>
            <family val="2"/>
          </rPr>
          <t>872
1010
1016
1026
1033
1045</t>
        </r>
        <r>
          <rPr>
            <b/>
            <sz val="12"/>
            <rFont val="Tahoma"/>
            <family val="2"/>
          </rPr>
          <t xml:space="preserve">
</t>
        </r>
      </text>
    </comment>
    <comment ref="E14" authorId="0">
      <text>
        <r>
          <rPr>
            <b/>
            <sz val="10"/>
            <rFont val="Tahoma"/>
            <family val="2"/>
          </rPr>
          <t>El primero es del año 2000 (872) y los demás son del año 2004</t>
        </r>
        <r>
          <rPr>
            <sz val="8"/>
            <rFont val="Tahoma"/>
            <family val="0"/>
          </rPr>
          <t xml:space="preserve">.
</t>
        </r>
      </text>
    </comment>
    <comment ref="F15" authorId="0">
      <text>
        <r>
          <rPr>
            <b/>
            <sz val="14"/>
            <rFont val="Tahoma"/>
            <family val="2"/>
          </rPr>
          <t>1038
1040
1042</t>
        </r>
        <r>
          <rPr>
            <sz val="8"/>
            <rFont val="Tahoma"/>
            <family val="0"/>
          </rPr>
          <t xml:space="preserve">
</t>
        </r>
      </text>
    </comment>
    <comment ref="C19" authorId="0">
      <text>
        <r>
          <rPr>
            <sz val="8"/>
            <rFont val="Tahoma"/>
            <family val="0"/>
          </rPr>
          <t>Incluidos por el Consejo Superior según Acta de Presupuesto No. 02-07 del 28-02-2007, asignados a San José para atender los requerimientos de las personas con discapacidad, que deberán suplir las necesidades de todo el país en este sentido.</t>
        </r>
      </text>
    </comment>
    <comment ref="C21" authorId="0">
      <text>
        <r>
          <rPr>
            <sz val="8"/>
            <rFont val="Tahoma"/>
            <family val="0"/>
          </rPr>
          <t xml:space="preserve">Unidad de Localizaciones, Citaciones y Presentaciones del I Circuito Judicial de San José: Se solicita un vehículo para esta Unidad ya que nunca han contado con uno y en las labores de captura de presentación y captura por apremio corporal es indispensable que la Unidad cuente con este recurso fijo para poder cumplir con la demanda tan grande de este tipo de trámites por parte de los despachos, a quienes, se les ha debido contestar en más de una ocasión que no se les puede realizar la gestión, por no contar con vehículo. Si bien es cierto, prestan un vehículo que pertenece a notificaciones, pero como tal no siempre se cuenta con él, pues, la OCN también requiere de su vehículo, y que también el O.I.J presta vehículos, hay temporadas de más de un mes en donde por sus ocupaciones no pueden facilitarlo. Cabe recordar que éstas labores antes mencionadas son privativas de libertad a la humanidad de esos requeridos y solamente con vehículo se pueden realizar. Cabe agregar que hay acuerdos por parte del Consejo Superior que han señalado la entrega de vehículos a las Unidades de localización. 
</t>
        </r>
      </text>
    </comment>
    <comment ref="C22" authorId="0">
      <text>
        <r>
          <rPr>
            <sz val="8"/>
            <rFont val="Tahoma"/>
            <family val="0"/>
          </rPr>
          <t>Unidad de Localizaciones, Citaciones y Presentaciones del I Circuito Judicial de San José: Se solicitan cuatro motocicletas de características conocidas: por cuanto el personal está compuesto de 24 servidores judiciales de los cuales tres son administrativos y 21 son Oficiales de Localización.  Actualmente se cuenta con 12 motocicletas que son utilizadas por 16 Oficiales destacados a citación, verificación, comunicado oficial y localización; dado el aumento de trabajo se ha tornado cada vez más difícil compartir las 12 motocicletas, ya que, el tiempo no alcanza y se ven obligados muchas veces a trabajar luego de las 4:30 p.m. ocasionando esto inconvenientes tales como la falta de apoyo administrativo por parte de nuestra Unidad y los peligros que conlleva trabajar de noche, sin dejar de tomar en cuenta que los compañeros lo hacen por solidaridad a este Poder, ya que no cobran horas extra y aunque así fuera el rendimiento no es el mismo, pues, el área comercial 
normalmente cierra al caer la tarde. En otro orden de cosas se están solicitando motos con características distintas a las que nuestra Institución provee, ya que, en la actualidad se usan motocicletas vespa, las cuales, desafortunadamente no cuentan con respaldo debido a que la casa importadora cerró y se ha vuelto muy difícil conseguir los repuestos.</t>
        </r>
      </text>
    </comment>
    <comment ref="C33" authorId="0">
      <text>
        <r>
          <rPr>
            <sz val="8"/>
            <rFont val="Tahoma"/>
            <family val="0"/>
          </rPr>
          <t xml:space="preserve">Unidad Administrativa Regional de Alajuela: Sustitución de la motocicleta PJ 731, la cual se había presupuestado su compra para el 2006 junto con la sustitución de la PJ 729, sin embargo solo compraron una.
</t>
        </r>
      </text>
    </comment>
    <comment ref="C35" authorId="0">
      <text>
        <r>
          <rPr>
            <sz val="8"/>
            <rFont val="Tahoma"/>
            <family val="0"/>
          </rPr>
          <t xml:space="preserve">Unidad de Citaciones, Localizaciones y Presentaciones de San Carlos: El artículo 146 de la Ley Orgánica del Poder Judicial establece: En las diferentes circunscripciones territoriales funcionarán equipos de localización, citación y presentación de personas requeridas por autoridades jurisdiccionales, el Ministerio Público y la Defensa Pública. Los funcionarios encargados de esa labor tendrán la potestad de ejecutar las órdenes de detención, traslado y presentación de personas que las autoridades jurisdiccionales o del Ministerio Público dispongan en el ejercicio de sus funciones. Este mandato legal no puede ser cumplido a cabalidad por la Administración, ya que la labor de traslado y presentación debe de ejecutarse necesariamente con un carro. El territorio de San Carlos es muy grande, y si a eso sumamos que los vehículos del Ministerio Público no realizan órdenes de presentación que no son de su interés, según circular emitida este año por las presentaciones de personas de los cantones de Upala, Guatuso y Los Chiles. Con el agravante que hay juicios y audiencias señaladas por el Tribunal de Juicio, Juzgado Penal, y Juzgado Penal Juvenil y Familia, todos de San Carlos, y los Juzgados de Upala, Guatuso y Los Chiles que se deben suspender por que la Unidad de Presentaciones no pudo hacer efectiva le presentación al no disponen de un vehículo para ello. Cabe indicar que hay una queja generalizada por parte de los jueces por el motivo señalado.Tener que suspender un juicio por la falta de un testigo u ofendido, es una clara afectación al servicio público y al objetivo institucional de administrar justicia en forma pronta y cumplida. La suspensión de juicios se convierte entonces en una actividad de alto riesgo, que conforme la Ley de Control Interno debe reducirse su impacto, por ello se solicita la asignación de un vehículo para usarlo exclusivamente en la realización de órdenes de presentación de personas que requieran las autoridades jurisdiccionales y el Ministerio Público.
</t>
        </r>
      </text>
    </comment>
    <comment ref="C39" authorId="0">
      <text>
        <r>
          <rPr>
            <b/>
            <sz val="8"/>
            <rFont val="Tahoma"/>
            <family val="2"/>
          </rPr>
          <t>1</t>
        </r>
        <r>
          <rPr>
            <sz val="8"/>
            <rFont val="Tahoma"/>
            <family val="0"/>
          </rPr>
          <t>-La actual se encuentra totalmente depreciada y aún así se debe utilizar, ya que es el medio de transporte de un citador de esta oficina.  Esta situación hace que  constantemente se deban estar haciendo trabajos de mantenimiento, lo que representa un gasto  demasiado elevado para la Institución.</t>
        </r>
        <r>
          <rPr>
            <b/>
            <sz val="8"/>
            <rFont val="Tahoma"/>
            <family val="2"/>
          </rPr>
          <t>( 744)</t>
        </r>
        <r>
          <rPr>
            <sz val="8"/>
            <rFont val="Tahoma"/>
            <family val="0"/>
          </rPr>
          <t xml:space="preserve">
</t>
        </r>
        <r>
          <rPr>
            <b/>
            <sz val="8"/>
            <rFont val="Tahoma"/>
            <family val="2"/>
          </rPr>
          <t/>
        </r>
      </text>
    </comment>
    <comment ref="C37" authorId="0">
      <text>
        <r>
          <rPr>
            <b/>
            <sz val="8"/>
            <rFont val="Tahoma"/>
            <family val="2"/>
          </rPr>
          <t>1-</t>
        </r>
        <r>
          <rPr>
            <sz val="8"/>
            <rFont val="Tahoma"/>
            <family val="0"/>
          </rPr>
          <t xml:space="preserve">Según </t>
        </r>
        <r>
          <rPr>
            <b/>
            <sz val="8"/>
            <rFont val="Tahoma"/>
            <family val="2"/>
          </rPr>
          <t>Acta No. 10-2007</t>
        </r>
        <r>
          <rPr>
            <sz val="8"/>
            <rFont val="Tahoma"/>
            <family val="0"/>
          </rPr>
          <t xml:space="preserve"> del 13-4-07, artículo II, el Consejo Superior aprueba la compra de dos vehículos, uno para Osa y otro para Tarrazú. (Inicialmente este vehículo lo solicitó el M.P.)
</t>
        </r>
        <r>
          <rPr>
            <b/>
            <sz val="8"/>
            <rFont val="Tahoma"/>
            <family val="2"/>
          </rPr>
          <t>2-</t>
        </r>
        <r>
          <rPr>
            <sz val="8"/>
            <rFont val="Tahoma"/>
            <family val="0"/>
          </rPr>
          <t xml:space="preserve"> Para  </t>
        </r>
        <r>
          <rPr>
            <b/>
            <sz val="8"/>
            <rFont val="Tahoma"/>
            <family val="2"/>
          </rPr>
          <t xml:space="preserve">el edificio de Tribunales de Turrialba </t>
        </r>
        <r>
          <rPr>
            <sz val="8"/>
            <rFont val="Tahoma"/>
            <family val="0"/>
          </rPr>
          <t>que iniciará labores en el año 2008, se necesitará un vehículo a fin de que la administración brinde el servicio de transporte en la zona.</t>
        </r>
      </text>
    </comment>
    <comment ref="C40" authorId="0">
      <text>
        <r>
          <rPr>
            <b/>
            <sz val="8"/>
            <rFont val="Tahoma"/>
            <family val="2"/>
          </rPr>
          <t>-</t>
        </r>
        <r>
          <rPr>
            <sz val="8"/>
            <rFont val="Tahoma"/>
            <family val="0"/>
          </rPr>
          <t>Unidad de Localiz. Citac. y Pres. de Cartago: motocicleta  de dos tiempos, que utiliza además del aceite  de motor, aceite de mezcla.  Además está dando muchos problemas  por el sistema automático y fallas constantes de motor.  Por otra parte este equipo es más contaminante  que las motocicletas de cuatro tiempos.</t>
        </r>
        <r>
          <rPr>
            <b/>
            <sz val="8"/>
            <rFont val="Tahoma"/>
            <family val="2"/>
          </rPr>
          <t>(881)</t>
        </r>
      </text>
    </comment>
    <comment ref="C25" authorId="0">
      <text>
        <r>
          <rPr>
            <sz val="8"/>
            <rFont val="Tahoma"/>
            <family val="0"/>
          </rPr>
          <t xml:space="preserve">Incluido por el Consejo Superior según Acta de Presupuesto No. 02-07 del 28-02-2007, asignado a la Oficina Admistrativa correspondiente (Buenos Aires). Por eliminar los vehículos solicitados para la Fiscalía
</t>
        </r>
      </text>
    </comment>
    <comment ref="C29" authorId="0">
      <text>
        <r>
          <rPr>
            <b/>
            <sz val="8"/>
            <rFont val="Tahoma"/>
            <family val="2"/>
          </rPr>
          <t>1-</t>
        </r>
        <r>
          <rPr>
            <sz val="8"/>
            <rFont val="Tahoma"/>
            <family val="0"/>
          </rPr>
          <t xml:space="preserve"> Subunid. Adm. Regional de Corredores: Vehículo nuevo tipo pick up para el traslado de Jueces del Tribunal de Juicio a Osa, Golfito y Coto Brus, traslado de Defensores Públicos a visitas carcelarias, juicios y otras diligencias en materia agraria en los cantones de Osa, Golfito, Coto Brus y Corredores, traslado de Trabajadores Sociales y Psicólogo en visitas en los cantones de Osa, Golfito, Corredores y Coto Brus, traslado de servidores de Contraloría de Servicios entre los despachos judiciales de Osa, Golfito y Coto Brus, traslado de Jueces Agrarios a diligencias y juicios en los cantones de Osa, Golfito, Coto Brus  y Corredores,  traslado de Obrero Especializado y servidores de Tecnología de Información para atender los despachos de Osa, Golfito y Coto Brus, traslado de Jueces Penales para realizar audiencias preliminares en Coto Brus, realizar presentación de personas a los despachos judiciales de Corredores y Osa, realizar notificaciones fuera del perímetro en los cantones de Osa, Coto Brus y Corredores en materia agraria y en el cantón de corredores en las demás materias.
</t>
        </r>
        <r>
          <rPr>
            <b/>
            <sz val="8"/>
            <rFont val="Tahoma"/>
            <family val="2"/>
          </rPr>
          <t>2-</t>
        </r>
        <r>
          <rPr>
            <sz val="8"/>
            <rFont val="Tahoma"/>
            <family val="0"/>
          </rPr>
          <t xml:space="preserve"> Según Acta No. 10-2007 del 13-4-07, artículo II, el Consejo Superior aprueba la compra de dos vehículos, uno para Osa y otro para Tarrazú. (inicialmente lo solicitó el M.P.)</t>
        </r>
      </text>
    </comment>
    <comment ref="C43" authorId="0">
      <text>
        <r>
          <rPr>
            <sz val="8"/>
            <rFont val="Tahoma"/>
            <family val="0"/>
          </rPr>
          <t xml:space="preserve">Unidad Administrativa de Heredia: Para la plaza nueva de Oficial de Localización, el Departamento de Planificación, en informe enviado al Consejo  N° 055-CE-2006, se indica: "Según se pudo identificar, sugerir la sustitución de los localizadores por periodos menores a ocho días, tendría repercusiones negativas sobre el presupuesto de la Institución, pues en las previsiones presupuestarias del Poder Judicial para el 2007 no fue incluida esta posibilidad.  Asimismo, la labor desarrollada por los oficiales de localización, no permiten aprovechar al máximo las sustituciones por periodos cortos, dada la existencia de limitantes como el conocimiento adecuado de los sectores y el trámite mismo de las citaciones, localizaciones y presentaciones.  Ante este panorama, no se recomienda autorizar la sustitución de los oficiales de localización por periodos de tiempo inferiores a  ocho días. En su lugar, se recomienda analizar en enero próximo, la conveniencia de crear una plaza adicional de Oficial de Localización para la Oficina de Heredia, dado el crecimiento constante en su carga de trabajo."
</t>
        </r>
      </text>
    </comment>
    <comment ref="C44" authorId="0">
      <text>
        <r>
          <rPr>
            <sz val="8"/>
            <rFont val="Tahoma"/>
            <family val="0"/>
          </rPr>
          <t xml:space="preserve">Unidad de Localizaciones, Citaciones y Presentaciones de Heredia.  La misma incluso ha sido reparada insertándole clavos convencionales para sostener las piezas.  Su reparación integral supera los ¢ 400.000,00.  Actualmente la misma se descompone en plena jornada laboral, con el riesgo que ello implica, además del retraso considerable en la carga de trabajo asignada a ese Oficial de Localización.
</t>
        </r>
      </text>
    </comment>
    <comment ref="C45" authorId="0">
      <text>
        <r>
          <rPr>
            <sz val="8"/>
            <rFont val="Tahoma"/>
            <family val="0"/>
          </rPr>
          <t xml:space="preserve">Administración del Complejo de Ciencias Forenses: La Administración del Complejo de Ciencias Forenses utiliza los vehìculos facilitados por la Dirección General del Organismo de Investigación Judicial (8), más el asignado a la Administración, que  son utilizados para el traslado de los técnicos, médicos, químicos y otros funcionarios que tienen que participar en las diferentes pericias y citaciones a juicios en los   Tribunales de todo el  país, al igual que para asistir a escenas de muerte, inhumaciones, visitas carcelarias, trasladar a médicos  al I.N.S. y a  los hospitales para recabar datos de los expedientes, también se utilizan para  realizar compras, entrega de papelería (que no se puede enviar por correo interno) al Primer Circuito Judicial de San José, etc. Sin embargo, en virtud de la creciente demanda por los servicios de transporte que se ha experimentando, debido a la gran cantidad de despachos que se han trasladado a San Joaquín de Flores, lo cual ha incrementado notoriamente las compras de bienes y servicios solicitados por las oficinas,  entrega de documentación para trámites de pago, órdenes de pedido, trámites de reparación de mobiliario y equipo, y otras diligencias de interés para las oficinas. Por la falta de vehículos se han visto notablemente afectadas las diligencias de estos despachos, lo que impide brindar tiempos de respuesta oportunos a las solicitudes que recibe esta administración. Además  con el traslado de la Escuela Judicial a San Joaquín, aumenta la necesidad de contar con otro vehículo.  Por lo anteriormente expuesto,se solicita  la posibilidad de asignar un vehículo adicional, a la Administración de Complejo de Ciencias Forenses.
</t>
        </r>
      </text>
    </comment>
    <comment ref="F48" authorId="0">
      <text>
        <r>
          <rPr>
            <b/>
            <sz val="14"/>
            <rFont val="Arial"/>
            <family val="2"/>
          </rPr>
          <t>1039
1047
1051</t>
        </r>
        <r>
          <rPr>
            <sz val="8"/>
            <rFont val="Tahoma"/>
            <family val="0"/>
          </rPr>
          <t xml:space="preserve">
</t>
        </r>
      </text>
    </comment>
    <comment ref="E49" authorId="0">
      <text>
        <r>
          <rPr>
            <b/>
            <sz val="12"/>
            <rFont val="Tahoma"/>
            <family val="2"/>
          </rPr>
          <t xml:space="preserve">2000 y 2002 respectivamente
</t>
        </r>
      </text>
    </comment>
    <comment ref="F49" authorId="0">
      <text>
        <r>
          <rPr>
            <b/>
            <sz val="14"/>
            <rFont val="Arial"/>
            <family val="2"/>
          </rPr>
          <t>941
958</t>
        </r>
        <r>
          <rPr>
            <sz val="8"/>
            <rFont val="Tahoma"/>
            <family val="0"/>
          </rPr>
          <t xml:space="preserve">
</t>
        </r>
      </text>
    </comment>
    <comment ref="C51" authorId="0">
      <text>
        <r>
          <rPr>
            <sz val="8"/>
            <rFont val="Tahoma"/>
            <family val="0"/>
          </rPr>
          <t xml:space="preserve">Subunidad Administrativa Regional de Nicoya: Se hace necesario contar en Nicoya con otro vehículo pick-up, esto por las distancias que se deben recorrer en la jurisdicción para un total de 2989 kilómetros colaborando con la administración de justicia de 81059 habitantes. Esta Administración se ha visto limitada en hacer un Eficaz uso del único vehículo asignado hasta la fecha, en ese sentido todos los días existe agenda que en ocasiones hace materialmente imposible dar mantenimiento preventivo para que se encuentre en óptimas condiciones de funcionamiento. Además, agregar que la suma del Juzgado Contravencional de Hojancha aumentó considerablemente los despachos a los cuales hay que darle soporte semanalmente
</t>
        </r>
      </text>
    </comment>
    <comment ref="C52" authorId="0">
      <text>
        <r>
          <rPr>
            <b/>
            <sz val="8"/>
            <rFont val="Tahoma"/>
            <family val="2"/>
          </rPr>
          <t>1-</t>
        </r>
        <r>
          <rPr>
            <sz val="8"/>
            <rFont val="Tahoma"/>
            <family val="0"/>
          </rPr>
          <t xml:space="preserve"> Unidad de Localiz. Citac. y Pres. de Nicoya: Esta Motocicleta es una Yamaha, modelo 1998, estilo DT, cilindrada 175 c.c, como se observa tiene 8 años de funcionamiento, solo en lo que va de este año se ha gastado en Mantenimiento y reparación ¢ 18.200,00 y repuestos ¢ 147.670,00. Por lo anterior se hace necesaria la sustitución de este activo, toda vez que afecta el  costo de oportunidad del Poder Judicial. 
</t>
        </r>
        <r>
          <rPr>
            <b/>
            <sz val="8"/>
            <rFont val="Tahoma"/>
            <family val="2"/>
          </rPr>
          <t>2-</t>
        </r>
        <r>
          <rPr>
            <sz val="8"/>
            <rFont val="Tahoma"/>
            <family val="0"/>
          </rPr>
          <t xml:space="preserve"> Unidad de Localiz. Citac. y Pres. de Nicoya: Esta Motocicleta es Yamaha, modelo 2001, estilo DT 175-D, cilindrada 175 c.c, los gastos en que ha concurrido el Poder Judicial en mantenimiento y reparación son de ¢ 49.700,00 y repuestos ¢ 89.180,00. Por lo anterior se hace necesaria la sustitución de este activo, toda vez que afecta el  costo de oportunidad del Poder Judicial. </t>
        </r>
      </text>
    </comment>
    <comment ref="E52" authorId="0">
      <text>
        <r>
          <rPr>
            <b/>
            <sz val="12"/>
            <rFont val="Tahoma"/>
            <family val="2"/>
          </rPr>
          <t xml:space="preserve">1998 y 2001 respectivamente
</t>
        </r>
      </text>
    </comment>
    <comment ref="F52" authorId="0">
      <text>
        <r>
          <rPr>
            <b/>
            <sz val="14"/>
            <rFont val="Arial"/>
            <family val="2"/>
          </rPr>
          <t xml:space="preserve">763
864 
</t>
        </r>
        <r>
          <rPr>
            <b/>
            <sz val="12"/>
            <rFont val="Tahoma"/>
            <family val="2"/>
          </rPr>
          <t xml:space="preserve">
</t>
        </r>
      </text>
    </comment>
    <comment ref="C53" authorId="0">
      <text>
        <r>
          <rPr>
            <sz val="8"/>
            <rFont val="Tahoma"/>
            <family val="0"/>
          </rPr>
          <t xml:space="preserve">Oficina Administrativa Regional de Santa Cruz: El mismo se solicita para ser usado por la Unidad de Localizaciones, Citaciones y Presentaciones y la Oficina Centralizada de Notificaciones, cabe indicar que con la asignación del vehículo no se requerirá una plaza adicional de chofer, en razón de que el mismo puede ser conducido por los Citadores responsables o los Notificadores.Las oficinas indicadas, además del cantón de Santa Cruz tienen en su competencia el cantón de Carrillo, lo que implica que el volumen de trabajo sea mayor para diligenciar las citas, presentaciones, localizaciones y notificaciones fuera del perímetro. El mal estado de los caminos y la lejanía de zonas como: Ostional, Vista del Mar, Los Pargos, Avellanas, entre otras, imposibilitan el acceso de las motocicletas en invierno, así como facilitaría la presentación de testigos y otras personas desde estas zonas alejadas. En Acta No. 02 del 28-2-07 se aprueba para la UAR. de Santa Cruz y no para la Unid. de Localizaciones
</t>
        </r>
      </text>
    </comment>
    <comment ref="E55" authorId="0">
      <text>
        <r>
          <rPr>
            <b/>
            <sz val="12"/>
            <rFont val="Tahoma"/>
            <family val="2"/>
          </rPr>
          <t xml:space="preserve">2002-2002 y 2001 respectivamente
</t>
        </r>
      </text>
    </comment>
    <comment ref="F55" authorId="0">
      <text>
        <r>
          <rPr>
            <b/>
            <sz val="12"/>
            <rFont val="Tahoma"/>
            <family val="2"/>
          </rPr>
          <t xml:space="preserve">961-941-862
</t>
        </r>
      </text>
    </comment>
    <comment ref="C55" authorId="0">
      <text>
        <r>
          <rPr>
            <sz val="8"/>
            <rFont val="Tahoma"/>
            <family val="0"/>
          </rPr>
          <t xml:space="preserve">Oficina de Local. Citac. y Pres. Santa Cruz: Por el elevado gasto en el que se incurre por mantenimiento y reparación de las motocicletas asignadas a la Unidad de Localizaciones, Citaciones y Presentaciones y a la Oficina Centralizada de Notificaciones se solicita la sustitución de las mismas.  Se trata de activos con algún grado de antigüedad,  y por su uso, la vida útil de estos activos está acelerada.  
</t>
        </r>
      </text>
    </comment>
    <comment ref="G55" authorId="0">
      <text>
        <r>
          <rPr>
            <b/>
            <sz val="12"/>
            <rFont val="Tahoma"/>
            <family val="2"/>
          </rPr>
          <t xml:space="preserve">961-941-862
</t>
        </r>
      </text>
    </comment>
    <comment ref="F57" authorId="0">
      <text>
        <r>
          <rPr>
            <b/>
            <sz val="12"/>
            <rFont val="Tahoma"/>
            <family val="2"/>
          </rPr>
          <t xml:space="preserve">1018 y 1049 </t>
        </r>
      </text>
    </comment>
    <comment ref="G57" authorId="0">
      <text>
        <r>
          <rPr>
            <b/>
            <sz val="12"/>
            <rFont val="Tahoma"/>
            <family val="2"/>
          </rPr>
          <t xml:space="preserve">1018 y 1049 </t>
        </r>
      </text>
    </comment>
    <comment ref="C58" authorId="0">
      <text>
        <r>
          <rPr>
            <sz val="8"/>
            <rFont val="Tahoma"/>
            <family val="0"/>
          </rPr>
          <t xml:space="preserve">Incluido por el Consejo Superior según Acta de Presupuesto No. 02-07 del 28-02-2007, asignados a la Oficina Administrativa respectiva (Aguirre y Parrita). Por eliminar los vehículos solicitados para la Fiscalía
</t>
        </r>
      </text>
    </comment>
    <comment ref="E59" authorId="0">
      <text>
        <r>
          <rPr>
            <b/>
            <sz val="12"/>
            <rFont val="Tahoma"/>
            <family val="2"/>
          </rPr>
          <t xml:space="preserve">1995 y 1998 respectivamente
</t>
        </r>
      </text>
    </comment>
    <comment ref="F59" authorId="0">
      <text>
        <r>
          <rPr>
            <b/>
            <sz val="14"/>
            <rFont val="Tahoma"/>
            <family val="2"/>
          </rPr>
          <t>635
791</t>
        </r>
      </text>
    </comment>
    <comment ref="C62" authorId="0">
      <text>
        <r>
          <rPr>
            <sz val="8"/>
            <rFont val="Tahoma"/>
            <family val="0"/>
          </rPr>
          <t xml:space="preserve">Unidad Administrativa Regional de Limón: Esta Administración cuenta con tres vehículos, pero en los últimos tiempos los servicios que brinda esta oficina se vuelven cada vez más insuficientes ante la gran demanda de solicitudes de vehículos que hay, es tal el caso que generalmente hay que cancelar giras,  pues hay mas de cuatro solicitudes y sólo tres vehículos. Asimismo, debido a la falta de vehículos se ha afectado también el diligenciamiento de presentaciones de la Unidad de Localizaciones y Presentaciones y la realización de Comisiones  de la OCN, pues hay demasiadas solicitudes. Hay oficinas que han aumentado la cantidad de servidores que hacen que requieren el servicio de forma más constante, oficinas tales como la Oficina de Trabajo Social y Psicología y la Defensa Pública, asimismo hechos como el que un defensor  público de la materia agraria tenga que cubrir tanto la zona de Turrialba,  el II Circuito Judicial de la Zona Atlántica así como el I Circuito, una defensora de la materia de pensiones tenga que trasladarse al Juzgado de Matina a dar asesoría, el traslado del Tribunal a Bribrí a realizar juicios varias veces al mes, visitas carcelarias de los Defensores Públicos y la Jueza de Ejecución de la Pena a los diferentes centros penales, las visitas de la Contraloría de Servicios a los 2 Circuitos Judiciales de la Zona Atlántica, los viajes de correo interno a la periferia así como a San José y los múltiples juicios agrarios en todo el Primer Circuito (Matina, Talamanca, Canton Central de Limón),  así como en el cantón de Siquirres, en dicho Juzgado en algunas ocasiones salen los dos Jueces simultáneamente a realizar juicios diferentes.  Todos estos aspectos han hecho sumamente difícil que se pueda brindar un buen servicio con los tres vehículos con que se cuenta y es por lo anteriormente expuesto, que se solicita la asignación de un vehículo más.
</t>
        </r>
      </text>
    </comment>
    <comment ref="C63" authorId="0">
      <text>
        <r>
          <rPr>
            <sz val="8"/>
            <rFont val="Tahoma"/>
            <family val="0"/>
          </rPr>
          <t xml:space="preserve">Unidad de Localizaciones, Citaciones y Presentaciones de Limón: A partir del 2006, se creó una nueva plaza de Oficial de Localización, el cual requiere contar con una motocicleta por constituirse una herramienta fundamental para el trabajo que se realiza en dicha oficina. 
</t>
        </r>
      </text>
    </comment>
    <comment ref="C65" authorId="0">
      <text>
        <r>
          <rPr>
            <sz val="8"/>
            <rFont val="Tahoma"/>
            <family val="0"/>
          </rPr>
          <t xml:space="preserve">Incluido por el Consejo Superior según Acta de Presupuesto No. 02-07 del 28-02-2007, asignados a la Oficina Administrativa respectiva (Siquirres). Por eliminar los vehículos solicitados para la Fiscalía
</t>
        </r>
      </text>
    </comment>
    <comment ref="C66" authorId="0">
      <text>
        <r>
          <rPr>
            <sz val="8"/>
            <rFont val="Tahoma"/>
            <family val="0"/>
          </rPr>
          <t xml:space="preserve">Para la sustitución de equipo obsoleto cuyo costo de reparación es muy elevado.
</t>
        </r>
      </text>
    </comment>
    <comment ref="E66" authorId="0">
      <text>
        <r>
          <rPr>
            <b/>
            <sz val="12"/>
            <rFont val="Tahoma"/>
            <family val="2"/>
          </rPr>
          <t xml:space="preserve">1988 y 1998 respectivamente
</t>
        </r>
      </text>
    </comment>
    <comment ref="F66" authorId="0">
      <text>
        <r>
          <rPr>
            <b/>
            <sz val="12"/>
            <rFont val="Tahoma"/>
            <family val="2"/>
          </rPr>
          <t>-188
-755</t>
        </r>
      </text>
    </comment>
    <comment ref="C67" authorId="0">
      <text>
        <r>
          <rPr>
            <sz val="8"/>
            <rFont val="Tahoma"/>
            <family val="0"/>
          </rPr>
          <t xml:space="preserve">Para la plaza nueva ordinaria de Oficial de Localización creada para el año 2007.
</t>
        </r>
      </text>
    </comment>
    <comment ref="G66" authorId="0">
      <text>
        <r>
          <rPr>
            <sz val="8"/>
            <rFont val="Tahoma"/>
            <family val="0"/>
          </rPr>
          <t>-</t>
        </r>
        <r>
          <rPr>
            <b/>
            <sz val="12"/>
            <rFont val="Tahoma"/>
            <family val="2"/>
          </rPr>
          <t>43361
-755</t>
        </r>
      </text>
    </comment>
    <comment ref="C76" authorId="0">
      <text>
        <r>
          <rPr>
            <sz val="8"/>
            <rFont val="Tahoma"/>
            <family val="0"/>
          </rPr>
          <t xml:space="preserve">Oficina Centralizada de Notificaciones I Circuito Judicial de San José: Esta Oficina ha mantenido desde su creación un mínimo de tres motocicletas para la atención de las notificaciones personales en los distritos fuera del perímetro judicial. Actualmente contamos con cuatro motocicletas tipo motoneta, las cuales han dado buen resultado para evitar los robos, pero han resultado costosas en el cambio de llantas y repuestos, por el peso de las mismas y la carga de trabajo a que son sometidas diariamente en calles con baches y huecos; además, de que la casa comercial ha dado problemas en el respaldo de repuestos para las mismas. El volumen de trabajo lo pueden encontrar en las estadísticas mensuales reportadas. Es importante mencionar que es necesario contar con las cuatro motocicletas para el desempeño de las labores de notificación, de lo contrario se retrasarían los procesos judiciales y hasta se perderían juicios por falta de estas (ver queja en expediente 02-012214-042-PE). Por todo lo anterior, solicitamos la sustitución de las cuatro motocicletas según corresponda.
</t>
        </r>
      </text>
    </comment>
    <comment ref="E76" authorId="0">
      <text>
        <r>
          <rPr>
            <b/>
            <sz val="12"/>
            <rFont val="Tahoma"/>
            <family val="2"/>
          </rPr>
          <t xml:space="preserve">2001-2001-2002-2004 respectivamente
</t>
        </r>
      </text>
    </comment>
    <comment ref="F76" authorId="0">
      <text>
        <r>
          <rPr>
            <b/>
            <sz val="14"/>
            <rFont val="Arial"/>
            <family val="2"/>
          </rPr>
          <t>946
949
966
1022</t>
        </r>
      </text>
    </comment>
    <comment ref="C87" authorId="0">
      <text>
        <r>
          <rPr>
            <sz val="8"/>
            <rFont val="Tahoma"/>
            <family val="0"/>
          </rPr>
          <t xml:space="preserve">OCN de Limón:  Debido a que la motocicleta se ha vuelto una herramienta útil y necesaria para la diligencias de las Comisiones y Notificaciones;  ésta Administración está solicitando una motocicleta nueva para la Oficina Centralizada de Notificaciones, con características similares  a la que utilizan los Oficiales de Localización.
</t>
        </r>
      </text>
    </comment>
    <comment ref="C85" authorId="0">
      <text>
        <r>
          <rPr>
            <sz val="8"/>
            <rFont val="Tahoma"/>
            <family val="0"/>
          </rPr>
          <t xml:space="preserve">Oficina Centralizada de Notificaciones Santa Cruz: Por el elevado gasto en el que se incurre por mantenimiento y reparación de las motocicletas asignadas a la Unidad de Localizaciones, Citaciones y Presentaciones y a la Oficina Centralizada de Notificaciones se solicita la sustitución de las mismas.  Se trata de activos con algún grado de antigüedad,  y por su uso, la vida útil de estos activos está acelerada.  
</t>
        </r>
      </text>
    </comment>
    <comment ref="C84" authorId="0">
      <text>
        <r>
          <rPr>
            <sz val="8"/>
            <rFont val="Tahoma"/>
            <family val="0"/>
          </rPr>
          <t xml:space="preserve">Oficina Centralizada de Notificaciones Liberia: La actual se encuentra en condición de préstamo por el OIJ ( placa 43357 ) PJ190, modelo 1998.  ya  que para el año 2007 se había solicitado la  sustitución del PJ 676 y no fue aprobada, esta moto es modelo 2006 y  se encuentra en pésimas condiciones, por tanto se debió recurrir al uso de la motocicleta del OIJ.  En estos modelos de motocicletas se debe invertir excesos de recursos para sostenerlas en condiciones medias.
</t>
        </r>
      </text>
    </comment>
    <comment ref="C80" authorId="0">
      <text>
        <r>
          <rPr>
            <sz val="8"/>
            <rFont val="Tahoma"/>
            <family val="0"/>
          </rPr>
          <t xml:space="preserve">Oficina Centralizada de Notificaciones de Corredores: Originalmente esta motocicleta perteneceia a la Unidad Administrativa de Pérez Zeledón, misma que se sustituyó a esa oficina mediante presupuesto de 2006 y se entregó como redistribución a la OCN de Corredores.
</t>
        </r>
      </text>
    </comment>
    <comment ref="C78" authorId="0">
      <text>
        <r>
          <rPr>
            <sz val="8"/>
            <rFont val="Tahoma"/>
            <family val="0"/>
          </rPr>
          <t xml:space="preserve">Fueron declaradas  por el INS, como pérdida total.   
</t>
        </r>
      </text>
    </comment>
    <comment ref="F78" authorId="0">
      <text>
        <r>
          <rPr>
            <b/>
            <sz val="14"/>
            <rFont val="Arial"/>
            <family val="2"/>
          </rPr>
          <t>973
970
969</t>
        </r>
      </text>
    </comment>
    <comment ref="C74" authorId="0">
      <text>
        <r>
          <rPr>
            <b/>
            <sz val="8"/>
            <rFont val="Tahoma"/>
            <family val="2"/>
          </rPr>
          <t>-1</t>
        </r>
        <r>
          <rPr>
            <sz val="8"/>
            <rFont val="Tahoma"/>
            <family val="0"/>
          </rPr>
          <t xml:space="preserve">Sala Constitucional (Magistrado Gilberth Armijio). Se incluye para el 2008 debido a que se excluyó del presupuesto 2007 porque son modelo 2004 y todavía no procedía su cambio, según lo indicó la MBA. Ana Eugenia Romero Jenkings, Jefe del Departamento de Proveeduría, mediante correo electrónico del 8-2-200.
</t>
        </r>
        <r>
          <rPr>
            <b/>
            <sz val="8"/>
            <rFont val="Tahoma"/>
            <family val="2"/>
          </rPr>
          <t>2</t>
        </r>
        <r>
          <rPr>
            <sz val="8"/>
            <rFont val="Tahoma"/>
            <family val="0"/>
          </rPr>
          <t xml:space="preserve">-Sala Constitucional (Magistrada Ana Virginia Calzada) Se incluye para el 2008 debido a que se excluyó del presupuesto 2007 porque son modelo 2004 y todavía no procedía su cambio, según lo indicó la MBA. Ana Eugenia Romero Jenkings, Jefe del Departamento de Proveeduría, mediante correo electrónico del 8-2-2007.
</t>
        </r>
        <r>
          <rPr>
            <b/>
            <sz val="8"/>
            <rFont val="Tahoma"/>
            <family val="2"/>
          </rPr>
          <t>3-</t>
        </r>
        <r>
          <rPr>
            <sz val="8"/>
            <rFont val="Tahoma"/>
            <family val="0"/>
          </rPr>
          <t>Sala Constitucional (Magistrado Adrián Vargas). Se incluye para el 2008 O293, según lo indicó la MBA. Ana Eugenia Romero Jenkings, Jefe del Departamento de Proveeduría, mediante correo electrónico del 8-2-2007.</t>
        </r>
      </text>
    </comment>
    <comment ref="F72" authorId="0">
      <text>
        <r>
          <rPr>
            <b/>
            <sz val="14"/>
            <rFont val="Arial"/>
            <family val="2"/>
          </rPr>
          <t>526
527
532</t>
        </r>
      </text>
    </comment>
    <comment ref="G72" authorId="0">
      <text>
        <r>
          <rPr>
            <b/>
            <sz val="14"/>
            <rFont val="Arial"/>
            <family val="2"/>
          </rPr>
          <t>539796
540212
539745</t>
        </r>
        <r>
          <rPr>
            <b/>
            <sz val="12"/>
            <rFont val="Tahoma"/>
            <family val="2"/>
          </rPr>
          <t xml:space="preserve">
</t>
        </r>
      </text>
    </comment>
    <comment ref="F74" authorId="0">
      <text>
        <r>
          <rPr>
            <b/>
            <sz val="14"/>
            <rFont val="Arial"/>
            <family val="2"/>
          </rPr>
          <t>530
528
529</t>
        </r>
      </text>
    </comment>
    <comment ref="G74" authorId="0">
      <text>
        <r>
          <rPr>
            <b/>
            <sz val="14"/>
            <rFont val="Arial"/>
            <family val="2"/>
          </rPr>
          <t>539541
537080
537644</t>
        </r>
        <r>
          <rPr>
            <b/>
            <sz val="12"/>
            <rFont val="Tahoma"/>
            <family val="2"/>
          </rPr>
          <t xml:space="preserve">
</t>
        </r>
      </text>
    </comment>
    <comment ref="G125" authorId="0">
      <text>
        <r>
          <rPr>
            <b/>
            <sz val="12"/>
            <rFont val="Tahoma"/>
            <family val="2"/>
          </rPr>
          <t>"043357
719</t>
        </r>
      </text>
    </comment>
    <comment ref="F125" authorId="0">
      <text>
        <r>
          <rPr>
            <b/>
            <sz val="12"/>
            <rFont val="Tahoma"/>
            <family val="2"/>
          </rPr>
          <t>190
719</t>
        </r>
        <r>
          <rPr>
            <sz val="8"/>
            <rFont val="Tahoma"/>
            <family val="0"/>
          </rPr>
          <t xml:space="preserve">
</t>
        </r>
      </text>
    </comment>
    <comment ref="F124" authorId="0">
      <text>
        <r>
          <rPr>
            <b/>
            <sz val="12"/>
            <rFont val="Tahoma"/>
            <family val="2"/>
          </rPr>
          <t>326
341</t>
        </r>
        <r>
          <rPr>
            <sz val="8"/>
            <rFont val="Tahoma"/>
            <family val="0"/>
          </rPr>
          <t xml:space="preserve">
</t>
        </r>
      </text>
    </comment>
    <comment ref="G124" authorId="0">
      <text>
        <r>
          <rPr>
            <b/>
            <sz val="12"/>
            <rFont val="Tahoma"/>
            <family val="2"/>
          </rPr>
          <t>195447
195457</t>
        </r>
      </text>
    </comment>
    <comment ref="F131" authorId="0">
      <text>
        <r>
          <rPr>
            <b/>
            <sz val="12"/>
            <rFont val="Tahoma"/>
            <family val="2"/>
          </rPr>
          <t>28
323</t>
        </r>
        <r>
          <rPr>
            <sz val="8"/>
            <rFont val="Tahoma"/>
            <family val="0"/>
          </rPr>
          <t xml:space="preserve">
</t>
        </r>
      </text>
    </comment>
    <comment ref="G131" authorId="0">
      <text>
        <r>
          <rPr>
            <b/>
            <sz val="12"/>
            <rFont val="Tahoma"/>
            <family val="2"/>
          </rPr>
          <t>194743
195945</t>
        </r>
      </text>
    </comment>
    <comment ref="F115" authorId="0">
      <text>
        <r>
          <rPr>
            <b/>
            <sz val="12"/>
            <rFont val="Tahoma"/>
            <family val="2"/>
          </rPr>
          <t xml:space="preserve">284
342
</t>
        </r>
        <r>
          <rPr>
            <sz val="8"/>
            <rFont val="Tahoma"/>
            <family val="0"/>
          </rPr>
          <t xml:space="preserve">
</t>
        </r>
      </text>
    </comment>
    <comment ref="G115" authorId="0">
      <text>
        <r>
          <rPr>
            <b/>
            <sz val="12"/>
            <rFont val="Tahoma"/>
            <family val="2"/>
          </rPr>
          <t xml:space="preserve">195953
195730
</t>
        </r>
      </text>
    </comment>
    <comment ref="C90" authorId="0">
      <text>
        <r>
          <rPr>
            <sz val="8"/>
            <rFont val="Tahoma"/>
            <family val="0"/>
          </rPr>
          <t xml:space="preserve">Dirección General del OIJ (según información suministradada por el Administrador del OIJ, mediante correo electronico del 19 de diciembre de 2006 es del ICD. Es el vehículo tipo Nativa que existe acuerdo de Junta del Instituto Costarricense de Drogas (ICD) de trasladar su dominio al OIJ, es decir, lo donaron al OIJ, falta tan solo el acto material ante la Procuraduría de traspaso, por lo que hay que considerarla para el 2008, en los primeros días del próximo año se verificará ese traslado de dominio).
</t>
        </r>
      </text>
    </comment>
    <comment ref="F99" authorId="0">
      <text>
        <r>
          <rPr>
            <b/>
            <sz val="12"/>
            <rFont val="Tahoma"/>
            <family val="2"/>
          </rPr>
          <t>254
269</t>
        </r>
      </text>
    </comment>
    <comment ref="G99" authorId="0">
      <text>
        <r>
          <rPr>
            <b/>
            <sz val="12"/>
            <rFont val="Tahoma"/>
            <family val="2"/>
          </rPr>
          <t>546703
546536</t>
        </r>
      </text>
    </comment>
    <comment ref="F94" authorId="0">
      <text>
        <r>
          <rPr>
            <b/>
            <sz val="12"/>
            <rFont val="Tahoma"/>
            <family val="2"/>
          </rPr>
          <t>330
343
175</t>
        </r>
      </text>
    </comment>
    <comment ref="G94" authorId="0">
      <text>
        <r>
          <rPr>
            <b/>
            <sz val="12"/>
            <rFont val="Tahoma"/>
            <family val="2"/>
          </rPr>
          <t>200393
195456
196221</t>
        </r>
      </text>
    </comment>
    <comment ref="E95" authorId="0">
      <text>
        <r>
          <rPr>
            <b/>
            <sz val="12"/>
            <rFont val="Tahoma"/>
            <family val="2"/>
          </rPr>
          <t>2002
2002
2002
1997</t>
        </r>
        <r>
          <rPr>
            <sz val="8"/>
            <rFont val="Tahoma"/>
            <family val="0"/>
          </rPr>
          <t xml:space="preserve">
</t>
        </r>
      </text>
    </comment>
    <comment ref="F95" authorId="0">
      <text>
        <r>
          <rPr>
            <b/>
            <sz val="12"/>
            <rFont val="Tahoma"/>
            <family val="2"/>
          </rPr>
          <t>337
338
339
715</t>
        </r>
      </text>
    </comment>
    <comment ref="G95" authorId="0">
      <text>
        <r>
          <rPr>
            <b/>
            <sz val="12"/>
            <rFont val="Tahoma"/>
            <family val="2"/>
          </rPr>
          <t>114273
114281
114270
715</t>
        </r>
      </text>
    </comment>
    <comment ref="F111" authorId="0">
      <text>
        <r>
          <rPr>
            <b/>
            <sz val="12"/>
            <rFont val="Tahoma"/>
            <family val="2"/>
          </rPr>
          <t>94
331</t>
        </r>
      </text>
    </comment>
    <comment ref="G111" authorId="0">
      <text>
        <r>
          <rPr>
            <b/>
            <sz val="12"/>
            <rFont val="Tahoma"/>
            <family val="2"/>
          </rPr>
          <t>195814
194525</t>
        </r>
      </text>
    </comment>
    <comment ref="C142" authorId="0">
      <text>
        <r>
          <rPr>
            <sz val="8"/>
            <rFont val="Tahoma"/>
            <family val="0"/>
          </rPr>
          <t xml:space="preserve">Según Acta No. 02-2007 del 28-2-07  el Consejo Superior aprueba un vehículo para el Ministerio  Público de San José para que junto con el otro que tiene el rol, atiendan las necesidades de las Oficinas del Tercer Circuito Judicial de San José.
</t>
        </r>
      </text>
    </comment>
    <comment ref="C144" authorId="0">
      <text>
        <r>
          <rPr>
            <sz val="8"/>
            <rFont val="Tahoma"/>
            <family val="0"/>
          </rPr>
          <t xml:space="preserve">Ministerio Público: Con  respecto a las motocicletas, es importante señalar que las solicitudes se realizaron considerando que muchas de las motocicletas actuales cuentan con más de siete años de uso, lo cual ha agotado su vida útil, y conllevado   a la reparación continua de las mismas. En este caso resulta necesario la adquisición de motocicletas de 4 tiempos que permitan a los localizadores ingresar a los diferentes sectores montañosos de las zonas rurales. (2 Desamparados, 2 Pavas, 1 Los Chiles, 1 Sarapiqui, 1 Grecia, 1 Nicoya, 1 Aguirre y Parrita, 2 Puriscal, 1 Tarrazu, 2 Siquirres, 1 Turrialba, 1 Cañas, 1 Cobano, 1 Guatuso.)
</t>
        </r>
      </text>
    </comment>
    <comment ref="C143" authorId="0">
      <text>
        <r>
          <rPr>
            <sz val="8"/>
            <rFont val="Tahoma"/>
            <family val="0"/>
          </rPr>
          <t xml:space="preserve">Incluido por el Consejo Superior según Acta de Presupuesto No. 02-07 del 28-02-2007, asignado a la Oficina Admistrativa correspondiente (Puriscal). Por eliminar los vehículos solicitados para la Fiscalía. Inicialmente se asignó a la Oficina Adm. Del I Circ. Jud. de San José, tal y como lo aprbó el C.S. sin embargo, se trasladó a la Unidad Adm. del Ministerio Público, ya que la Oficina Adm. de san José no atiende ni la Defensa Pública ni el Ministerio Público., según Acta No. 10 del 14-3-2007, artículo II.
</t>
        </r>
      </text>
    </comment>
    <comment ref="F97" authorId="0">
      <text>
        <r>
          <rPr>
            <b/>
            <sz val="12"/>
            <rFont val="Tahoma"/>
            <family val="2"/>
          </rPr>
          <t>521
522</t>
        </r>
      </text>
    </comment>
    <comment ref="G97" authorId="0">
      <text>
        <r>
          <rPr>
            <b/>
            <sz val="12"/>
            <rFont val="Tahoma"/>
            <family val="2"/>
          </rPr>
          <t>149890
149887</t>
        </r>
      </text>
    </comment>
    <comment ref="G14" authorId="0">
      <text>
        <r>
          <rPr>
            <b/>
            <sz val="14"/>
            <rFont val="Tahoma"/>
            <family val="2"/>
          </rPr>
          <t>872
1010
1016
1026
1033
1045</t>
        </r>
        <r>
          <rPr>
            <b/>
            <sz val="12"/>
            <rFont val="Tahoma"/>
            <family val="2"/>
          </rPr>
          <t xml:space="preserve">
</t>
        </r>
      </text>
    </comment>
    <comment ref="G15" authorId="0">
      <text>
        <r>
          <rPr>
            <b/>
            <sz val="14"/>
            <rFont val="Tahoma"/>
            <family val="2"/>
          </rPr>
          <t>1038
1040
1042</t>
        </r>
        <r>
          <rPr>
            <sz val="8"/>
            <rFont val="Tahoma"/>
            <family val="0"/>
          </rPr>
          <t xml:space="preserve">
</t>
        </r>
      </text>
    </comment>
    <comment ref="F38" authorId="0">
      <text>
        <r>
          <rPr>
            <b/>
            <sz val="12"/>
            <rFont val="Tahoma"/>
            <family val="2"/>
          </rPr>
          <t>1017
1052</t>
        </r>
        <r>
          <rPr>
            <sz val="8"/>
            <rFont val="Tahoma"/>
            <family val="0"/>
          </rPr>
          <t xml:space="preserve">
</t>
        </r>
      </text>
    </comment>
    <comment ref="G38" authorId="0">
      <text>
        <r>
          <rPr>
            <b/>
            <sz val="12"/>
            <rFont val="Tahoma"/>
            <family val="2"/>
          </rPr>
          <t>1017
1052</t>
        </r>
        <r>
          <rPr>
            <sz val="8"/>
            <rFont val="Tahoma"/>
            <family val="0"/>
          </rPr>
          <t xml:space="preserve">
</t>
        </r>
      </text>
    </comment>
    <comment ref="G49" authorId="0">
      <text>
        <r>
          <rPr>
            <b/>
            <sz val="14"/>
            <rFont val="Arial"/>
            <family val="2"/>
          </rPr>
          <t>941
958</t>
        </r>
        <r>
          <rPr>
            <sz val="8"/>
            <rFont val="Tahoma"/>
            <family val="0"/>
          </rPr>
          <t xml:space="preserve">
</t>
        </r>
      </text>
    </comment>
    <comment ref="G48" authorId="0">
      <text>
        <r>
          <rPr>
            <b/>
            <sz val="14"/>
            <rFont val="Arial"/>
            <family val="2"/>
          </rPr>
          <t>1039
1047
1051</t>
        </r>
        <r>
          <rPr>
            <sz val="8"/>
            <rFont val="Tahoma"/>
            <family val="0"/>
          </rPr>
          <t xml:space="preserve">
</t>
        </r>
      </text>
    </comment>
    <comment ref="G52" authorId="0">
      <text>
        <r>
          <rPr>
            <b/>
            <sz val="14"/>
            <rFont val="Arial"/>
            <family val="2"/>
          </rPr>
          <t xml:space="preserve">763
864 
</t>
        </r>
        <r>
          <rPr>
            <b/>
            <sz val="12"/>
            <rFont val="Tahoma"/>
            <family val="2"/>
          </rPr>
          <t xml:space="preserve">
</t>
        </r>
      </text>
    </comment>
    <comment ref="G59" authorId="0">
      <text>
        <r>
          <rPr>
            <b/>
            <sz val="14"/>
            <rFont val="Tahoma"/>
            <family val="2"/>
          </rPr>
          <t>635
791</t>
        </r>
      </text>
    </comment>
    <comment ref="G76" authorId="0">
      <text>
        <r>
          <rPr>
            <b/>
            <sz val="14"/>
            <rFont val="Arial"/>
            <family val="2"/>
          </rPr>
          <t>946
949
966
1022</t>
        </r>
      </text>
    </comment>
    <comment ref="G78" authorId="0">
      <text>
        <r>
          <rPr>
            <b/>
            <sz val="14"/>
            <rFont val="Arial"/>
            <family val="2"/>
          </rPr>
          <t>973
970
969</t>
        </r>
      </text>
    </comment>
    <comment ref="F118" authorId="0">
      <text>
        <r>
          <rPr>
            <sz val="14"/>
            <rFont val="Arial"/>
            <family val="2"/>
          </rPr>
          <t>203
740</t>
        </r>
        <r>
          <rPr>
            <sz val="8"/>
            <rFont val="Tahoma"/>
            <family val="0"/>
          </rPr>
          <t xml:space="preserve">
</t>
        </r>
      </text>
    </comment>
    <comment ref="G118" authorId="0">
      <text>
        <r>
          <rPr>
            <sz val="14"/>
            <rFont val="Arial"/>
            <family val="2"/>
          </rPr>
          <t>"071978
740</t>
        </r>
        <r>
          <rPr>
            <sz val="8"/>
            <rFont val="Tahoma"/>
            <family val="0"/>
          </rPr>
          <t xml:space="preserve">
</t>
        </r>
      </text>
    </comment>
    <comment ref="E118" authorId="0">
      <text>
        <r>
          <rPr>
            <b/>
            <sz val="14"/>
            <rFont val="Arial"/>
            <family val="2"/>
          </rPr>
          <t>1990
1997</t>
        </r>
        <r>
          <rPr>
            <sz val="14"/>
            <rFont val="Arial"/>
            <family val="2"/>
          </rPr>
          <t xml:space="preserve">
</t>
        </r>
      </text>
    </comment>
    <comment ref="C96" authorId="0">
      <text>
        <r>
          <rPr>
            <sz val="8"/>
            <rFont val="Tahoma"/>
            <family val="0"/>
          </rPr>
          <t xml:space="preserve">Secretaría General OIJ (se incluyeron por una solciitud adicional aprobada por el Consejo Superior el 27-03-2007)
</t>
        </r>
      </text>
    </comment>
    <comment ref="E125" authorId="0">
      <text>
        <r>
          <rPr>
            <b/>
            <sz val="12"/>
            <rFont val="Tahoma"/>
            <family val="2"/>
          </rPr>
          <t xml:space="preserve">1988
1997
</t>
        </r>
      </text>
    </comment>
  </commentList>
</comments>
</file>

<file path=xl/sharedStrings.xml><?xml version="1.0" encoding="utf-8"?>
<sst xmlns="http://schemas.openxmlformats.org/spreadsheetml/2006/main" count="348" uniqueCount="201">
  <si>
    <t>43355</t>
  </si>
  <si>
    <t xml:space="preserve">TOTAL PROGRAMA 928 - Organismo de Investigación Judicial </t>
  </si>
  <si>
    <t xml:space="preserve">TOTAL PROGRAMA 927 - Servicio Jurisdiccional </t>
  </si>
  <si>
    <t>TOTAL PROGRAMA 926 - Dirección, Adm. y Otros Órganos de Apoyo a la Jurisdicción</t>
  </si>
  <si>
    <t>Delegación Regional de Cartago</t>
  </si>
  <si>
    <t>Servicio Organismo de Inv. Jud. de Cartago</t>
  </si>
  <si>
    <t>Monto Proyecto Presupuesto 2008</t>
  </si>
  <si>
    <t>1054</t>
  </si>
  <si>
    <t>Compra tipo Pick up 4x4</t>
  </si>
  <si>
    <t xml:space="preserve">Sustitu. tipo Pick up 4x4 </t>
  </si>
  <si>
    <t>Compra de Motocicleta</t>
  </si>
  <si>
    <t>Oficina Regional de Santa Cruz</t>
  </si>
  <si>
    <t xml:space="preserve">Servicio Ministerio Público - C. J. de Cartago </t>
  </si>
  <si>
    <t>Fiscalía de La Unión</t>
  </si>
  <si>
    <t xml:space="preserve">Unidad Administrativa Regional I C. J. de Alajuela </t>
  </si>
  <si>
    <t xml:space="preserve">Servicio Organismo de Inv. Jud. de Heredia </t>
  </si>
  <si>
    <t xml:space="preserve">Delegación Regional de Heredia </t>
  </si>
  <si>
    <t xml:space="preserve">Dirección </t>
  </si>
  <si>
    <t xml:space="preserve">Secretaría </t>
  </si>
  <si>
    <t xml:space="preserve">Servicio Organismo de Inv. Jud. de Limón </t>
  </si>
  <si>
    <t>Sección de Cárceles</t>
  </si>
  <si>
    <t xml:space="preserve">Servicio Investigación Criminal </t>
  </si>
  <si>
    <t>Sección de Estupefacientes (Cenadro)</t>
  </si>
  <si>
    <t>Servicio Organismo de Inv. Jud. de Pérez Zeledón</t>
  </si>
  <si>
    <t>Delegación Regional de Pérez Zeledón</t>
  </si>
  <si>
    <t xml:space="preserve">Oficina de Planes y Operaciones </t>
  </si>
  <si>
    <t xml:space="preserve">Sustitu. tipo Sedán </t>
  </si>
  <si>
    <t xml:space="preserve">Servicio Organismo de Inv. Jud. de Puntarenas </t>
  </si>
  <si>
    <t>Servicio Organismo de Inv. Jud. de Guanacaste</t>
  </si>
  <si>
    <t>Unidad Administrativa Regional I C. J. de Guanacaste</t>
  </si>
  <si>
    <t xml:space="preserve">Secretaría General del Org. de Inv. Judicial </t>
  </si>
  <si>
    <t xml:space="preserve">Servicio Ministerio Público - I C. J. de la Zona Sur </t>
  </si>
  <si>
    <t xml:space="preserve">Servicio Ministerio Público - II C. J. de la Zona Sur </t>
  </si>
  <si>
    <t>Unidad Administrativa Regional de Heredia</t>
  </si>
  <si>
    <t>Placa</t>
  </si>
  <si>
    <t xml:space="preserve">Interna </t>
  </si>
  <si>
    <t>Departamento de Seguridad</t>
  </si>
  <si>
    <t xml:space="preserve">Precio Unitario </t>
  </si>
  <si>
    <t xml:space="preserve">Valor de Rescate </t>
  </si>
  <si>
    <t>Autoridad o Dependencia Judicial Solicitante</t>
  </si>
  <si>
    <t>Circul.</t>
  </si>
  <si>
    <t xml:space="preserve">Año </t>
  </si>
  <si>
    <r>
      <t>Modelo del Vehiculo</t>
    </r>
    <r>
      <rPr>
        <b/>
        <sz val="10"/>
        <rFont val="Arial"/>
        <family val="2"/>
      </rPr>
      <t xml:space="preserve"> </t>
    </r>
  </si>
  <si>
    <t>952</t>
  </si>
  <si>
    <t>951</t>
  </si>
  <si>
    <t>1055</t>
  </si>
  <si>
    <t xml:space="preserve">Oficina Administrativa Regional de Santa Cruz   </t>
  </si>
  <si>
    <t>Unidad de Loc. Citación y Present. de Santa Cruz</t>
  </si>
  <si>
    <t xml:space="preserve">Unidad Administrativa Regional de Puntarenas </t>
  </si>
  <si>
    <t xml:space="preserve">Ver </t>
  </si>
  <si>
    <t xml:space="preserve">Compra de Motocicleta  </t>
  </si>
  <si>
    <t xml:space="preserve">Unidad de Loc. Citación y Pres. I C. J. de la Zona Atlántica </t>
  </si>
  <si>
    <t xml:space="preserve">Unidad Administrativa Reg. II C. J. de la Zona Atlántica </t>
  </si>
  <si>
    <t>Sustitución de Moto</t>
  </si>
  <si>
    <t xml:space="preserve">Compra de Moto </t>
  </si>
  <si>
    <t xml:space="preserve">Servicio Apoyo Jurisdiccional - I C. J. de San José </t>
  </si>
  <si>
    <t>Oficina Centralizada de Notificaciones I C. J. de San José</t>
  </si>
  <si>
    <t xml:space="preserve">Servicio Apoyo Jurisdiccional - II C. J. de San José </t>
  </si>
  <si>
    <t>Oficina Centralizada de Notificaciones II C. J. de San José</t>
  </si>
  <si>
    <t xml:space="preserve">Oficina Centralizada de Notificaciones III C. J. Alajuela </t>
  </si>
  <si>
    <t xml:space="preserve">Servicio Apoyo Jurisdiccional - III C. J. de Alajuela </t>
  </si>
  <si>
    <t xml:space="preserve">Servicio Apoyo Jurisdiccional - II C. J. de la Zona Sur </t>
  </si>
  <si>
    <t xml:space="preserve">Oficina Centralizada de Notificaciones II C. J. de Zona Sur </t>
  </si>
  <si>
    <t>Servicio Apoyo Jurisdiccional - I C. J. de Guanacaste</t>
  </si>
  <si>
    <t xml:space="preserve">Oficina Centralizada de Notificaciones I C. J. Guanacaste </t>
  </si>
  <si>
    <t xml:space="preserve">Oficina Centralizada de Notificaciones de Santa Cruz </t>
  </si>
  <si>
    <t>Sala Primera</t>
  </si>
  <si>
    <t xml:space="preserve">Sala Tercera </t>
  </si>
  <si>
    <t>Sla Constitucional</t>
  </si>
  <si>
    <t xml:space="preserve">Servicio Justicia Casación Penal </t>
  </si>
  <si>
    <t xml:space="preserve">Servicio Justicia Casación Cont. Adm. Civil </t>
  </si>
  <si>
    <t xml:space="preserve">Servicio Justicia Constitucional </t>
  </si>
  <si>
    <t xml:space="preserve">Sustitución tipo Station </t>
  </si>
  <si>
    <t>"043359</t>
  </si>
  <si>
    <t xml:space="preserve">Sustitución tipo Van </t>
  </si>
  <si>
    <t>Sustitución tipo Van</t>
  </si>
  <si>
    <t xml:space="preserve">Servicio Administrativo.- II C. J. de la Zona Sur </t>
  </si>
  <si>
    <t>Unidad de Loc., Citación y Presentación de Cartago</t>
  </si>
  <si>
    <t>Unidad de Loc., Citación y Presentación de Heredia</t>
  </si>
  <si>
    <t>Unidad de Loc. Citación y Present. I C. J. de Guanacaste</t>
  </si>
  <si>
    <t xml:space="preserve">Subunidad Administrativa Reg. II C. J. de Guanacaste  </t>
  </si>
  <si>
    <t xml:space="preserve">Unidad Administrativa Reg. I C. J. de la Zona Atlántica </t>
  </si>
  <si>
    <t xml:space="preserve">Unidad de Loc. Citación y Present. II C. J. de Guanacaste  </t>
  </si>
  <si>
    <t>Unidad de Loc., Citación y Present. I C. J. de San José</t>
  </si>
  <si>
    <t xml:space="preserve">Suministros </t>
  </si>
  <si>
    <t xml:space="preserve">Servicios Generales </t>
  </si>
  <si>
    <t>Seguridad</t>
  </si>
  <si>
    <t>Servicio Administrativo - I C. J. de San José</t>
  </si>
  <si>
    <t xml:space="preserve">Servicio Administrativo - I C. J. de la Zona Sur </t>
  </si>
  <si>
    <t xml:space="preserve">Servicio Administrativo - I C. J. de Alajuela </t>
  </si>
  <si>
    <t xml:space="preserve">Servicio Administrativo - II C. J. de Alajuela  </t>
  </si>
  <si>
    <t>Servicio Administrativo - C. J. de Cartago</t>
  </si>
  <si>
    <t>Servicio Administrativo - C. J. de Heredia</t>
  </si>
  <si>
    <t>Servicio Administrativo - I C. J. de Guanacaste</t>
  </si>
  <si>
    <t xml:space="preserve">Servicio Administrativo - II C. J. de Guanacaste  </t>
  </si>
  <si>
    <t xml:space="preserve">Servicio Administrativo - C. J. de Puntarenas  </t>
  </si>
  <si>
    <t xml:space="preserve">Servicio Administrativo - I C. J. de la Zona Atlántica </t>
  </si>
  <si>
    <t>Servicio Administrativo - II C. J. de la Zona Atlántica</t>
  </si>
  <si>
    <t xml:space="preserve">Servicio Apoyo Jurisdiccional - I C. J. Zona Atlántica </t>
  </si>
  <si>
    <t>Oficina Centralizada de Notificaciones I C. J. Zona Atlántica</t>
  </si>
  <si>
    <t xml:space="preserve">Departamento de Proveduría </t>
  </si>
  <si>
    <t xml:space="preserve">Sección de Mantenimiento y Construcción </t>
  </si>
  <si>
    <r>
      <t>Cant. Anual</t>
    </r>
    <r>
      <rPr>
        <b/>
        <sz val="10"/>
        <rFont val="Arial"/>
        <family val="2"/>
      </rPr>
      <t xml:space="preserve"> </t>
    </r>
  </si>
  <si>
    <t>927</t>
  </si>
  <si>
    <t>935</t>
  </si>
  <si>
    <t>1014</t>
  </si>
  <si>
    <t>1048</t>
  </si>
  <si>
    <t>1043</t>
  </si>
  <si>
    <t>1041</t>
  </si>
  <si>
    <t>1050</t>
  </si>
  <si>
    <t>320</t>
  </si>
  <si>
    <t>200305</t>
  </si>
  <si>
    <t>"071978</t>
  </si>
  <si>
    <t>195833</t>
  </si>
  <si>
    <t>195442</t>
  </si>
  <si>
    <t>Delegación Regional de Liberia</t>
  </si>
  <si>
    <t>200346</t>
  </si>
  <si>
    <t>Delegación Regional de Limón</t>
  </si>
  <si>
    <t>195433</t>
  </si>
  <si>
    <t>"077523</t>
  </si>
  <si>
    <t>435445</t>
  </si>
  <si>
    <t>1027</t>
  </si>
  <si>
    <t>194701</t>
  </si>
  <si>
    <t>338992</t>
  </si>
  <si>
    <t>"077520</t>
  </si>
  <si>
    <t>181021 (00)</t>
  </si>
  <si>
    <t>Sección de Capturas</t>
  </si>
  <si>
    <t>"052361</t>
  </si>
  <si>
    <t>Sección de Fraudes</t>
  </si>
  <si>
    <t>195440</t>
  </si>
  <si>
    <t>438161</t>
  </si>
  <si>
    <t>195541</t>
  </si>
  <si>
    <t>195488</t>
  </si>
  <si>
    <t>546458</t>
  </si>
  <si>
    <t>196340</t>
  </si>
  <si>
    <t>Subdelegación Regional de Turrialba</t>
  </si>
  <si>
    <t>181693</t>
  </si>
  <si>
    <t>195829</t>
  </si>
  <si>
    <t>200428</t>
  </si>
  <si>
    <t>200286</t>
  </si>
  <si>
    <t>197058</t>
  </si>
  <si>
    <t xml:space="preserve">Compra tipo Pick up 4x4 </t>
  </si>
  <si>
    <t>1</t>
  </si>
  <si>
    <t>Sustitución tipo Pick 4x4</t>
  </si>
  <si>
    <t>Compra tipo Panel</t>
  </si>
  <si>
    <t>Compra tipo Statión</t>
  </si>
  <si>
    <t>Sustitución tipo Camión</t>
  </si>
  <si>
    <t xml:space="preserve">Compra tipo Pick 4x4 </t>
  </si>
  <si>
    <t xml:space="preserve">Compra de Motocicletas </t>
  </si>
  <si>
    <t xml:space="preserve">Unidad de Loc., Citación y Prest. II C. J. de Alajuela </t>
  </si>
  <si>
    <t>Unidad Administrativa Regional de Cartago</t>
  </si>
  <si>
    <t xml:space="preserve">Unidad de Loc., Citación y Present. I C. J. Zona Sur </t>
  </si>
  <si>
    <t>Unidad Administrativa Regional I C. J. Zona Sur</t>
  </si>
  <si>
    <t>Subunidad Administrativa Regional II C. J. Zona Sur</t>
  </si>
  <si>
    <t>Subunidad Adm. Ciudad Jud. de San Joaquín de Flores</t>
  </si>
  <si>
    <t>Sustitución de Motos</t>
  </si>
  <si>
    <t>Ver</t>
  </si>
  <si>
    <t>Servicio Organismo de Inv. Jud. de Alajuela</t>
  </si>
  <si>
    <t xml:space="preserve">Delegación Regional de Alajuela </t>
  </si>
  <si>
    <t>Sustitu. tipo Pick up 4x5</t>
  </si>
  <si>
    <t xml:space="preserve">Sustitución de moto </t>
  </si>
  <si>
    <t>Servicio Organismo de Inv. Jud. de Ciudad Nelly</t>
  </si>
  <si>
    <t>Delegación Regional de Ciudad Nelly</t>
  </si>
  <si>
    <t>Sustitución de moto</t>
  </si>
  <si>
    <t xml:space="preserve">Delegación Regional de Pococí y Guácimo </t>
  </si>
  <si>
    <t xml:space="preserve">Delegación Regional de Puntarenas </t>
  </si>
  <si>
    <t xml:space="preserve">Delegación Regional de San Carlos </t>
  </si>
  <si>
    <t xml:space="preserve">Subdelegación Regional de San Ramón </t>
  </si>
  <si>
    <t xml:space="preserve">Oficina Regional de Sarapiquí </t>
  </si>
  <si>
    <t>Sección de Delitos Varios</t>
  </si>
  <si>
    <t xml:space="preserve">Dirección General </t>
  </si>
  <si>
    <t>Unidad de Robos (Vehículos)</t>
  </si>
  <si>
    <t xml:space="preserve">Sección de Delitos Contra la Propiedad </t>
  </si>
  <si>
    <t>Sección de Delitos Sexulaes, Familia y Contra la Vida</t>
  </si>
  <si>
    <t xml:space="preserve">Sustitución tipo Sedán </t>
  </si>
  <si>
    <t>Sustitución de motos</t>
  </si>
  <si>
    <t xml:space="preserve">Subdelegación Regional de Cañas </t>
  </si>
  <si>
    <t xml:space="preserve">Oficina Regional de Garabito </t>
  </si>
  <si>
    <t>Oficina Regional de Osa</t>
  </si>
  <si>
    <t xml:space="preserve">Subdelegación Regional de Nicoya </t>
  </si>
  <si>
    <t>Servicio Plocial de Intervención Inmediata</t>
  </si>
  <si>
    <t>Fiscalía Adjunta III C. J. de San José (Corredores)</t>
  </si>
  <si>
    <t xml:space="preserve">Fiscalía General </t>
  </si>
  <si>
    <t xml:space="preserve">Servicio Ministerio Público - I C. J. de Alajuela </t>
  </si>
  <si>
    <t xml:space="preserve">Fiscalía Adjunta I C. J. de Alajuela </t>
  </si>
  <si>
    <t xml:space="preserve">Fiscalía Adjunta I C. J. de la Zoan Sur </t>
  </si>
  <si>
    <t>Servicio Ministerio Público - C. J. de Puntarenas</t>
  </si>
  <si>
    <t xml:space="preserve">Fiscalía de Cóbano </t>
  </si>
  <si>
    <t xml:space="preserve">Unidad Administrativa del Ministerio Público </t>
  </si>
  <si>
    <t>Compra de Motocicletas</t>
  </si>
  <si>
    <t>Sustit. tipo Microbus</t>
  </si>
  <si>
    <t>0</t>
  </si>
  <si>
    <t xml:space="preserve">Compra tipo Sedán </t>
  </si>
  <si>
    <t xml:space="preserve">Sustitución  tipo Sedán </t>
  </si>
  <si>
    <t>Sustitución  tipo Camión</t>
  </si>
  <si>
    <t>Sustitución  tipo Panel</t>
  </si>
  <si>
    <t xml:space="preserve">Sustitución de Moto </t>
  </si>
  <si>
    <t xml:space="preserve">Sección de Transportes Administrativos  </t>
  </si>
  <si>
    <t>TOTAL TÍTULO 301</t>
  </si>
  <si>
    <t>PRESUPUESTO DE VEHÍCULOS 2008</t>
  </si>
  <si>
    <t>TOTAL PROGRAMA 929 - Ministerio Público</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</si>
</sst>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 _P_t_a_-;\-* #,##0\ _P_t_a_-;_-* &quot;-&quot;\ _P_t_a_-;_-@_-"/>
    <numFmt numFmtId="166" formatCode="0.000000"/>
    <numFmt numFmtId="167" formatCode="0;[Red]0"/>
    <numFmt numFmtId="168" formatCode="&quot;Sí&quot;;&quot;Sí&quot;;&quot;No&quot;"/>
    <numFmt numFmtId="169" formatCode="&quot;Verdadero&quot;;&quot;Verdadero&quot;;&quot;Falso&quot;"/>
    <numFmt numFmtId="170" formatCode="&quot;Activado&quot;;&quot;Activado&quot;;&quot;Desactivado&quot;"/>
    <numFmt numFmtId="171" formatCode="#,##0.0"/>
    <numFmt numFmtId="172" formatCode="#,##0.00;[Red]#,##0.00"/>
  </numFmts>
  <fonts count="19">
    <font>
      <sz val="10"/>
      <name val="Arial"/>
      <family val="0"/>
    </font>
    <font>
      <b/>
      <sz val="10"/>
      <name val="Arial"/>
      <family val="2"/>
    </font>
    <font>
      <b/>
      <sz val="9"/>
      <name val="Arial"/>
      <family val="2"/>
    </font>
    <font>
      <sz val="9"/>
      <name val="Arial"/>
      <family val="2"/>
    </font>
    <font>
      <b/>
      <sz val="8"/>
      <name val="Arial"/>
      <family val="2"/>
    </font>
    <font>
      <sz val="8"/>
      <name val="Arial"/>
      <family val="2"/>
    </font>
    <font>
      <u val="single"/>
      <sz val="10"/>
      <color indexed="12"/>
      <name val="Arial"/>
      <family val="0"/>
    </font>
    <font>
      <u val="single"/>
      <sz val="10"/>
      <color indexed="20"/>
      <name val="Arial"/>
      <family val="0"/>
    </font>
    <font>
      <b/>
      <sz val="12"/>
      <name val="Arial"/>
      <family val="2"/>
    </font>
    <font>
      <b/>
      <sz val="11"/>
      <name val="Arial"/>
      <family val="2"/>
    </font>
    <font>
      <sz val="8"/>
      <name val="Tahoma"/>
      <family val="0"/>
    </font>
    <font>
      <b/>
      <sz val="12"/>
      <color indexed="10"/>
      <name val="Arial"/>
      <family val="2"/>
    </font>
    <font>
      <b/>
      <sz val="8"/>
      <name val="Tahoma"/>
      <family val="2"/>
    </font>
    <font>
      <b/>
      <sz val="8"/>
      <color indexed="10"/>
      <name val="Arial"/>
      <family val="2"/>
    </font>
    <font>
      <b/>
      <sz val="12"/>
      <name val="Tahoma"/>
      <family val="2"/>
    </font>
    <font>
      <b/>
      <sz val="14"/>
      <name val="Tahoma"/>
      <family val="2"/>
    </font>
    <font>
      <b/>
      <sz val="10"/>
      <name val="Tahoma"/>
      <family val="2"/>
    </font>
    <font>
      <b/>
      <sz val="14"/>
      <name val="Arial"/>
      <family val="2"/>
    </font>
    <font>
      <sz val="14"/>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9"/>
        <bgColor indexed="64"/>
      </patternFill>
    </fill>
    <fill>
      <patternFill patternType="solid">
        <fgColor indexed="47"/>
        <bgColor indexed="64"/>
      </patternFill>
    </fill>
  </fills>
  <borders count="33">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style="thin"/>
      <top style="medium"/>
      <bottom style="medium"/>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5" fillId="0" borderId="1" xfId="0" applyFont="1" applyBorder="1" applyAlignment="1">
      <alignment/>
    </xf>
    <xf numFmtId="164" fontId="5" fillId="0" borderId="1" xfId="0" applyNumberFormat="1" applyFont="1" applyBorder="1" applyAlignment="1">
      <alignment horizontal="center" vertical="center"/>
    </xf>
    <xf numFmtId="49" fontId="5" fillId="0" borderId="2" xfId="0" applyNumberFormat="1" applyFont="1" applyFill="1" applyBorder="1" applyAlignment="1">
      <alignment vertical="center" wrapText="1"/>
    </xf>
    <xf numFmtId="49" fontId="5" fillId="0" borderId="2" xfId="0" applyNumberFormat="1" applyFont="1" applyFill="1" applyBorder="1" applyAlignment="1">
      <alignment horizontal="center" vertical="center"/>
    </xf>
    <xf numFmtId="164" fontId="5" fillId="0" borderId="2" xfId="0" applyNumberFormat="1" applyFont="1" applyBorder="1" applyAlignment="1">
      <alignment horizontal="center" vertical="center"/>
    </xf>
    <xf numFmtId="49" fontId="4" fillId="0" borderId="3" xfId="0" applyNumberFormat="1" applyFont="1" applyFill="1" applyBorder="1" applyAlignment="1">
      <alignment horizontal="left" vertical="center"/>
    </xf>
    <xf numFmtId="49" fontId="4" fillId="0" borderId="4" xfId="0" applyNumberFormat="1" applyFont="1" applyFill="1" applyBorder="1" applyAlignment="1">
      <alignment vertical="center"/>
    </xf>
    <xf numFmtId="0" fontId="0" fillId="0" borderId="4" xfId="0" applyBorder="1" applyAlignment="1">
      <alignment vertical="center"/>
    </xf>
    <xf numFmtId="0" fontId="5" fillId="0" borderId="1" xfId="0" applyFont="1" applyBorder="1" applyAlignment="1">
      <alignment horizontal="center" vertical="center"/>
    </xf>
    <xf numFmtId="49" fontId="5" fillId="0" borderId="3" xfId="0" applyNumberFormat="1" applyFont="1" applyFill="1" applyBorder="1" applyAlignment="1">
      <alignment vertical="center" wrapText="1"/>
    </xf>
    <xf numFmtId="3" fontId="5" fillId="0" borderId="1" xfId="0" applyNumberFormat="1" applyFont="1" applyBorder="1" applyAlignment="1">
      <alignment horizontal="center" vertical="top"/>
    </xf>
    <xf numFmtId="1" fontId="5" fillId="0" borderId="1" xfId="0" applyNumberFormat="1" applyFont="1" applyBorder="1" applyAlignment="1">
      <alignment horizontal="center" vertical="top"/>
    </xf>
    <xf numFmtId="0" fontId="5" fillId="0" borderId="1" xfId="0" applyFont="1" applyBorder="1" applyAlignment="1">
      <alignment horizontal="center" vertical="top"/>
    </xf>
    <xf numFmtId="49" fontId="5" fillId="0" borderId="1" xfId="0" applyNumberFormat="1" applyFont="1" applyFill="1" applyBorder="1" applyAlignment="1">
      <alignment horizontal="center" vertical="top"/>
    </xf>
    <xf numFmtId="1" fontId="5" fillId="0" borderId="1" xfId="0" applyNumberFormat="1" applyFont="1" applyBorder="1" applyAlignment="1">
      <alignment horizontal="center" vertical="top" wrapText="1"/>
    </xf>
    <xf numFmtId="0" fontId="5" fillId="0" borderId="1" xfId="0" applyFont="1" applyFill="1" applyBorder="1" applyAlignment="1">
      <alignment horizontal="center" vertical="top"/>
    </xf>
    <xf numFmtId="1" fontId="5" fillId="0" borderId="1" xfId="0" applyNumberFormat="1" applyFont="1" applyFill="1" applyBorder="1" applyAlignment="1">
      <alignment horizontal="center" vertical="top"/>
    </xf>
    <xf numFmtId="0" fontId="5" fillId="2" borderId="1" xfId="0" applyFont="1" applyFill="1" applyBorder="1" applyAlignment="1">
      <alignment horizontal="center" vertical="top"/>
    </xf>
    <xf numFmtId="0" fontId="5" fillId="0" borderId="1" xfId="0" applyFont="1" applyBorder="1" applyAlignment="1">
      <alignment horizontal="center" vertical="top" wrapText="1"/>
    </xf>
    <xf numFmtId="49" fontId="5" fillId="0" borderId="1" xfId="0" applyNumberFormat="1" applyFont="1" applyFill="1" applyBorder="1" applyAlignment="1">
      <alignment horizontal="center" vertical="top" wrapText="1"/>
    </xf>
    <xf numFmtId="166" fontId="5" fillId="0" borderId="1" xfId="0" applyNumberFormat="1" applyFont="1" applyBorder="1" applyAlignment="1">
      <alignment horizontal="center" vertical="top"/>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164" fontId="2" fillId="0" borderId="1" xfId="0" applyNumberFormat="1" applyFont="1" applyBorder="1" applyAlignment="1">
      <alignment vertical="center"/>
    </xf>
    <xf numFmtId="164" fontId="5" fillId="0" borderId="5" xfId="0" applyNumberFormat="1" applyFont="1" applyBorder="1" applyAlignment="1">
      <alignment horizontal="center" vertical="center"/>
    </xf>
    <xf numFmtId="0" fontId="5" fillId="0" borderId="6" xfId="0" applyFont="1" applyBorder="1" applyAlignment="1">
      <alignment horizontal="center" vertical="center"/>
    </xf>
    <xf numFmtId="164" fontId="5" fillId="0" borderId="6" xfId="0" applyNumberFormat="1" applyFont="1" applyBorder="1" applyAlignment="1">
      <alignment horizontal="center" vertical="center"/>
    </xf>
    <xf numFmtId="0" fontId="5" fillId="0" borderId="4" xfId="0" applyFont="1" applyBorder="1" applyAlignment="1">
      <alignment horizontal="center" vertical="center"/>
    </xf>
    <xf numFmtId="1" fontId="5" fillId="0" borderId="4" xfId="0" applyNumberFormat="1" applyFont="1" applyBorder="1" applyAlignment="1">
      <alignment horizontal="center" vertical="center"/>
    </xf>
    <xf numFmtId="49" fontId="5" fillId="0" borderId="4" xfId="0" applyNumberFormat="1" applyFont="1" applyFill="1" applyBorder="1" applyAlignment="1">
      <alignment horizontal="center" vertical="center"/>
    </xf>
    <xf numFmtId="164" fontId="5" fillId="0" borderId="4" xfId="0" applyNumberFormat="1" applyFont="1" applyBorder="1" applyAlignment="1">
      <alignment horizontal="center" vertical="center"/>
    </xf>
    <xf numFmtId="0" fontId="5" fillId="0" borderId="3" xfId="0" applyFont="1" applyBorder="1" applyAlignment="1">
      <alignment/>
    </xf>
    <xf numFmtId="0" fontId="5" fillId="0" borderId="7" xfId="0" applyFont="1" applyBorder="1" applyAlignment="1">
      <alignment horizontal="center" vertical="center"/>
    </xf>
    <xf numFmtId="164" fontId="5" fillId="0" borderId="7" xfId="0" applyNumberFormat="1" applyFont="1" applyBorder="1" applyAlignment="1">
      <alignment horizontal="center" vertical="center"/>
    </xf>
    <xf numFmtId="1" fontId="5" fillId="0" borderId="4" xfId="0" applyNumberFormat="1" applyFont="1" applyBorder="1" applyAlignment="1">
      <alignment horizontal="center" vertical="top"/>
    </xf>
    <xf numFmtId="49" fontId="5" fillId="0" borderId="8" xfId="0" applyNumberFormat="1" applyFont="1" applyFill="1" applyBorder="1" applyAlignment="1">
      <alignment vertical="center" wrapText="1"/>
    </xf>
    <xf numFmtId="164" fontId="5" fillId="0" borderId="9" xfId="0" applyNumberFormat="1" applyFont="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164" fontId="2" fillId="0" borderId="1" xfId="0" applyNumberFormat="1" applyFont="1" applyBorder="1" applyAlignment="1">
      <alignment horizontal="right" vertical="center"/>
    </xf>
    <xf numFmtId="164" fontId="2" fillId="0" borderId="5" xfId="0" applyNumberFormat="1" applyFont="1" applyBorder="1" applyAlignment="1">
      <alignment horizontal="right" vertical="center"/>
    </xf>
    <xf numFmtId="49" fontId="5" fillId="0" borderId="1" xfId="0" applyNumberFormat="1" applyFont="1" applyFill="1" applyBorder="1" applyAlignment="1">
      <alignment vertical="center" wrapText="1"/>
    </xf>
    <xf numFmtId="0" fontId="0" fillId="0" borderId="0" xfId="0" applyFill="1" applyAlignment="1">
      <alignment/>
    </xf>
    <xf numFmtId="167" fontId="5" fillId="0" borderId="1" xfId="0" applyNumberFormat="1" applyFont="1" applyBorder="1" applyAlignment="1">
      <alignment horizontal="center" vertical="center"/>
    </xf>
    <xf numFmtId="167" fontId="5" fillId="0" borderId="6" xfId="0" applyNumberFormat="1" applyFont="1" applyBorder="1" applyAlignment="1">
      <alignment horizontal="center" vertical="center"/>
    </xf>
    <xf numFmtId="49" fontId="5" fillId="0" borderId="7" xfId="0" applyNumberFormat="1" applyFont="1" applyFill="1" applyBorder="1" applyAlignment="1">
      <alignment vertical="center" wrapText="1"/>
    </xf>
    <xf numFmtId="167" fontId="5" fillId="0" borderId="7" xfId="0" applyNumberFormat="1" applyFont="1" applyBorder="1" applyAlignment="1">
      <alignment horizontal="center" vertical="center"/>
    </xf>
    <xf numFmtId="0" fontId="5" fillId="0" borderId="4" xfId="0" applyFont="1" applyFill="1" applyBorder="1" applyAlignment="1">
      <alignment horizontal="center" vertical="center"/>
    </xf>
    <xf numFmtId="164" fontId="5" fillId="0" borderId="10" xfId="0" applyNumberFormat="1" applyFont="1" applyBorder="1" applyAlignment="1">
      <alignment horizontal="center" vertical="center"/>
    </xf>
    <xf numFmtId="49" fontId="5" fillId="0" borderId="6" xfId="0" applyNumberFormat="1" applyFont="1" applyFill="1" applyBorder="1" applyAlignment="1">
      <alignment vertical="center" wrapText="1"/>
    </xf>
    <xf numFmtId="1" fontId="5" fillId="0" borderId="2" xfId="0" applyNumberFormat="1" applyFont="1" applyBorder="1" applyAlignment="1">
      <alignment horizontal="center" vertical="center"/>
    </xf>
    <xf numFmtId="167" fontId="5" fillId="0" borderId="4" xfId="0" applyNumberFormat="1" applyFont="1" applyBorder="1" applyAlignment="1">
      <alignment horizontal="center" vertical="center"/>
    </xf>
    <xf numFmtId="0" fontId="0" fillId="0" borderId="5" xfId="0" applyBorder="1" applyAlignment="1">
      <alignment horizontal="center" vertical="center"/>
    </xf>
    <xf numFmtId="167" fontId="0" fillId="0" borderId="4" xfId="0" applyNumberFormat="1" applyBorder="1" applyAlignment="1">
      <alignment horizontal="center" vertical="center"/>
    </xf>
    <xf numFmtId="167" fontId="5" fillId="0" borderId="2" xfId="0" applyNumberFormat="1" applyFont="1" applyBorder="1" applyAlignment="1">
      <alignment horizontal="center" vertical="center"/>
    </xf>
    <xf numFmtId="167"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4" xfId="0"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5" fillId="0" borderId="1" xfId="0" applyNumberFormat="1" applyFont="1" applyBorder="1" applyAlignment="1">
      <alignment horizontal="center" vertical="center"/>
    </xf>
    <xf numFmtId="167" fontId="5" fillId="0" borderId="7" xfId="0" applyNumberFormat="1" applyFont="1" applyFill="1" applyBorder="1" applyAlignment="1">
      <alignment horizontal="center" vertical="center" wrapText="1"/>
    </xf>
    <xf numFmtId="167" fontId="5"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xf>
    <xf numFmtId="1" fontId="5" fillId="0" borderId="1" xfId="0" applyNumberFormat="1" applyFont="1" applyBorder="1" applyAlignment="1">
      <alignment horizontal="center" vertical="center" wrapText="1"/>
    </xf>
    <xf numFmtId="1" fontId="5" fillId="0" borderId="4" xfId="0" applyNumberFormat="1" applyFont="1" applyBorder="1" applyAlignment="1">
      <alignment horizontal="center" vertical="center" wrapText="1"/>
    </xf>
    <xf numFmtId="164" fontId="0" fillId="0" borderId="0" xfId="0" applyNumberFormat="1" applyFill="1" applyAlignment="1">
      <alignment/>
    </xf>
    <xf numFmtId="0" fontId="5" fillId="0" borderId="2" xfId="0" applyFont="1" applyBorder="1" applyAlignment="1">
      <alignment horizontal="center" vertical="center"/>
    </xf>
    <xf numFmtId="0" fontId="5" fillId="0" borderId="10" xfId="0" applyFont="1" applyBorder="1" applyAlignment="1">
      <alignment horizontal="center" vertical="center"/>
    </xf>
    <xf numFmtId="49" fontId="5" fillId="0" borderId="4" xfId="0" applyNumberFormat="1" applyFont="1" applyFill="1" applyBorder="1" applyAlignment="1">
      <alignment vertical="center" wrapText="1"/>
    </xf>
    <xf numFmtId="164" fontId="5" fillId="0" borderId="11" xfId="0" applyNumberFormat="1" applyFont="1" applyBorder="1" applyAlignment="1">
      <alignment horizontal="center" vertical="center"/>
    </xf>
    <xf numFmtId="164" fontId="5" fillId="0" borderId="12" xfId="0" applyNumberFormat="1" applyFont="1" applyBorder="1" applyAlignment="1">
      <alignment horizontal="center" vertical="center"/>
    </xf>
    <xf numFmtId="0" fontId="5" fillId="0" borderId="8" xfId="0" applyFont="1" applyBorder="1" applyAlignment="1">
      <alignment/>
    </xf>
    <xf numFmtId="167" fontId="5" fillId="0" borderId="10" xfId="0" applyNumberFormat="1" applyFont="1" applyBorder="1" applyAlignment="1">
      <alignment horizontal="center" vertical="center"/>
    </xf>
    <xf numFmtId="164" fontId="2" fillId="0" borderId="2" xfId="0" applyNumberFormat="1" applyFont="1" applyBorder="1" applyAlignment="1">
      <alignment horizontal="right" vertical="center"/>
    </xf>
    <xf numFmtId="1" fontId="5" fillId="0" borderId="7" xfId="0" applyNumberFormat="1" applyFont="1" applyBorder="1" applyAlignment="1">
      <alignment horizontal="center" vertical="top"/>
    </xf>
    <xf numFmtId="0" fontId="0" fillId="0" borderId="1" xfId="0" applyBorder="1" applyAlignment="1">
      <alignment horizontal="center" vertical="center"/>
    </xf>
    <xf numFmtId="164" fontId="5" fillId="0" borderId="6"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49" fontId="5" fillId="0" borderId="13" xfId="0" applyNumberFormat="1" applyFont="1" applyFill="1" applyBorder="1" applyAlignment="1">
      <alignment vertical="center" wrapText="1"/>
    </xf>
    <xf numFmtId="0" fontId="5" fillId="0" borderId="13" xfId="0" applyFont="1" applyBorder="1" applyAlignment="1">
      <alignment horizontal="center" vertical="center"/>
    </xf>
    <xf numFmtId="167" fontId="5" fillId="0" borderId="13" xfId="0" applyNumberFormat="1" applyFont="1" applyBorder="1" applyAlignment="1">
      <alignment horizontal="center" vertical="center"/>
    </xf>
    <xf numFmtId="0" fontId="5" fillId="0" borderId="13" xfId="0" applyFont="1" applyFill="1" applyBorder="1" applyAlignment="1">
      <alignment horizontal="center" vertical="center"/>
    </xf>
    <xf numFmtId="49" fontId="5" fillId="0" borderId="13" xfId="0" applyNumberFormat="1" applyFont="1" applyFill="1" applyBorder="1" applyAlignment="1">
      <alignment horizontal="center" vertical="center"/>
    </xf>
    <xf numFmtId="164" fontId="5" fillId="0" borderId="13" xfId="0" applyNumberFormat="1" applyFont="1" applyBorder="1" applyAlignment="1">
      <alignment horizontal="center" vertical="center"/>
    </xf>
    <xf numFmtId="164" fontId="2" fillId="0" borderId="9" xfId="0" applyNumberFormat="1" applyFont="1" applyBorder="1" applyAlignment="1">
      <alignment horizontal="right" vertical="center"/>
    </xf>
    <xf numFmtId="164" fontId="1" fillId="3" borderId="14" xfId="0" applyNumberFormat="1"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3" xfId="0" applyFont="1" applyFill="1" applyBorder="1" applyAlignment="1">
      <alignment horizontal="center" vertical="center" wrapText="1"/>
    </xf>
    <xf numFmtId="49" fontId="4" fillId="0" borderId="8" xfId="0" applyNumberFormat="1" applyFont="1" applyFill="1" applyBorder="1" applyAlignment="1">
      <alignment horizontal="left" vertical="center"/>
    </xf>
    <xf numFmtId="49" fontId="4" fillId="0" borderId="10" xfId="0" applyNumberFormat="1" applyFont="1" applyFill="1" applyBorder="1" applyAlignment="1">
      <alignment vertical="center"/>
    </xf>
    <xf numFmtId="167" fontId="0" fillId="0" borderId="10" xfId="0" applyNumberFormat="1" applyBorder="1" applyAlignment="1">
      <alignment horizontal="center" vertical="center"/>
    </xf>
    <xf numFmtId="0" fontId="0" fillId="0" borderId="10" xfId="0" applyBorder="1" applyAlignment="1">
      <alignment vertical="center"/>
    </xf>
    <xf numFmtId="164" fontId="2" fillId="0" borderId="2" xfId="0" applyNumberFormat="1" applyFont="1" applyBorder="1" applyAlignment="1">
      <alignment vertical="center"/>
    </xf>
    <xf numFmtId="0" fontId="5" fillId="0" borderId="13" xfId="0" applyFont="1" applyBorder="1" applyAlignment="1">
      <alignment/>
    </xf>
    <xf numFmtId="0" fontId="5" fillId="0" borderId="8" xfId="0" applyFont="1" applyFill="1" applyBorder="1" applyAlignment="1">
      <alignment vertical="center" wrapText="1"/>
    </xf>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164" fontId="2" fillId="0" borderId="9" xfId="0" applyNumberFormat="1" applyFont="1" applyFill="1" applyBorder="1" applyAlignment="1">
      <alignment horizontal="right" vertical="center" wrapText="1"/>
    </xf>
    <xf numFmtId="0" fontId="5" fillId="0" borderId="13" xfId="0"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164" fontId="5" fillId="0" borderId="9" xfId="0" applyNumberFormat="1" applyFont="1" applyFill="1" applyBorder="1" applyAlignment="1">
      <alignment horizontal="center" vertical="center" wrapText="1"/>
    </xf>
    <xf numFmtId="164" fontId="5" fillId="0" borderId="6" xfId="0" applyNumberFormat="1" applyFont="1" applyFill="1" applyBorder="1" applyAlignment="1">
      <alignment horizontal="center" vertical="center" wrapText="1"/>
    </xf>
    <xf numFmtId="0" fontId="5" fillId="0" borderId="3" xfId="0" applyFont="1" applyFill="1" applyBorder="1" applyAlignment="1">
      <alignment/>
    </xf>
    <xf numFmtId="0" fontId="5" fillId="0" borderId="4" xfId="0" applyFont="1" applyFill="1" applyBorder="1" applyAlignment="1">
      <alignment/>
    </xf>
    <xf numFmtId="164" fontId="5" fillId="0" borderId="5" xfId="0" applyNumberFormat="1" applyFont="1" applyBorder="1" applyAlignment="1">
      <alignment/>
    </xf>
    <xf numFmtId="49" fontId="5" fillId="0" borderId="3" xfId="0" applyNumberFormat="1" applyFont="1" applyFill="1" applyBorder="1" applyAlignment="1">
      <alignment horizontal="center" vertical="top"/>
    </xf>
    <xf numFmtId="164" fontId="5" fillId="0" borderId="9" xfId="0"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164" fontId="5" fillId="0" borderId="1" xfId="0" applyNumberFormat="1" applyFont="1" applyBorder="1" applyAlignment="1">
      <alignment horizontal="right" vertical="center"/>
    </xf>
    <xf numFmtId="0" fontId="5" fillId="2" borderId="4" xfId="0" applyFont="1" applyFill="1" applyBorder="1" applyAlignment="1">
      <alignment horizontal="center" vertical="center"/>
    </xf>
    <xf numFmtId="0" fontId="5" fillId="0" borderId="1" xfId="0" applyFont="1" applyFill="1" applyBorder="1" applyAlignment="1">
      <alignment vertical="center" wrapText="1"/>
    </xf>
    <xf numFmtId="0" fontId="0" fillId="0" borderId="3" xfId="0" applyFill="1" applyBorder="1" applyAlignment="1">
      <alignment/>
    </xf>
    <xf numFmtId="164" fontId="9" fillId="5" borderId="14" xfId="0" applyNumberFormat="1" applyFont="1" applyFill="1" applyBorder="1" applyAlignment="1">
      <alignment horizontal="center" vertical="center" wrapText="1"/>
    </xf>
    <xf numFmtId="0" fontId="0" fillId="0" borderId="0" xfId="0" applyBorder="1" applyAlignment="1">
      <alignment/>
    </xf>
    <xf numFmtId="0" fontId="0" fillId="0" borderId="16" xfId="0" applyBorder="1" applyAlignment="1">
      <alignment/>
    </xf>
    <xf numFmtId="49" fontId="8" fillId="3" borderId="17" xfId="0" applyNumberFormat="1" applyFont="1" applyFill="1" applyBorder="1" applyAlignment="1">
      <alignment vertical="center" wrapText="1"/>
    </xf>
    <xf numFmtId="0" fontId="0" fillId="3" borderId="17" xfId="0" applyFill="1" applyBorder="1" applyAlignment="1">
      <alignment vertical="center" wrapText="1"/>
    </xf>
    <xf numFmtId="0" fontId="0" fillId="3" borderId="18" xfId="0" applyFill="1" applyBorder="1" applyAlignment="1">
      <alignment vertical="center" wrapText="1"/>
    </xf>
    <xf numFmtId="1" fontId="5" fillId="0" borderId="13" xfId="0" applyNumberFormat="1" applyFont="1" applyBorder="1" applyAlignment="1">
      <alignment horizontal="center" vertical="top"/>
    </xf>
    <xf numFmtId="0" fontId="5" fillId="0" borderId="13" xfId="0" applyFont="1" applyBorder="1" applyAlignment="1">
      <alignment horizontal="center" vertical="top"/>
    </xf>
    <xf numFmtId="49" fontId="5" fillId="0" borderId="13" xfId="0" applyNumberFormat="1" applyFont="1" applyFill="1" applyBorder="1" applyAlignment="1">
      <alignment horizontal="center" vertical="top"/>
    </xf>
    <xf numFmtId="49" fontId="4" fillId="0" borderId="3" xfId="0" applyNumberFormat="1" applyFont="1" applyFill="1" applyBorder="1" applyAlignment="1">
      <alignment vertical="center" wrapText="1"/>
    </xf>
    <xf numFmtId="49" fontId="4" fillId="0" borderId="4"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49" fontId="5" fillId="0" borderId="4" xfId="0" applyNumberFormat="1" applyFont="1" applyFill="1" applyBorder="1" applyAlignment="1">
      <alignment vertical="center" wrapText="1"/>
    </xf>
    <xf numFmtId="49" fontId="11" fillId="5" borderId="19" xfId="0" applyNumberFormat="1" applyFont="1" applyFill="1" applyBorder="1" applyAlignment="1">
      <alignment vertical="center" wrapText="1"/>
    </xf>
    <xf numFmtId="49" fontId="11" fillId="5" borderId="17" xfId="0" applyNumberFormat="1" applyFont="1" applyFill="1" applyBorder="1" applyAlignment="1">
      <alignment vertical="center" wrapText="1"/>
    </xf>
    <xf numFmtId="0" fontId="0" fillId="5" borderId="17" xfId="0" applyFill="1" applyBorder="1" applyAlignment="1">
      <alignment vertical="center" wrapText="1"/>
    </xf>
    <xf numFmtId="0" fontId="0" fillId="5" borderId="18" xfId="0" applyFill="1" applyBorder="1" applyAlignment="1">
      <alignment vertical="center" wrapText="1"/>
    </xf>
    <xf numFmtId="49" fontId="8" fillId="3" borderId="19" xfId="0" applyNumberFormat="1" applyFont="1" applyFill="1" applyBorder="1" applyAlignment="1">
      <alignment vertical="center" wrapText="1"/>
    </xf>
    <xf numFmtId="49" fontId="4" fillId="0" borderId="8"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49" fontId="13" fillId="0" borderId="3" xfId="0" applyNumberFormat="1" applyFont="1" applyFill="1" applyBorder="1" applyAlignment="1">
      <alignment vertical="center" wrapText="1"/>
    </xf>
    <xf numFmtId="49" fontId="13" fillId="0" borderId="5"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0" fontId="0" fillId="0" borderId="5" xfId="0" applyBorder="1" applyAlignment="1">
      <alignment vertical="center" wrapText="1"/>
    </xf>
    <xf numFmtId="49" fontId="5" fillId="0" borderId="20"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49" fontId="13" fillId="0" borderId="1" xfId="0" applyNumberFormat="1" applyFont="1" applyFill="1" applyBorder="1" applyAlignment="1">
      <alignment vertical="center" wrapText="1"/>
    </xf>
    <xf numFmtId="49" fontId="5" fillId="0" borderId="8"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29" xfId="0" applyFont="1" applyFill="1" applyBorder="1" applyAlignment="1">
      <alignment horizontal="center" vertical="center" wrapText="1"/>
    </xf>
    <xf numFmtId="167" fontId="2" fillId="4" borderId="26" xfId="0" applyNumberFormat="1" applyFont="1" applyFill="1" applyBorder="1" applyAlignment="1">
      <alignment horizontal="center" vertical="center" wrapText="1"/>
    </xf>
    <xf numFmtId="167" fontId="1" fillId="4" borderId="27" xfId="0" applyNumberFormat="1"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0" fillId="0" borderId="32" xfId="0" applyBorder="1"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4"/>
  <sheetViews>
    <sheetView showGridLines="0" tabSelected="1" workbookViewId="0" topLeftCell="A1">
      <pane ySplit="3" topLeftCell="BM4" activePane="bottomLeft" state="frozen"/>
      <selection pane="topLeft" activeCell="A1" sqref="A1"/>
      <selection pane="bottomLeft" activeCell="C19" sqref="C19"/>
    </sheetView>
  </sheetViews>
  <sheetFormatPr defaultColWidth="11.421875" defaultRowHeight="12.75"/>
  <cols>
    <col min="2" max="2" width="30.28125" style="0" customWidth="1"/>
    <col min="3" max="3" width="17.57421875" style="0" customWidth="1"/>
    <col min="4" max="4" width="5.28125" style="0" customWidth="1"/>
    <col min="5" max="5" width="4.28125" style="0" customWidth="1"/>
    <col min="6" max="7" width="6.7109375" style="0" customWidth="1"/>
    <col min="8" max="8" width="9.140625" style="0" customWidth="1"/>
    <col min="9" max="9" width="8.57421875" style="0" customWidth="1"/>
    <col min="10" max="10" width="13.8515625" style="0" customWidth="1"/>
  </cols>
  <sheetData>
    <row r="1" spans="1:11" ht="13.5" customHeight="1" thickBot="1">
      <c r="A1" s="164" t="s">
        <v>199</v>
      </c>
      <c r="B1" s="165"/>
      <c r="C1" s="165"/>
      <c r="D1" s="165"/>
      <c r="E1" s="165"/>
      <c r="F1" s="165"/>
      <c r="G1" s="165"/>
      <c r="H1" s="165"/>
      <c r="I1" s="165"/>
      <c r="J1" s="166"/>
      <c r="K1" s="127"/>
    </row>
    <row r="2" spans="1:11" ht="12.75" customHeight="1">
      <c r="A2" s="157" t="s">
        <v>39</v>
      </c>
      <c r="B2" s="158"/>
      <c r="C2" s="161" t="s">
        <v>42</v>
      </c>
      <c r="D2" s="161" t="s">
        <v>102</v>
      </c>
      <c r="E2" s="167" t="s">
        <v>41</v>
      </c>
      <c r="F2" s="169" t="s">
        <v>34</v>
      </c>
      <c r="G2" s="170"/>
      <c r="H2" s="161" t="s">
        <v>37</v>
      </c>
      <c r="I2" s="161" t="s">
        <v>38</v>
      </c>
      <c r="J2" s="161" t="s">
        <v>6</v>
      </c>
      <c r="K2" s="127"/>
    </row>
    <row r="3" spans="1:15" ht="36.75" customHeight="1" thickBot="1">
      <c r="A3" s="159"/>
      <c r="B3" s="160"/>
      <c r="C3" s="162"/>
      <c r="D3" s="162"/>
      <c r="E3" s="168"/>
      <c r="F3" s="99" t="s">
        <v>35</v>
      </c>
      <c r="G3" s="100" t="s">
        <v>40</v>
      </c>
      <c r="H3" s="171"/>
      <c r="I3" s="171"/>
      <c r="J3" s="163"/>
      <c r="K3" s="127"/>
      <c r="L3" s="126"/>
      <c r="M3" s="126"/>
      <c r="N3" s="126"/>
      <c r="O3" s="126"/>
    </row>
    <row r="4" spans="1:11" s="45" customFormat="1" ht="22.5" customHeight="1" thickBot="1">
      <c r="A4" s="139" t="s">
        <v>198</v>
      </c>
      <c r="B4" s="140"/>
      <c r="C4" s="141"/>
      <c r="D4" s="141"/>
      <c r="E4" s="141"/>
      <c r="F4" s="141"/>
      <c r="G4" s="141"/>
      <c r="H4" s="141"/>
      <c r="I4" s="142"/>
      <c r="J4" s="125">
        <f>SUM(J5+J68+J88+J139)</f>
        <v>1084600000</v>
      </c>
      <c r="K4" s="78"/>
    </row>
    <row r="5" spans="1:10" s="45" customFormat="1" ht="16.5" customHeight="1" thickBot="1">
      <c r="A5" s="143" t="s">
        <v>3</v>
      </c>
      <c r="B5" s="128"/>
      <c r="C5" s="129"/>
      <c r="D5" s="129"/>
      <c r="E5" s="129"/>
      <c r="F5" s="129"/>
      <c r="G5" s="129"/>
      <c r="H5" s="129"/>
      <c r="I5" s="130"/>
      <c r="J5" s="98">
        <f>SUM(J6,J8,J11,J20,J23,J28,J31,J34,J36,J41,J47,J50,J56,J60,J64)</f>
        <v>492000000</v>
      </c>
    </row>
    <row r="6" spans="1:10" ht="12.75" customHeight="1">
      <c r="A6" s="144" t="s">
        <v>86</v>
      </c>
      <c r="B6" s="145"/>
      <c r="C6" s="101"/>
      <c r="D6" s="102"/>
      <c r="E6" s="103"/>
      <c r="F6" s="104"/>
      <c r="G6" s="104"/>
      <c r="H6" s="104"/>
      <c r="I6" s="104"/>
      <c r="J6" s="105">
        <f>SUM(J7)</f>
        <v>13600000</v>
      </c>
    </row>
    <row r="7" spans="1:10" ht="12.75" customHeight="1">
      <c r="A7" s="137" t="s">
        <v>36</v>
      </c>
      <c r="B7" s="146"/>
      <c r="C7" s="3" t="s">
        <v>141</v>
      </c>
      <c r="D7" s="4" t="s">
        <v>142</v>
      </c>
      <c r="E7" s="57">
        <v>0</v>
      </c>
      <c r="F7" s="5">
        <v>0</v>
      </c>
      <c r="G7" s="5">
        <v>0</v>
      </c>
      <c r="H7" s="5">
        <v>13600000</v>
      </c>
      <c r="I7" s="5">
        <v>0</v>
      </c>
      <c r="J7" s="2">
        <f>+D7*H7-I7</f>
        <v>13600000</v>
      </c>
    </row>
    <row r="8" spans="1:10" ht="12.75" customHeight="1">
      <c r="A8" s="147" t="s">
        <v>84</v>
      </c>
      <c r="B8" s="148"/>
      <c r="C8" s="6"/>
      <c r="D8" s="7"/>
      <c r="E8" s="56"/>
      <c r="F8" s="8"/>
      <c r="G8" s="8"/>
      <c r="H8" s="8"/>
      <c r="I8" s="8"/>
      <c r="J8" s="42">
        <f>SUM(J9:J10)</f>
        <v>15600000</v>
      </c>
    </row>
    <row r="9" spans="1:10" ht="12.75" customHeight="1">
      <c r="A9" s="137" t="s">
        <v>100</v>
      </c>
      <c r="B9" s="146"/>
      <c r="C9" s="123" t="s">
        <v>195</v>
      </c>
      <c r="D9" s="9">
        <v>1</v>
      </c>
      <c r="E9" s="15">
        <v>1998</v>
      </c>
      <c r="F9" s="16">
        <v>799</v>
      </c>
      <c r="G9" s="16">
        <v>799</v>
      </c>
      <c r="H9" s="2">
        <v>12000000</v>
      </c>
      <c r="I9" s="2">
        <v>4200000</v>
      </c>
      <c r="J9" s="2">
        <f>+D9*H9-I9</f>
        <v>7800000</v>
      </c>
    </row>
    <row r="10" spans="1:10" ht="12.75" customHeight="1">
      <c r="A10" s="137"/>
      <c r="B10" s="146"/>
      <c r="C10" s="123" t="s">
        <v>195</v>
      </c>
      <c r="D10" s="9">
        <v>1</v>
      </c>
      <c r="E10" s="12">
        <v>1998</v>
      </c>
      <c r="F10" s="16">
        <v>800</v>
      </c>
      <c r="G10" s="16">
        <v>800</v>
      </c>
      <c r="H10" s="2">
        <v>12000000</v>
      </c>
      <c r="I10" s="2">
        <v>4200000</v>
      </c>
      <c r="J10" s="2">
        <f>+D10*H10-I10</f>
        <v>7800000</v>
      </c>
    </row>
    <row r="11" spans="1:10" ht="12.75" customHeight="1">
      <c r="A11" s="134" t="s">
        <v>85</v>
      </c>
      <c r="B11" s="149"/>
      <c r="C11" s="123"/>
      <c r="D11" s="9"/>
      <c r="E11" s="46"/>
      <c r="F11" s="2"/>
      <c r="G11" s="2"/>
      <c r="H11" s="2"/>
      <c r="I11" s="2"/>
      <c r="J11" s="42">
        <f>SUM(J12:J19)</f>
        <v>144000000</v>
      </c>
    </row>
    <row r="12" spans="1:10" ht="12.75" customHeight="1">
      <c r="A12" s="137" t="s">
        <v>101</v>
      </c>
      <c r="B12" s="146"/>
      <c r="C12" s="123" t="s">
        <v>194</v>
      </c>
      <c r="D12" s="9">
        <v>1</v>
      </c>
      <c r="E12" s="17">
        <v>2002</v>
      </c>
      <c r="F12" s="14" t="s">
        <v>43</v>
      </c>
      <c r="G12" s="14" t="s">
        <v>43</v>
      </c>
      <c r="H12" s="2">
        <v>18100000</v>
      </c>
      <c r="I12" s="2">
        <v>4900000</v>
      </c>
      <c r="J12" s="2">
        <f aca="true" t="shared" si="0" ref="J12:J19">+D12*H12-I12</f>
        <v>13200000</v>
      </c>
    </row>
    <row r="13" spans="1:10" ht="12.75" customHeight="1">
      <c r="A13" s="137" t="s">
        <v>197</v>
      </c>
      <c r="B13" s="146"/>
      <c r="C13" s="123" t="s">
        <v>146</v>
      </c>
      <c r="D13" s="9">
        <v>1</v>
      </c>
      <c r="E13" s="12">
        <v>2002</v>
      </c>
      <c r="F13" s="14" t="s">
        <v>44</v>
      </c>
      <c r="G13" s="14" t="s">
        <v>44</v>
      </c>
      <c r="H13" s="2">
        <v>18100000</v>
      </c>
      <c r="I13" s="2">
        <v>4900000</v>
      </c>
      <c r="J13" s="2">
        <f t="shared" si="0"/>
        <v>13200000</v>
      </c>
    </row>
    <row r="14" spans="1:10" ht="12.75" customHeight="1">
      <c r="A14" s="137"/>
      <c r="B14" s="146"/>
      <c r="C14" s="123" t="s">
        <v>143</v>
      </c>
      <c r="D14" s="9">
        <v>6</v>
      </c>
      <c r="E14" s="58" t="s">
        <v>156</v>
      </c>
      <c r="F14" s="22" t="s">
        <v>156</v>
      </c>
      <c r="G14" s="22" t="s">
        <v>156</v>
      </c>
      <c r="H14" s="2">
        <f>13600000</f>
        <v>13600000</v>
      </c>
      <c r="I14" s="2">
        <f>5600000*6</f>
        <v>33600000</v>
      </c>
      <c r="J14" s="2">
        <f t="shared" si="0"/>
        <v>48000000</v>
      </c>
    </row>
    <row r="15" spans="1:10" ht="12.75" customHeight="1">
      <c r="A15" s="10"/>
      <c r="B15" s="81"/>
      <c r="C15" s="48" t="s">
        <v>193</v>
      </c>
      <c r="D15" s="9">
        <v>3</v>
      </c>
      <c r="E15" s="58">
        <v>2004</v>
      </c>
      <c r="F15" s="22" t="s">
        <v>156</v>
      </c>
      <c r="G15" s="22" t="s">
        <v>156</v>
      </c>
      <c r="H15" s="2">
        <v>7600000</v>
      </c>
      <c r="I15" s="2">
        <f>3000000*3</f>
        <v>9000000</v>
      </c>
      <c r="J15" s="2">
        <f t="shared" si="0"/>
        <v>13800000</v>
      </c>
    </row>
    <row r="16" spans="1:10" ht="12.75" customHeight="1">
      <c r="A16" s="10"/>
      <c r="B16" s="81"/>
      <c r="C16" s="123" t="s">
        <v>190</v>
      </c>
      <c r="D16" s="9">
        <v>1</v>
      </c>
      <c r="E16" s="17">
        <v>2004</v>
      </c>
      <c r="F16" s="16">
        <v>1044</v>
      </c>
      <c r="G16" s="16">
        <v>1044</v>
      </c>
      <c r="H16" s="2">
        <v>16800000</v>
      </c>
      <c r="I16" s="2">
        <v>7000000</v>
      </c>
      <c r="J16" s="2">
        <f t="shared" si="0"/>
        <v>9800000</v>
      </c>
    </row>
    <row r="17" spans="1:10" ht="12.75" customHeight="1">
      <c r="A17" s="10"/>
      <c r="B17" s="81"/>
      <c r="C17" s="3" t="s">
        <v>144</v>
      </c>
      <c r="D17" s="9">
        <v>1</v>
      </c>
      <c r="E17" s="12">
        <v>1998</v>
      </c>
      <c r="F17" s="16">
        <v>802</v>
      </c>
      <c r="G17" s="16">
        <v>802</v>
      </c>
      <c r="H17" s="2">
        <v>12000000</v>
      </c>
      <c r="I17" s="2">
        <v>4200000</v>
      </c>
      <c r="J17" s="2">
        <f t="shared" si="0"/>
        <v>7800000</v>
      </c>
    </row>
    <row r="18" spans="1:10" ht="12.75" customHeight="1">
      <c r="A18" s="10"/>
      <c r="B18" s="81"/>
      <c r="C18" s="3" t="s">
        <v>145</v>
      </c>
      <c r="D18" s="9">
        <v>1</v>
      </c>
      <c r="E18" s="12">
        <v>1998</v>
      </c>
      <c r="F18" s="16">
        <v>803</v>
      </c>
      <c r="G18" s="16">
        <v>803</v>
      </c>
      <c r="H18" s="2">
        <v>18100000</v>
      </c>
      <c r="I18" s="2">
        <v>7100000</v>
      </c>
      <c r="J18" s="2">
        <f t="shared" si="0"/>
        <v>11000000</v>
      </c>
    </row>
    <row r="19" spans="1:10" ht="12.75" customHeight="1">
      <c r="A19" s="10"/>
      <c r="B19" s="81"/>
      <c r="C19" s="3" t="s">
        <v>147</v>
      </c>
      <c r="D19" s="9">
        <v>2</v>
      </c>
      <c r="E19" s="12">
        <v>0</v>
      </c>
      <c r="F19" s="16">
        <v>0</v>
      </c>
      <c r="G19" s="16">
        <v>0</v>
      </c>
      <c r="H19" s="2">
        <v>13600000</v>
      </c>
      <c r="I19" s="2">
        <v>0</v>
      </c>
      <c r="J19" s="2">
        <f t="shared" si="0"/>
        <v>27200000</v>
      </c>
    </row>
    <row r="20" spans="1:10" ht="12.75" customHeight="1">
      <c r="A20" s="134" t="s">
        <v>87</v>
      </c>
      <c r="B20" s="135"/>
      <c r="C20" s="115"/>
      <c r="D20" s="29"/>
      <c r="E20" s="54"/>
      <c r="F20" s="32"/>
      <c r="G20" s="32"/>
      <c r="H20" s="32"/>
      <c r="I20" s="26"/>
      <c r="J20" s="43">
        <f>SUM(J21:J22)</f>
        <v>13600000</v>
      </c>
    </row>
    <row r="21" spans="1:10" ht="12.75" customHeight="1">
      <c r="A21" s="137" t="s">
        <v>83</v>
      </c>
      <c r="B21" s="146"/>
      <c r="C21" s="3" t="s">
        <v>192</v>
      </c>
      <c r="D21" s="9">
        <v>1</v>
      </c>
      <c r="E21" s="46">
        <v>0</v>
      </c>
      <c r="F21" s="2">
        <v>0</v>
      </c>
      <c r="G21" s="2">
        <v>0</v>
      </c>
      <c r="H21" s="2">
        <v>7600000</v>
      </c>
      <c r="I21" s="2">
        <v>0</v>
      </c>
      <c r="J21" s="2">
        <f>+D21*H21-I21</f>
        <v>7600000</v>
      </c>
    </row>
    <row r="22" spans="1:10" ht="12.75" customHeight="1">
      <c r="A22" s="137"/>
      <c r="B22" s="146"/>
      <c r="C22" s="3" t="s">
        <v>148</v>
      </c>
      <c r="D22" s="34">
        <v>4</v>
      </c>
      <c r="E22" s="57">
        <v>0</v>
      </c>
      <c r="F22" s="41">
        <v>0</v>
      </c>
      <c r="G22" s="41">
        <v>0</v>
      </c>
      <c r="H22" s="2">
        <v>1500000</v>
      </c>
      <c r="I22" s="35"/>
      <c r="J22" s="2">
        <f>+D22*H22-I22</f>
        <v>6000000</v>
      </c>
    </row>
    <row r="23" spans="1:10" ht="12.75" customHeight="1">
      <c r="A23" s="134" t="s">
        <v>88</v>
      </c>
      <c r="B23" s="135"/>
      <c r="C23" s="10"/>
      <c r="D23" s="29"/>
      <c r="E23" s="54"/>
      <c r="F23" s="31"/>
      <c r="G23" s="31"/>
      <c r="H23" s="32"/>
      <c r="I23" s="26"/>
      <c r="J23" s="43">
        <f>SUM(J24:J27)</f>
        <v>24600000</v>
      </c>
    </row>
    <row r="24" spans="1:10" ht="12.75" customHeight="1">
      <c r="A24" s="137" t="s">
        <v>152</v>
      </c>
      <c r="B24" s="138"/>
      <c r="C24" s="44" t="s">
        <v>9</v>
      </c>
      <c r="D24" s="9">
        <v>1</v>
      </c>
      <c r="E24" s="12">
        <v>2004</v>
      </c>
      <c r="F24" s="14" t="s">
        <v>7</v>
      </c>
      <c r="G24" s="14" t="s">
        <v>7</v>
      </c>
      <c r="H24" s="2">
        <v>13600000</v>
      </c>
      <c r="I24" s="2">
        <v>5600000</v>
      </c>
      <c r="J24" s="2">
        <f aca="true" t="shared" si="1" ref="J24:J30">+D24*H24-I24</f>
        <v>8000000</v>
      </c>
    </row>
    <row r="25" spans="1:10" ht="12.75" customHeight="1">
      <c r="A25" s="10"/>
      <c r="B25" s="81"/>
      <c r="C25" s="44" t="s">
        <v>141</v>
      </c>
      <c r="D25" s="9">
        <v>1</v>
      </c>
      <c r="E25" s="46">
        <v>0</v>
      </c>
      <c r="F25" s="24" t="s">
        <v>191</v>
      </c>
      <c r="G25" s="24" t="s">
        <v>191</v>
      </c>
      <c r="H25" s="2">
        <v>13600000</v>
      </c>
      <c r="I25" s="2">
        <v>0</v>
      </c>
      <c r="J25" s="2">
        <f t="shared" si="1"/>
        <v>13600000</v>
      </c>
    </row>
    <row r="26" spans="1:10" ht="12.75" customHeight="1">
      <c r="A26" s="137"/>
      <c r="B26" s="138"/>
      <c r="C26" s="3" t="s">
        <v>196</v>
      </c>
      <c r="D26" s="9">
        <v>1</v>
      </c>
      <c r="E26" s="12">
        <v>2002</v>
      </c>
      <c r="F26" s="13">
        <v>935</v>
      </c>
      <c r="G26" s="14" t="s">
        <v>104</v>
      </c>
      <c r="H26" s="2">
        <v>1500000</v>
      </c>
      <c r="I26" s="2">
        <v>0</v>
      </c>
      <c r="J26" s="2">
        <f t="shared" si="1"/>
        <v>1500000</v>
      </c>
    </row>
    <row r="27" spans="1:10" ht="12.75" customHeight="1">
      <c r="A27" s="137" t="s">
        <v>151</v>
      </c>
      <c r="B27" s="138"/>
      <c r="C27" s="3" t="s">
        <v>196</v>
      </c>
      <c r="D27" s="9">
        <v>1</v>
      </c>
      <c r="E27" s="12">
        <v>2002</v>
      </c>
      <c r="F27" s="13">
        <v>927</v>
      </c>
      <c r="G27" s="14" t="s">
        <v>103</v>
      </c>
      <c r="H27" s="2">
        <v>1500000</v>
      </c>
      <c r="I27" s="2">
        <v>0</v>
      </c>
      <c r="J27" s="2">
        <f t="shared" si="1"/>
        <v>1500000</v>
      </c>
    </row>
    <row r="28" spans="1:10" ht="12.75" customHeight="1">
      <c r="A28" s="134" t="s">
        <v>76</v>
      </c>
      <c r="B28" s="149"/>
      <c r="C28" s="115"/>
      <c r="D28" s="29"/>
      <c r="E28" s="54"/>
      <c r="F28" s="32"/>
      <c r="G28" s="32"/>
      <c r="H28" s="32"/>
      <c r="I28" s="26"/>
      <c r="J28" s="42">
        <f>+J29+J30</f>
        <v>35200000</v>
      </c>
    </row>
    <row r="29" spans="1:10" ht="12.75" customHeight="1">
      <c r="A29" s="137" t="s">
        <v>153</v>
      </c>
      <c r="B29" s="138"/>
      <c r="C29" s="44" t="s">
        <v>141</v>
      </c>
      <c r="D29" s="9">
        <v>2</v>
      </c>
      <c r="E29" s="46">
        <v>0</v>
      </c>
      <c r="F29" s="39">
        <v>0</v>
      </c>
      <c r="G29" s="24" t="s">
        <v>191</v>
      </c>
      <c r="H29" s="2">
        <v>13600000</v>
      </c>
      <c r="I29" s="2">
        <v>0</v>
      </c>
      <c r="J29" s="2">
        <f t="shared" si="1"/>
        <v>27200000</v>
      </c>
    </row>
    <row r="30" spans="1:10" ht="12.75" customHeight="1">
      <c r="A30" s="137"/>
      <c r="B30" s="138"/>
      <c r="C30" s="44" t="s">
        <v>9</v>
      </c>
      <c r="D30" s="9">
        <v>1</v>
      </c>
      <c r="E30" s="12">
        <v>2004</v>
      </c>
      <c r="F30" s="13">
        <v>1014</v>
      </c>
      <c r="G30" s="14" t="s">
        <v>105</v>
      </c>
      <c r="H30" s="2">
        <v>13600000</v>
      </c>
      <c r="I30" s="2">
        <v>5600000</v>
      </c>
      <c r="J30" s="2">
        <f t="shared" si="1"/>
        <v>8000000</v>
      </c>
    </row>
    <row r="31" spans="1:10" ht="12.75" customHeight="1">
      <c r="A31" s="134" t="s">
        <v>89</v>
      </c>
      <c r="B31" s="135"/>
      <c r="C31" s="115"/>
      <c r="D31" s="29"/>
      <c r="E31" s="54"/>
      <c r="F31" s="32"/>
      <c r="G31" s="32"/>
      <c r="H31" s="32"/>
      <c r="I31" s="26"/>
      <c r="J31" s="42">
        <f>+J32+J33</f>
        <v>9500000</v>
      </c>
    </row>
    <row r="32" spans="1:10" ht="12.75" customHeight="1">
      <c r="A32" s="137" t="s">
        <v>14</v>
      </c>
      <c r="B32" s="146"/>
      <c r="C32" s="44" t="s">
        <v>9</v>
      </c>
      <c r="D32" s="9">
        <v>1</v>
      </c>
      <c r="E32" s="12">
        <v>2004</v>
      </c>
      <c r="F32" s="14" t="s">
        <v>45</v>
      </c>
      <c r="G32" s="14" t="s">
        <v>45</v>
      </c>
      <c r="H32" s="2">
        <v>13600000</v>
      </c>
      <c r="I32" s="2">
        <v>5600000</v>
      </c>
      <c r="J32" s="2">
        <f>+D32*H32-I32</f>
        <v>8000000</v>
      </c>
    </row>
    <row r="33" spans="1:10" ht="12.75" customHeight="1">
      <c r="A33" s="10"/>
      <c r="B33" s="81"/>
      <c r="C33" s="3" t="s">
        <v>196</v>
      </c>
      <c r="D33" s="9">
        <v>1</v>
      </c>
      <c r="E33" s="12">
        <v>1997</v>
      </c>
      <c r="F33" s="13">
        <v>731</v>
      </c>
      <c r="G33" s="13">
        <v>731</v>
      </c>
      <c r="H33" s="2">
        <v>1500000</v>
      </c>
      <c r="I33" s="2">
        <v>0</v>
      </c>
      <c r="J33" s="2">
        <f>+D33*H33-I33</f>
        <v>1500000</v>
      </c>
    </row>
    <row r="34" spans="1:10" ht="12.75" customHeight="1">
      <c r="A34" s="134" t="s">
        <v>90</v>
      </c>
      <c r="B34" s="135"/>
      <c r="C34" s="33"/>
      <c r="D34" s="29"/>
      <c r="E34" s="54"/>
      <c r="F34" s="32"/>
      <c r="G34" s="32"/>
      <c r="H34" s="32"/>
      <c r="I34" s="26"/>
      <c r="J34" s="42">
        <f>SUM(J35)</f>
        <v>13600000</v>
      </c>
    </row>
    <row r="35" spans="1:10" ht="12.75" customHeight="1">
      <c r="A35" s="137" t="s">
        <v>149</v>
      </c>
      <c r="B35" s="138"/>
      <c r="C35" s="44" t="s">
        <v>141</v>
      </c>
      <c r="D35" s="9">
        <v>1</v>
      </c>
      <c r="E35" s="46">
        <v>0</v>
      </c>
      <c r="F35" s="24" t="s">
        <v>191</v>
      </c>
      <c r="G35" s="24" t="s">
        <v>191</v>
      </c>
      <c r="H35" s="2">
        <v>13600000</v>
      </c>
      <c r="I35" s="5">
        <v>0</v>
      </c>
      <c r="J35" s="2">
        <f>+D35*H35-I35</f>
        <v>13600000</v>
      </c>
    </row>
    <row r="36" spans="1:10" ht="12.75" customHeight="1">
      <c r="A36" s="144" t="s">
        <v>91</v>
      </c>
      <c r="B36" s="145"/>
      <c r="C36" s="84"/>
      <c r="D36" s="80"/>
      <c r="E36" s="85"/>
      <c r="F36" s="51"/>
      <c r="G36" s="51"/>
      <c r="H36" s="51"/>
      <c r="I36" s="38"/>
      <c r="J36" s="86">
        <f>SUM(J37:J40)</f>
        <v>46200000</v>
      </c>
    </row>
    <row r="37" spans="1:10" ht="12.75" customHeight="1">
      <c r="A37" s="137" t="s">
        <v>150</v>
      </c>
      <c r="B37" s="138"/>
      <c r="C37" s="3" t="s">
        <v>8</v>
      </c>
      <c r="D37" s="9">
        <v>2</v>
      </c>
      <c r="E37" s="46">
        <v>0</v>
      </c>
      <c r="F37" s="9">
        <v>0</v>
      </c>
      <c r="G37" s="9">
        <v>0</v>
      </c>
      <c r="H37" s="2">
        <v>13600000</v>
      </c>
      <c r="I37" s="2">
        <v>0</v>
      </c>
      <c r="J37" s="2">
        <f>+D37*H37-I37</f>
        <v>27200000</v>
      </c>
    </row>
    <row r="38" spans="1:10" ht="12.75" customHeight="1">
      <c r="A38" s="10"/>
      <c r="B38" s="81"/>
      <c r="C38" s="44" t="s">
        <v>9</v>
      </c>
      <c r="D38" s="9">
        <v>2</v>
      </c>
      <c r="E38" s="46">
        <v>2004</v>
      </c>
      <c r="F38" s="9" t="s">
        <v>156</v>
      </c>
      <c r="G38" s="9" t="s">
        <v>156</v>
      </c>
      <c r="H38" s="2">
        <v>13600000</v>
      </c>
      <c r="I38" s="2">
        <f>2*5600000</f>
        <v>11200000</v>
      </c>
      <c r="J38" s="2">
        <f>+D38*H38-I38</f>
        <v>16000000</v>
      </c>
    </row>
    <row r="39" spans="1:10" ht="12.75" customHeight="1">
      <c r="A39" s="137"/>
      <c r="B39" s="138"/>
      <c r="C39" s="3" t="s">
        <v>196</v>
      </c>
      <c r="D39" s="9">
        <v>1</v>
      </c>
      <c r="E39" s="46">
        <v>1996</v>
      </c>
      <c r="F39" s="9">
        <v>744</v>
      </c>
      <c r="G39" s="9">
        <v>744</v>
      </c>
      <c r="H39" s="2">
        <v>1500000</v>
      </c>
      <c r="I39" s="5">
        <v>0</v>
      </c>
      <c r="J39" s="2">
        <f>+D39*H39-I39</f>
        <v>1500000</v>
      </c>
    </row>
    <row r="40" spans="1:10" ht="12.75" customHeight="1">
      <c r="A40" s="137" t="s">
        <v>77</v>
      </c>
      <c r="B40" s="138"/>
      <c r="C40" s="3" t="s">
        <v>196</v>
      </c>
      <c r="D40" s="9">
        <v>1</v>
      </c>
      <c r="E40" s="46">
        <v>2000</v>
      </c>
      <c r="F40" s="9">
        <v>881</v>
      </c>
      <c r="G40" s="9">
        <v>881</v>
      </c>
      <c r="H40" s="2">
        <v>1500000</v>
      </c>
      <c r="I40" s="5">
        <v>0</v>
      </c>
      <c r="J40" s="2">
        <f>+D40*H40-I40</f>
        <v>1500000</v>
      </c>
    </row>
    <row r="41" spans="1:10" ht="12.75" customHeight="1">
      <c r="A41" s="134" t="s">
        <v>92</v>
      </c>
      <c r="B41" s="135"/>
      <c r="C41" s="115"/>
      <c r="D41" s="29"/>
      <c r="E41" s="54"/>
      <c r="F41" s="32"/>
      <c r="G41" s="32"/>
      <c r="H41" s="32"/>
      <c r="I41" s="32"/>
      <c r="J41" s="42">
        <f>SUM(J42:J46)</f>
        <v>32600000</v>
      </c>
    </row>
    <row r="42" spans="1:10" ht="12.75" customHeight="1">
      <c r="A42" s="137" t="s">
        <v>33</v>
      </c>
      <c r="B42" s="138"/>
      <c r="C42" s="3" t="s">
        <v>9</v>
      </c>
      <c r="D42" s="9">
        <v>1</v>
      </c>
      <c r="E42" s="12">
        <v>2004</v>
      </c>
      <c r="F42" s="14">
        <v>1048</v>
      </c>
      <c r="G42" s="14" t="s">
        <v>106</v>
      </c>
      <c r="H42" s="35">
        <v>13600000</v>
      </c>
      <c r="I42" s="5">
        <v>5600000</v>
      </c>
      <c r="J42" s="2">
        <f>+D42*H42-I42</f>
        <v>8000000</v>
      </c>
    </row>
    <row r="43" spans="1:10" ht="12.75" customHeight="1">
      <c r="A43" s="137"/>
      <c r="B43" s="138"/>
      <c r="C43" s="3" t="s">
        <v>148</v>
      </c>
      <c r="D43" s="9">
        <v>1</v>
      </c>
      <c r="E43" s="46">
        <v>0</v>
      </c>
      <c r="F43" s="9">
        <v>0</v>
      </c>
      <c r="G43" s="24" t="s">
        <v>191</v>
      </c>
      <c r="H43" s="2">
        <v>1500000</v>
      </c>
      <c r="I43" s="2">
        <v>0</v>
      </c>
      <c r="J43" s="2">
        <f>+D43*H43-I43</f>
        <v>1500000</v>
      </c>
    </row>
    <row r="44" spans="1:10" ht="12.75" customHeight="1">
      <c r="A44" s="137" t="s">
        <v>78</v>
      </c>
      <c r="B44" s="138"/>
      <c r="C44" s="3" t="s">
        <v>196</v>
      </c>
      <c r="D44" s="27">
        <v>1</v>
      </c>
      <c r="E44" s="12">
        <v>1998</v>
      </c>
      <c r="F44" s="13">
        <v>191</v>
      </c>
      <c r="G44" s="14" t="s">
        <v>0</v>
      </c>
      <c r="H44" s="2">
        <v>1500000</v>
      </c>
      <c r="I44" s="2">
        <v>0</v>
      </c>
      <c r="J44" s="26">
        <f>+D44*H44-I44</f>
        <v>1500000</v>
      </c>
    </row>
    <row r="45" spans="1:10" ht="12.75" customHeight="1">
      <c r="A45" s="137" t="s">
        <v>154</v>
      </c>
      <c r="B45" s="138"/>
      <c r="C45" s="3" t="s">
        <v>9</v>
      </c>
      <c r="D45" s="9">
        <v>1</v>
      </c>
      <c r="E45" s="12">
        <v>2004</v>
      </c>
      <c r="F45" s="14">
        <v>1043</v>
      </c>
      <c r="G45" s="14" t="s">
        <v>107</v>
      </c>
      <c r="H45" s="2">
        <v>13600000</v>
      </c>
      <c r="I45" s="2">
        <v>5600000</v>
      </c>
      <c r="J45" s="26">
        <f>+D45*H45-I45</f>
        <v>8000000</v>
      </c>
    </row>
    <row r="46" spans="1:10" ht="12.75" customHeight="1">
      <c r="A46" s="137"/>
      <c r="B46" s="138"/>
      <c r="C46" s="3" t="s">
        <v>8</v>
      </c>
      <c r="D46" s="9">
        <v>1</v>
      </c>
      <c r="E46" s="12">
        <v>0</v>
      </c>
      <c r="F46" s="13">
        <v>0</v>
      </c>
      <c r="G46" s="14" t="s">
        <v>191</v>
      </c>
      <c r="H46" s="2">
        <v>13600000</v>
      </c>
      <c r="I46" s="2">
        <v>0</v>
      </c>
      <c r="J46" s="26">
        <f>+D46*H46-I46</f>
        <v>13600000</v>
      </c>
    </row>
    <row r="47" spans="1:10" ht="12.75" customHeight="1">
      <c r="A47" s="134" t="s">
        <v>93</v>
      </c>
      <c r="B47" s="135"/>
      <c r="C47" s="115"/>
      <c r="D47" s="29"/>
      <c r="E47" s="54"/>
      <c r="F47" s="29"/>
      <c r="G47" s="31"/>
      <c r="H47" s="32"/>
      <c r="I47" s="26"/>
      <c r="J47" s="43">
        <f>SUM(J48:J49)</f>
        <v>27000000</v>
      </c>
    </row>
    <row r="48" spans="1:10" ht="12.75" customHeight="1">
      <c r="A48" s="137" t="s">
        <v>29</v>
      </c>
      <c r="B48" s="138"/>
      <c r="C48" s="3" t="s">
        <v>9</v>
      </c>
      <c r="D48" s="9">
        <v>3</v>
      </c>
      <c r="E48" s="46">
        <v>2004</v>
      </c>
      <c r="F48" s="9"/>
      <c r="G48" s="9"/>
      <c r="H48" s="2">
        <f>13600000</f>
        <v>13600000</v>
      </c>
      <c r="I48" s="2">
        <f>5600000*3</f>
        <v>16800000</v>
      </c>
      <c r="J48" s="26">
        <f>+D48*H48-I48</f>
        <v>24000000</v>
      </c>
    </row>
    <row r="49" spans="1:10" ht="12.75" customHeight="1">
      <c r="A49" s="137" t="s">
        <v>79</v>
      </c>
      <c r="B49" s="138"/>
      <c r="C49" s="3" t="s">
        <v>155</v>
      </c>
      <c r="D49" s="9">
        <v>2</v>
      </c>
      <c r="E49" s="46" t="s">
        <v>156</v>
      </c>
      <c r="F49" s="9"/>
      <c r="G49" s="9"/>
      <c r="H49" s="2">
        <v>1500000</v>
      </c>
      <c r="I49" s="2">
        <v>0</v>
      </c>
      <c r="J49" s="26">
        <f>+D49*H49-I49</f>
        <v>3000000</v>
      </c>
    </row>
    <row r="50" spans="1:10" ht="12.75" customHeight="1">
      <c r="A50" s="134" t="s">
        <v>94</v>
      </c>
      <c r="B50" s="135"/>
      <c r="C50" s="33"/>
      <c r="D50" s="29"/>
      <c r="E50" s="54"/>
      <c r="F50" s="32"/>
      <c r="G50" s="32"/>
      <c r="H50" s="32"/>
      <c r="I50" s="26"/>
      <c r="J50" s="42">
        <f>SUM(J51:J55)</f>
        <v>42700000</v>
      </c>
    </row>
    <row r="51" spans="1:10" ht="12.75" customHeight="1">
      <c r="A51" s="137" t="s">
        <v>80</v>
      </c>
      <c r="B51" s="138"/>
      <c r="C51" s="3" t="s">
        <v>8</v>
      </c>
      <c r="D51" s="9">
        <v>1</v>
      </c>
      <c r="E51" s="46">
        <v>0</v>
      </c>
      <c r="F51" s="24" t="s">
        <v>191</v>
      </c>
      <c r="G51" s="24" t="s">
        <v>191</v>
      </c>
      <c r="H51" s="2">
        <v>13600000</v>
      </c>
      <c r="I51" s="5"/>
      <c r="J51" s="2">
        <f>+D51*H51-I51</f>
        <v>13600000</v>
      </c>
    </row>
    <row r="52" spans="1:10" ht="12.75" customHeight="1">
      <c r="A52" s="137" t="s">
        <v>82</v>
      </c>
      <c r="B52" s="138"/>
      <c r="C52" s="3" t="s">
        <v>196</v>
      </c>
      <c r="D52" s="9">
        <v>2</v>
      </c>
      <c r="E52" s="12" t="s">
        <v>156</v>
      </c>
      <c r="F52" s="12" t="s">
        <v>156</v>
      </c>
      <c r="G52" s="12" t="s">
        <v>156</v>
      </c>
      <c r="H52" s="2">
        <v>1500000</v>
      </c>
      <c r="I52" s="38">
        <v>0</v>
      </c>
      <c r="J52" s="2">
        <f>+D52*H52-I52</f>
        <v>3000000</v>
      </c>
    </row>
    <row r="53" spans="1:10" ht="12.75" customHeight="1">
      <c r="A53" s="137" t="s">
        <v>46</v>
      </c>
      <c r="B53" s="138"/>
      <c r="C53" s="3" t="s">
        <v>8</v>
      </c>
      <c r="D53" s="9">
        <v>1</v>
      </c>
      <c r="E53" s="12">
        <v>0</v>
      </c>
      <c r="F53" s="13">
        <v>0</v>
      </c>
      <c r="G53" s="14" t="s">
        <v>191</v>
      </c>
      <c r="H53" s="2">
        <v>13600000</v>
      </c>
      <c r="I53" s="38">
        <v>0</v>
      </c>
      <c r="J53" s="2">
        <f>+D53*H53-I53</f>
        <v>13600000</v>
      </c>
    </row>
    <row r="54" spans="1:10" ht="12.75" customHeight="1">
      <c r="A54" s="137"/>
      <c r="B54" s="138"/>
      <c r="C54" s="3" t="s">
        <v>9</v>
      </c>
      <c r="D54" s="9">
        <v>1</v>
      </c>
      <c r="E54" s="12">
        <v>2004</v>
      </c>
      <c r="F54" s="13">
        <v>1041</v>
      </c>
      <c r="G54" s="14" t="s">
        <v>108</v>
      </c>
      <c r="H54" s="2">
        <v>13600000</v>
      </c>
      <c r="I54" s="38">
        <v>5600000</v>
      </c>
      <c r="J54" s="2">
        <f>+D54*H54-I54</f>
        <v>8000000</v>
      </c>
    </row>
    <row r="55" spans="1:10" ht="12.75" customHeight="1">
      <c r="A55" s="137" t="s">
        <v>47</v>
      </c>
      <c r="B55" s="138"/>
      <c r="C55" s="3" t="s">
        <v>155</v>
      </c>
      <c r="D55" s="9">
        <v>3</v>
      </c>
      <c r="E55" s="12" t="s">
        <v>156</v>
      </c>
      <c r="F55" s="12" t="s">
        <v>156</v>
      </c>
      <c r="G55" s="12" t="s">
        <v>156</v>
      </c>
      <c r="H55" s="35">
        <v>1500000</v>
      </c>
      <c r="I55" s="5">
        <v>0</v>
      </c>
      <c r="J55" s="2">
        <f>+D55*H55-I55</f>
        <v>4500000</v>
      </c>
    </row>
    <row r="56" spans="1:10" ht="12.75" customHeight="1">
      <c r="A56" s="134" t="s">
        <v>95</v>
      </c>
      <c r="B56" s="135"/>
      <c r="C56" s="115"/>
      <c r="D56" s="29"/>
      <c r="E56" s="54"/>
      <c r="F56" s="32"/>
      <c r="G56" s="32"/>
      <c r="H56" s="32"/>
      <c r="I56" s="26"/>
      <c r="J56" s="42">
        <f>SUM(J57:J59)</f>
        <v>32600000</v>
      </c>
    </row>
    <row r="57" spans="1:10" ht="12.75" customHeight="1">
      <c r="A57" s="137" t="s">
        <v>48</v>
      </c>
      <c r="B57" s="138"/>
      <c r="C57" s="3" t="s">
        <v>9</v>
      </c>
      <c r="D57" s="9">
        <v>2</v>
      </c>
      <c r="E57" s="46">
        <v>2004</v>
      </c>
      <c r="F57" s="12" t="s">
        <v>156</v>
      </c>
      <c r="G57" s="12" t="s">
        <v>156</v>
      </c>
      <c r="H57" s="2">
        <v>13600000</v>
      </c>
      <c r="I57" s="2">
        <f>2*5600000</f>
        <v>11200000</v>
      </c>
      <c r="J57" s="2">
        <f>+D57*H57-I57</f>
        <v>16000000</v>
      </c>
    </row>
    <row r="58" spans="1:10" ht="12.75" customHeight="1">
      <c r="A58" s="137"/>
      <c r="B58" s="138"/>
      <c r="C58" s="44" t="s">
        <v>8</v>
      </c>
      <c r="D58" s="9">
        <v>1</v>
      </c>
      <c r="E58" s="46">
        <v>0</v>
      </c>
      <c r="F58" s="9">
        <v>0</v>
      </c>
      <c r="G58" s="24" t="s">
        <v>191</v>
      </c>
      <c r="H58" s="2">
        <v>13600000</v>
      </c>
      <c r="I58" s="2">
        <v>0</v>
      </c>
      <c r="J58" s="2">
        <f>+D58*H58-I58</f>
        <v>13600000</v>
      </c>
    </row>
    <row r="59" spans="1:10" ht="12.75" customHeight="1">
      <c r="A59" s="137"/>
      <c r="B59" s="138"/>
      <c r="C59" s="3" t="s">
        <v>196</v>
      </c>
      <c r="D59" s="9">
        <v>2</v>
      </c>
      <c r="E59" s="12" t="s">
        <v>156</v>
      </c>
      <c r="F59" s="9" t="s">
        <v>49</v>
      </c>
      <c r="G59" s="9" t="s">
        <v>49</v>
      </c>
      <c r="H59" s="2">
        <v>1500000</v>
      </c>
      <c r="I59" s="2">
        <v>0</v>
      </c>
      <c r="J59" s="2">
        <f>+D59*H59-I59</f>
        <v>3000000</v>
      </c>
    </row>
    <row r="60" spans="1:10" ht="12.75" customHeight="1">
      <c r="A60" s="134" t="s">
        <v>96</v>
      </c>
      <c r="B60" s="135"/>
      <c r="C60" s="33"/>
      <c r="D60" s="29"/>
      <c r="E60" s="54"/>
      <c r="F60" s="32"/>
      <c r="G60" s="32"/>
      <c r="H60" s="32"/>
      <c r="I60" s="26"/>
      <c r="J60" s="42">
        <f>SUM(J61:J63)</f>
        <v>23100000</v>
      </c>
    </row>
    <row r="61" spans="1:10" ht="12.75" customHeight="1">
      <c r="A61" s="137" t="s">
        <v>81</v>
      </c>
      <c r="B61" s="138"/>
      <c r="C61" s="3" t="s">
        <v>9</v>
      </c>
      <c r="D61" s="9">
        <v>1</v>
      </c>
      <c r="E61" s="12">
        <v>2004</v>
      </c>
      <c r="F61" s="13">
        <v>1050</v>
      </c>
      <c r="G61" s="14" t="s">
        <v>109</v>
      </c>
      <c r="H61" s="2">
        <v>13600000</v>
      </c>
      <c r="I61" s="5">
        <v>5600000</v>
      </c>
      <c r="J61" s="2">
        <f>+D61*H61-I61</f>
        <v>8000000</v>
      </c>
    </row>
    <row r="62" spans="1:10" ht="12.75" customHeight="1">
      <c r="A62" s="137"/>
      <c r="B62" s="138"/>
      <c r="C62" s="44" t="s">
        <v>8</v>
      </c>
      <c r="D62" s="9">
        <v>1</v>
      </c>
      <c r="E62" s="46">
        <v>0</v>
      </c>
      <c r="F62" s="9">
        <v>0</v>
      </c>
      <c r="G62" s="9">
        <v>0</v>
      </c>
      <c r="H62" s="2">
        <v>13600000</v>
      </c>
      <c r="I62" s="5">
        <v>0</v>
      </c>
      <c r="J62" s="2">
        <f>+D62*H62-I62</f>
        <v>13600000</v>
      </c>
    </row>
    <row r="63" spans="1:10" ht="12.75" customHeight="1">
      <c r="A63" s="137" t="s">
        <v>51</v>
      </c>
      <c r="B63" s="138"/>
      <c r="C63" s="3" t="s">
        <v>50</v>
      </c>
      <c r="D63" s="9">
        <v>1</v>
      </c>
      <c r="E63" s="46">
        <v>0</v>
      </c>
      <c r="F63" s="9">
        <v>0</v>
      </c>
      <c r="G63" s="9">
        <v>0</v>
      </c>
      <c r="H63" s="2">
        <v>1500000</v>
      </c>
      <c r="I63" s="5">
        <v>0</v>
      </c>
      <c r="J63" s="2">
        <f>+D63*H63-I63</f>
        <v>1500000</v>
      </c>
    </row>
    <row r="64" spans="1:10" ht="12.75" customHeight="1">
      <c r="A64" s="134" t="s">
        <v>97</v>
      </c>
      <c r="B64" s="135"/>
      <c r="C64" s="1"/>
      <c r="D64" s="9"/>
      <c r="E64" s="46"/>
      <c r="F64" s="2"/>
      <c r="G64" s="2"/>
      <c r="H64" s="2"/>
      <c r="I64" s="2"/>
      <c r="J64" s="42">
        <f>SUM(J65:J67)</f>
        <v>18100000</v>
      </c>
    </row>
    <row r="65" spans="1:10" ht="12.75" customHeight="1">
      <c r="A65" s="137" t="s">
        <v>52</v>
      </c>
      <c r="B65" s="138"/>
      <c r="C65" s="3" t="s">
        <v>8</v>
      </c>
      <c r="D65" s="9">
        <v>1</v>
      </c>
      <c r="E65" s="46">
        <v>0</v>
      </c>
      <c r="F65" s="9">
        <v>0</v>
      </c>
      <c r="G65" s="24" t="s">
        <v>191</v>
      </c>
      <c r="H65" s="2">
        <v>13600000</v>
      </c>
      <c r="I65" s="2">
        <v>0</v>
      </c>
      <c r="J65" s="2">
        <f>+D65*H65-I65</f>
        <v>13600000</v>
      </c>
    </row>
    <row r="66" spans="1:10" ht="12.75" customHeight="1">
      <c r="A66" s="10"/>
      <c r="B66" s="81"/>
      <c r="C66" s="3" t="s">
        <v>53</v>
      </c>
      <c r="D66" s="9">
        <v>2</v>
      </c>
      <c r="E66" s="12" t="s">
        <v>156</v>
      </c>
      <c r="F66" s="9" t="s">
        <v>49</v>
      </c>
      <c r="G66" s="9" t="s">
        <v>49</v>
      </c>
      <c r="H66" s="2">
        <v>1500000</v>
      </c>
      <c r="I66" s="2">
        <v>0</v>
      </c>
      <c r="J66" s="2">
        <f>+D66*H66-I66</f>
        <v>3000000</v>
      </c>
    </row>
    <row r="67" spans="1:10" ht="12.75" customHeight="1" thickBot="1">
      <c r="A67" s="151"/>
      <c r="B67" s="152"/>
      <c r="C67" s="91" t="s">
        <v>54</v>
      </c>
      <c r="D67" s="92">
        <v>1</v>
      </c>
      <c r="E67" s="93">
        <v>0</v>
      </c>
      <c r="F67" s="94">
        <v>0</v>
      </c>
      <c r="G67" s="95" t="s">
        <v>191</v>
      </c>
      <c r="H67" s="96">
        <v>1500000</v>
      </c>
      <c r="I67" s="96">
        <v>0</v>
      </c>
      <c r="J67" s="96">
        <f>+D67*H67-I67</f>
        <v>1500000</v>
      </c>
    </row>
    <row r="68" spans="1:10" ht="16.5" customHeight="1" thickBot="1">
      <c r="A68" s="143" t="s">
        <v>2</v>
      </c>
      <c r="B68" s="128"/>
      <c r="C68" s="129"/>
      <c r="D68" s="129"/>
      <c r="E68" s="129"/>
      <c r="F68" s="129"/>
      <c r="G68" s="129"/>
      <c r="H68" s="129"/>
      <c r="I68" s="130"/>
      <c r="J68" s="98">
        <f>SUM(J69,J71,J73,J75,J77,J79,J81,J83,J86)</f>
        <v>95000000</v>
      </c>
    </row>
    <row r="69" spans="1:10" s="45" customFormat="1" ht="12.75" customHeight="1">
      <c r="A69" s="144" t="s">
        <v>70</v>
      </c>
      <c r="B69" s="145"/>
      <c r="C69" s="37"/>
      <c r="D69" s="80"/>
      <c r="E69" s="85"/>
      <c r="F69" s="80"/>
      <c r="G69" s="80"/>
      <c r="H69" s="51"/>
      <c r="I69" s="38"/>
      <c r="J69" s="43">
        <f>+J70</f>
        <v>11000000</v>
      </c>
    </row>
    <row r="70" spans="1:10" s="45" customFormat="1" ht="12.75" customHeight="1">
      <c r="A70" s="137" t="s">
        <v>66</v>
      </c>
      <c r="B70" s="138"/>
      <c r="C70" s="48" t="s">
        <v>72</v>
      </c>
      <c r="D70" s="34">
        <v>1</v>
      </c>
      <c r="E70" s="15">
        <v>2004</v>
      </c>
      <c r="F70" s="16">
        <v>531</v>
      </c>
      <c r="G70" s="16">
        <v>537071</v>
      </c>
      <c r="H70" s="35">
        <v>18100000</v>
      </c>
      <c r="I70" s="35">
        <v>7100000</v>
      </c>
      <c r="J70" s="2">
        <f>+D70*H70-I70</f>
        <v>11000000</v>
      </c>
    </row>
    <row r="71" spans="1:10" s="45" customFormat="1" ht="12.75" customHeight="1">
      <c r="A71" s="134" t="s">
        <v>69</v>
      </c>
      <c r="B71" s="135"/>
      <c r="C71" s="33"/>
      <c r="D71" s="29"/>
      <c r="E71" s="54"/>
      <c r="F71" s="32"/>
      <c r="G71" s="32"/>
      <c r="H71" s="32"/>
      <c r="I71" s="26"/>
      <c r="J71" s="43">
        <f>+J72</f>
        <v>33000000</v>
      </c>
    </row>
    <row r="72" spans="1:10" s="45" customFormat="1" ht="12.75" customHeight="1">
      <c r="A72" s="136" t="s">
        <v>67</v>
      </c>
      <c r="B72" s="136"/>
      <c r="C72" s="48" t="s">
        <v>72</v>
      </c>
      <c r="D72" s="34">
        <v>3</v>
      </c>
      <c r="E72" s="49">
        <v>2004</v>
      </c>
      <c r="F72" s="34" t="s">
        <v>49</v>
      </c>
      <c r="G72" s="34" t="s">
        <v>49</v>
      </c>
      <c r="H72" s="35">
        <v>18100000</v>
      </c>
      <c r="I72" s="35">
        <f>7100000*3</f>
        <v>21300000</v>
      </c>
      <c r="J72" s="2">
        <f>+D72*H72-I72</f>
        <v>33000000</v>
      </c>
    </row>
    <row r="73" spans="1:10" s="45" customFormat="1" ht="12.75" customHeight="1">
      <c r="A73" s="153" t="s">
        <v>71</v>
      </c>
      <c r="B73" s="147"/>
      <c r="C73" s="10"/>
      <c r="D73" s="29"/>
      <c r="E73" s="36"/>
      <c r="F73" s="29"/>
      <c r="G73" s="29"/>
      <c r="H73" s="32"/>
      <c r="I73" s="26"/>
      <c r="J73" s="43">
        <f>+J74</f>
        <v>33000000</v>
      </c>
    </row>
    <row r="74" spans="1:10" s="45" customFormat="1" ht="12.75" customHeight="1">
      <c r="A74" s="136" t="s">
        <v>68</v>
      </c>
      <c r="B74" s="136"/>
      <c r="C74" s="44" t="s">
        <v>72</v>
      </c>
      <c r="D74" s="79">
        <v>3</v>
      </c>
      <c r="E74" s="57">
        <v>2004</v>
      </c>
      <c r="F74" s="9" t="s">
        <v>49</v>
      </c>
      <c r="G74" s="9" t="s">
        <v>49</v>
      </c>
      <c r="H74" s="5">
        <v>18100000</v>
      </c>
      <c r="I74" s="5">
        <v>21300000</v>
      </c>
      <c r="J74" s="2">
        <f>+D74*H74-I74</f>
        <v>33000000</v>
      </c>
    </row>
    <row r="75" spans="1:10" ht="12.75" customHeight="1">
      <c r="A75" s="144" t="s">
        <v>55</v>
      </c>
      <c r="B75" s="145"/>
      <c r="C75" s="84"/>
      <c r="D75" s="80"/>
      <c r="E75" s="85"/>
      <c r="F75" s="51"/>
      <c r="G75" s="51"/>
      <c r="H75" s="51"/>
      <c r="I75" s="38"/>
      <c r="J75" s="97">
        <f>+J76</f>
        <v>6000000</v>
      </c>
    </row>
    <row r="76" spans="1:10" ht="12.75" customHeight="1">
      <c r="A76" s="137" t="s">
        <v>56</v>
      </c>
      <c r="B76" s="138"/>
      <c r="C76" s="48" t="s">
        <v>155</v>
      </c>
      <c r="D76" s="34">
        <v>4</v>
      </c>
      <c r="E76" s="87" t="s">
        <v>156</v>
      </c>
      <c r="F76" s="34" t="s">
        <v>49</v>
      </c>
      <c r="G76" s="34" t="s">
        <v>49</v>
      </c>
      <c r="H76" s="35">
        <v>1500000</v>
      </c>
      <c r="I76" s="35">
        <v>0</v>
      </c>
      <c r="J76" s="2">
        <f>+D76*H76-I76</f>
        <v>6000000</v>
      </c>
    </row>
    <row r="77" spans="1:10" ht="12.75" customHeight="1">
      <c r="A77" s="134" t="s">
        <v>57</v>
      </c>
      <c r="B77" s="150"/>
      <c r="C77" s="10"/>
      <c r="D77" s="29"/>
      <c r="E77" s="54"/>
      <c r="F77" s="29"/>
      <c r="G77" s="31"/>
      <c r="H77" s="32"/>
      <c r="I77" s="26"/>
      <c r="J77" s="42">
        <f>+J78</f>
        <v>4500000</v>
      </c>
    </row>
    <row r="78" spans="1:10" ht="12.75" customHeight="1">
      <c r="A78" s="137" t="s">
        <v>58</v>
      </c>
      <c r="B78" s="150"/>
      <c r="C78" s="48" t="s">
        <v>196</v>
      </c>
      <c r="D78" s="34">
        <v>3</v>
      </c>
      <c r="E78" s="87">
        <v>2003</v>
      </c>
      <c r="F78" s="34" t="s">
        <v>49</v>
      </c>
      <c r="G78" s="34" t="s">
        <v>49</v>
      </c>
      <c r="H78" s="35">
        <v>1500000</v>
      </c>
      <c r="I78" s="35">
        <v>0</v>
      </c>
      <c r="J78" s="2">
        <f>+D78*H78-I78</f>
        <v>4500000</v>
      </c>
    </row>
    <row r="79" spans="1:10" ht="12.75" customHeight="1">
      <c r="A79" s="134" t="s">
        <v>61</v>
      </c>
      <c r="B79" s="150"/>
      <c r="C79" s="10"/>
      <c r="D79" s="29"/>
      <c r="E79" s="30"/>
      <c r="F79" s="50"/>
      <c r="G79" s="50"/>
      <c r="H79" s="32"/>
      <c r="I79" s="55"/>
      <c r="J79" s="43">
        <f>+J80</f>
        <v>1500000</v>
      </c>
    </row>
    <row r="80" spans="1:10" ht="12.75" customHeight="1">
      <c r="A80" s="137" t="s">
        <v>62</v>
      </c>
      <c r="B80" s="150"/>
      <c r="C80" s="44" t="s">
        <v>196</v>
      </c>
      <c r="D80" s="9">
        <v>1</v>
      </c>
      <c r="E80" s="23">
        <v>1998</v>
      </c>
      <c r="F80" s="40">
        <v>777</v>
      </c>
      <c r="G80" s="40">
        <v>777</v>
      </c>
      <c r="H80" s="2">
        <v>1500000</v>
      </c>
      <c r="I80" s="88">
        <v>0</v>
      </c>
      <c r="J80" s="2">
        <f>+D80*H80-I80</f>
        <v>1500000</v>
      </c>
    </row>
    <row r="81" spans="1:10" ht="12.75" customHeight="1">
      <c r="A81" s="134" t="s">
        <v>60</v>
      </c>
      <c r="B81" s="149"/>
      <c r="C81" s="10"/>
      <c r="D81" s="29"/>
      <c r="E81" s="30"/>
      <c r="F81" s="50"/>
      <c r="G81" s="50"/>
      <c r="H81" s="32"/>
      <c r="I81" s="55"/>
      <c r="J81" s="42">
        <f>+J82</f>
        <v>1500000</v>
      </c>
    </row>
    <row r="82" spans="1:10" ht="12.75" customHeight="1">
      <c r="A82" s="137" t="s">
        <v>59</v>
      </c>
      <c r="B82" s="150"/>
      <c r="C82" s="44" t="s">
        <v>10</v>
      </c>
      <c r="D82" s="9">
        <v>1</v>
      </c>
      <c r="E82" s="23">
        <v>0</v>
      </c>
      <c r="F82" s="40">
        <v>0</v>
      </c>
      <c r="G82" s="40">
        <v>0</v>
      </c>
      <c r="H82" s="2">
        <v>1500000</v>
      </c>
      <c r="I82" s="88">
        <v>0</v>
      </c>
      <c r="J82" s="2">
        <f>+D82*H82-I82</f>
        <v>1500000</v>
      </c>
    </row>
    <row r="83" spans="1:10" ht="12.75" customHeight="1">
      <c r="A83" s="134" t="s">
        <v>63</v>
      </c>
      <c r="B83" s="149"/>
      <c r="C83" s="33"/>
      <c r="D83" s="29"/>
      <c r="E83" s="54"/>
      <c r="F83" s="32"/>
      <c r="G83" s="32"/>
      <c r="H83" s="32"/>
      <c r="I83" s="26"/>
      <c r="J83" s="42">
        <f>+J84+J85</f>
        <v>3000000</v>
      </c>
    </row>
    <row r="84" spans="1:10" ht="12.75" customHeight="1">
      <c r="A84" s="137" t="s">
        <v>64</v>
      </c>
      <c r="B84" s="150"/>
      <c r="C84" s="44" t="s">
        <v>10</v>
      </c>
      <c r="D84" s="34">
        <v>1</v>
      </c>
      <c r="E84" s="87">
        <v>0</v>
      </c>
      <c r="F84" s="34">
        <v>0</v>
      </c>
      <c r="G84" s="34">
        <v>0</v>
      </c>
      <c r="H84" s="35">
        <v>1500000</v>
      </c>
      <c r="I84" s="35">
        <v>0</v>
      </c>
      <c r="J84" s="2">
        <f>+D84*H84-I84</f>
        <v>1500000</v>
      </c>
    </row>
    <row r="85" spans="1:10" ht="12.75" customHeight="1">
      <c r="A85" s="137" t="s">
        <v>65</v>
      </c>
      <c r="B85" s="150"/>
      <c r="C85" s="52" t="s">
        <v>196</v>
      </c>
      <c r="D85" s="28">
        <v>1</v>
      </c>
      <c r="E85" s="47">
        <v>1998</v>
      </c>
      <c r="F85" s="28">
        <v>758</v>
      </c>
      <c r="G85" s="89">
        <v>758</v>
      </c>
      <c r="H85" s="28">
        <v>1500000</v>
      </c>
      <c r="I85" s="28">
        <v>0</v>
      </c>
      <c r="J85" s="2">
        <f>+D85*H85-I85</f>
        <v>1500000</v>
      </c>
    </row>
    <row r="86" spans="1:10" ht="12.75" customHeight="1">
      <c r="A86" s="134" t="s">
        <v>98</v>
      </c>
      <c r="B86" s="149"/>
      <c r="C86" s="10"/>
      <c r="D86" s="32"/>
      <c r="E86" s="54"/>
      <c r="F86" s="32"/>
      <c r="G86" s="90"/>
      <c r="H86" s="32"/>
      <c r="I86" s="26"/>
      <c r="J86" s="43">
        <f>+J87</f>
        <v>1500000</v>
      </c>
    </row>
    <row r="87" spans="1:10" ht="12.75" customHeight="1" thickBot="1">
      <c r="A87" s="151" t="s">
        <v>99</v>
      </c>
      <c r="B87" s="172"/>
      <c r="C87" s="106" t="s">
        <v>10</v>
      </c>
      <c r="D87" s="92">
        <v>1</v>
      </c>
      <c r="E87" s="93">
        <v>0</v>
      </c>
      <c r="F87" s="92">
        <v>0</v>
      </c>
      <c r="G87" s="92">
        <v>0</v>
      </c>
      <c r="H87" s="96">
        <v>1500000</v>
      </c>
      <c r="I87" s="92">
        <v>0</v>
      </c>
      <c r="J87" s="96">
        <f>+D87*H87-I87</f>
        <v>1500000</v>
      </c>
    </row>
    <row r="88" spans="1:10" ht="16.5" customHeight="1" thickBot="1">
      <c r="A88" s="143" t="s">
        <v>1</v>
      </c>
      <c r="B88" s="128"/>
      <c r="C88" s="129"/>
      <c r="D88" s="129"/>
      <c r="E88" s="129"/>
      <c r="F88" s="129"/>
      <c r="G88" s="129"/>
      <c r="H88" s="129"/>
      <c r="I88" s="130"/>
      <c r="J88" s="98">
        <f>SUM(J89,J93,J98,J107,J110,J112,J117,J120,J123,J130,J135)</f>
        <v>401400000</v>
      </c>
    </row>
    <row r="89" spans="1:10" ht="12.75" customHeight="1">
      <c r="A89" s="144" t="s">
        <v>17</v>
      </c>
      <c r="B89" s="145"/>
      <c r="C89" s="107"/>
      <c r="D89" s="108"/>
      <c r="E89" s="108"/>
      <c r="F89" s="108"/>
      <c r="G89" s="108"/>
      <c r="H89" s="108"/>
      <c r="I89" s="109"/>
      <c r="J89" s="110">
        <f>+J90+J91+J92</f>
        <v>26500000</v>
      </c>
    </row>
    <row r="90" spans="1:10" ht="12.75" customHeight="1">
      <c r="A90" s="154" t="s">
        <v>170</v>
      </c>
      <c r="B90" s="155"/>
      <c r="C90" s="3" t="s">
        <v>74</v>
      </c>
      <c r="D90" s="59">
        <v>1</v>
      </c>
      <c r="E90" s="15">
        <v>1999</v>
      </c>
      <c r="F90" s="19">
        <v>210</v>
      </c>
      <c r="G90" s="20" t="s">
        <v>123</v>
      </c>
      <c r="H90" s="61">
        <v>18100000</v>
      </c>
      <c r="I90" s="61">
        <v>7600000</v>
      </c>
      <c r="J90" s="119">
        <f>+D90*H90-I90</f>
        <v>10500000</v>
      </c>
    </row>
    <row r="91" spans="1:10" ht="12.75" customHeight="1">
      <c r="A91" s="136" t="s">
        <v>25</v>
      </c>
      <c r="B91" s="136"/>
      <c r="C91" s="3" t="s">
        <v>9</v>
      </c>
      <c r="D91" s="59">
        <v>1</v>
      </c>
      <c r="E91" s="12">
        <v>2001</v>
      </c>
      <c r="F91" s="13">
        <v>361</v>
      </c>
      <c r="G91" s="14" t="s">
        <v>125</v>
      </c>
      <c r="H91" s="61">
        <v>13600000</v>
      </c>
      <c r="I91" s="61">
        <v>5600000</v>
      </c>
      <c r="J91" s="121">
        <f>+D91*H91-I91</f>
        <v>8000000</v>
      </c>
    </row>
    <row r="92" spans="1:10" ht="12.75" customHeight="1">
      <c r="A92" s="137" t="s">
        <v>180</v>
      </c>
      <c r="B92" s="150"/>
      <c r="C92" s="3" t="s">
        <v>9</v>
      </c>
      <c r="D92" s="59">
        <v>1</v>
      </c>
      <c r="E92" s="12">
        <v>2004</v>
      </c>
      <c r="F92" s="13">
        <v>400</v>
      </c>
      <c r="G92" s="14" t="s">
        <v>134</v>
      </c>
      <c r="H92" s="61">
        <v>13600000</v>
      </c>
      <c r="I92" s="61">
        <v>5600000</v>
      </c>
      <c r="J92" s="121">
        <f>+D92*H92-I92</f>
        <v>8000000</v>
      </c>
    </row>
    <row r="93" spans="1:10" ht="12.75" customHeight="1">
      <c r="A93" s="134" t="s">
        <v>18</v>
      </c>
      <c r="B93" s="135"/>
      <c r="C93" s="107"/>
      <c r="D93" s="120"/>
      <c r="E93" s="120"/>
      <c r="F93" s="120"/>
      <c r="G93" s="64"/>
      <c r="H93" s="65"/>
      <c r="I93" s="113"/>
      <c r="J93" s="43">
        <f>+J94+J95+J96+J97</f>
        <v>165000000</v>
      </c>
    </row>
    <row r="94" spans="1:10" ht="12.75" customHeight="1">
      <c r="A94" s="137" t="s">
        <v>30</v>
      </c>
      <c r="B94" s="138"/>
      <c r="C94" s="3" t="s">
        <v>9</v>
      </c>
      <c r="D94" s="59">
        <v>3</v>
      </c>
      <c r="E94" s="23">
        <v>2004</v>
      </c>
      <c r="F94" s="9" t="s">
        <v>49</v>
      </c>
      <c r="G94" s="9" t="s">
        <v>49</v>
      </c>
      <c r="H94" s="61">
        <v>13600000</v>
      </c>
      <c r="I94" s="61">
        <f>5600000*3</f>
        <v>16800000</v>
      </c>
      <c r="J94" s="2">
        <f aca="true" t="shared" si="2" ref="J94:J106">+D94*H94-I94</f>
        <v>24000000</v>
      </c>
    </row>
    <row r="95" spans="1:10" ht="12.75" customHeight="1">
      <c r="A95" s="137"/>
      <c r="B95" s="138"/>
      <c r="C95" s="44" t="s">
        <v>175</v>
      </c>
      <c r="D95" s="59">
        <v>4</v>
      </c>
      <c r="E95" s="23" t="s">
        <v>156</v>
      </c>
      <c r="F95" s="9" t="s">
        <v>49</v>
      </c>
      <c r="G95" s="9" t="s">
        <v>49</v>
      </c>
      <c r="H95" s="61">
        <v>1500000</v>
      </c>
      <c r="I95" s="61">
        <v>0</v>
      </c>
      <c r="J95" s="2">
        <f t="shared" si="2"/>
        <v>6000000</v>
      </c>
    </row>
    <row r="96" spans="1:10" ht="12.75" customHeight="1">
      <c r="A96" s="137"/>
      <c r="B96" s="138"/>
      <c r="C96" s="3" t="s">
        <v>192</v>
      </c>
      <c r="D96" s="59">
        <v>15</v>
      </c>
      <c r="E96" s="23">
        <v>0</v>
      </c>
      <c r="F96" s="24" t="s">
        <v>191</v>
      </c>
      <c r="G96" s="24" t="s">
        <v>191</v>
      </c>
      <c r="H96" s="61">
        <v>7600000</v>
      </c>
      <c r="I96" s="61">
        <v>0</v>
      </c>
      <c r="J96" s="2">
        <f t="shared" si="2"/>
        <v>114000000</v>
      </c>
    </row>
    <row r="97" spans="1:10" ht="12.75" customHeight="1">
      <c r="A97" s="137" t="s">
        <v>20</v>
      </c>
      <c r="B97" s="138"/>
      <c r="C97" s="44" t="s">
        <v>75</v>
      </c>
      <c r="D97" s="59">
        <v>2</v>
      </c>
      <c r="E97" s="72">
        <v>1997</v>
      </c>
      <c r="F97" s="9" t="s">
        <v>49</v>
      </c>
      <c r="G97" s="9" t="s">
        <v>49</v>
      </c>
      <c r="H97" s="61">
        <v>18100000</v>
      </c>
      <c r="I97" s="61">
        <f>7600000*2</f>
        <v>15200000</v>
      </c>
      <c r="J97" s="2">
        <f>+D97*H97-I97</f>
        <v>21000000</v>
      </c>
    </row>
    <row r="98" spans="1:10" ht="12.75" customHeight="1">
      <c r="A98" s="134" t="s">
        <v>21</v>
      </c>
      <c r="B98" s="135"/>
      <c r="C98" s="10"/>
      <c r="D98" s="74"/>
      <c r="E98" s="54"/>
      <c r="F98" s="75"/>
      <c r="G98" s="75"/>
      <c r="H98" s="70"/>
      <c r="I98" s="71"/>
      <c r="J98" s="42">
        <f>+SUM(J99:J106)</f>
        <v>32100000</v>
      </c>
    </row>
    <row r="99" spans="1:10" ht="12.75" customHeight="1">
      <c r="A99" s="137" t="s">
        <v>22</v>
      </c>
      <c r="B99" s="138"/>
      <c r="C99" s="3" t="s">
        <v>174</v>
      </c>
      <c r="D99" s="60">
        <v>2</v>
      </c>
      <c r="E99" s="76">
        <v>2004</v>
      </c>
      <c r="F99" s="34" t="s">
        <v>49</v>
      </c>
      <c r="G99" s="34" t="s">
        <v>49</v>
      </c>
      <c r="H99" s="61">
        <v>7600000</v>
      </c>
      <c r="I99" s="61">
        <v>6000000</v>
      </c>
      <c r="J99" s="2">
        <f t="shared" si="2"/>
        <v>9200000</v>
      </c>
    </row>
    <row r="100" spans="1:10" ht="12.75" customHeight="1">
      <c r="A100" s="10"/>
      <c r="B100" s="81"/>
      <c r="C100" s="44" t="s">
        <v>163</v>
      </c>
      <c r="D100" s="60">
        <v>1</v>
      </c>
      <c r="E100" s="12">
        <v>1992</v>
      </c>
      <c r="F100" s="13">
        <v>105</v>
      </c>
      <c r="G100" s="14" t="s">
        <v>127</v>
      </c>
      <c r="H100" s="61">
        <v>1500000</v>
      </c>
      <c r="I100" s="61">
        <v>0</v>
      </c>
      <c r="J100" s="2">
        <f t="shared" si="2"/>
        <v>1500000</v>
      </c>
    </row>
    <row r="101" spans="1:10" ht="12.75" customHeight="1">
      <c r="A101" s="137" t="s">
        <v>172</v>
      </c>
      <c r="B101" s="138"/>
      <c r="C101" s="3" t="s">
        <v>174</v>
      </c>
      <c r="D101" s="60">
        <v>1</v>
      </c>
      <c r="E101" s="12">
        <v>2001</v>
      </c>
      <c r="F101" s="18">
        <v>125</v>
      </c>
      <c r="G101" s="13">
        <v>435454</v>
      </c>
      <c r="H101" s="61">
        <v>7600000</v>
      </c>
      <c r="I101" s="61">
        <v>3000000</v>
      </c>
      <c r="J101" s="2">
        <f t="shared" si="2"/>
        <v>4600000</v>
      </c>
    </row>
    <row r="102" spans="1:10" ht="12.75" customHeight="1">
      <c r="A102" s="137" t="s">
        <v>171</v>
      </c>
      <c r="B102" s="138"/>
      <c r="C102" s="44" t="s">
        <v>163</v>
      </c>
      <c r="D102" s="60">
        <v>1</v>
      </c>
      <c r="E102" s="12">
        <v>1997</v>
      </c>
      <c r="F102" s="16">
        <v>45</v>
      </c>
      <c r="G102" s="21" t="s">
        <v>124</v>
      </c>
      <c r="H102" s="11">
        <v>1500000</v>
      </c>
      <c r="I102" s="61">
        <v>0</v>
      </c>
      <c r="J102" s="2">
        <f t="shared" si="2"/>
        <v>1500000</v>
      </c>
    </row>
    <row r="103" spans="1:10" ht="12.75" customHeight="1">
      <c r="A103" s="137" t="s">
        <v>169</v>
      </c>
      <c r="B103" s="138"/>
      <c r="C103" s="44" t="s">
        <v>163</v>
      </c>
      <c r="D103" s="60">
        <v>1</v>
      </c>
      <c r="E103" s="12">
        <v>1999</v>
      </c>
      <c r="F103" s="13">
        <v>787</v>
      </c>
      <c r="G103" s="13">
        <v>787</v>
      </c>
      <c r="H103" s="61">
        <v>1500000</v>
      </c>
      <c r="I103" s="61">
        <v>0</v>
      </c>
      <c r="J103" s="2">
        <f t="shared" si="2"/>
        <v>1500000</v>
      </c>
    </row>
    <row r="104" spans="1:10" ht="12.75" customHeight="1">
      <c r="A104" s="137" t="s">
        <v>173</v>
      </c>
      <c r="B104" s="138"/>
      <c r="C104" s="3" t="s">
        <v>174</v>
      </c>
      <c r="D104" s="60">
        <v>1</v>
      </c>
      <c r="E104" s="12">
        <v>2001</v>
      </c>
      <c r="F104" s="18">
        <v>99</v>
      </c>
      <c r="G104" s="13">
        <v>435788</v>
      </c>
      <c r="H104" s="61">
        <v>7600000</v>
      </c>
      <c r="I104" s="61">
        <v>3000000</v>
      </c>
      <c r="J104" s="2">
        <f t="shared" si="2"/>
        <v>4600000</v>
      </c>
    </row>
    <row r="105" spans="1:10" ht="12.75" customHeight="1">
      <c r="A105" s="137" t="s">
        <v>128</v>
      </c>
      <c r="B105" s="138"/>
      <c r="C105" s="3" t="s">
        <v>174</v>
      </c>
      <c r="D105" s="60">
        <v>1</v>
      </c>
      <c r="E105" s="12">
        <v>2004</v>
      </c>
      <c r="F105" s="18">
        <v>270</v>
      </c>
      <c r="G105" s="13">
        <v>549422</v>
      </c>
      <c r="H105" s="61">
        <v>7600000</v>
      </c>
      <c r="I105" s="61">
        <v>3000000</v>
      </c>
      <c r="J105" s="2">
        <f t="shared" si="2"/>
        <v>4600000</v>
      </c>
    </row>
    <row r="106" spans="1:10" ht="12.75" customHeight="1">
      <c r="A106" s="137" t="s">
        <v>126</v>
      </c>
      <c r="B106" s="138"/>
      <c r="C106" s="3" t="s">
        <v>174</v>
      </c>
      <c r="D106" s="60">
        <v>1</v>
      </c>
      <c r="E106" s="12">
        <v>2001</v>
      </c>
      <c r="F106" s="18">
        <v>114</v>
      </c>
      <c r="G106" s="13">
        <v>430129</v>
      </c>
      <c r="H106" s="61">
        <v>7600000</v>
      </c>
      <c r="I106" s="61">
        <v>3000000</v>
      </c>
      <c r="J106" s="2">
        <f t="shared" si="2"/>
        <v>4600000</v>
      </c>
    </row>
    <row r="107" spans="1:10" ht="12.75" customHeight="1">
      <c r="A107" s="134" t="s">
        <v>23</v>
      </c>
      <c r="B107" s="135"/>
      <c r="C107" s="10"/>
      <c r="D107" s="74"/>
      <c r="E107" s="77"/>
      <c r="F107" s="50"/>
      <c r="G107" s="40"/>
      <c r="H107" s="61"/>
      <c r="I107" s="71"/>
      <c r="J107" s="42">
        <f>SUM(J108:J109)</f>
        <v>9500000</v>
      </c>
    </row>
    <row r="108" spans="1:10" ht="12.75" customHeight="1">
      <c r="A108" s="137" t="s">
        <v>24</v>
      </c>
      <c r="B108" s="138"/>
      <c r="C108" s="3" t="s">
        <v>9</v>
      </c>
      <c r="D108" s="60">
        <v>1</v>
      </c>
      <c r="E108" s="12">
        <v>2004</v>
      </c>
      <c r="F108" s="11">
        <v>328</v>
      </c>
      <c r="G108" s="14" t="s">
        <v>118</v>
      </c>
      <c r="H108" s="61">
        <v>13600000</v>
      </c>
      <c r="I108" s="61">
        <v>5600000</v>
      </c>
      <c r="J108" s="2">
        <f>+D108*H108-I108</f>
        <v>8000000</v>
      </c>
    </row>
    <row r="109" spans="1:10" ht="12.75" customHeight="1">
      <c r="A109" s="10"/>
      <c r="B109" s="81"/>
      <c r="C109" s="44" t="s">
        <v>163</v>
      </c>
      <c r="D109" s="60">
        <v>1</v>
      </c>
      <c r="E109" s="12">
        <v>1997</v>
      </c>
      <c r="F109" s="16">
        <v>48</v>
      </c>
      <c r="G109" s="21" t="s">
        <v>119</v>
      </c>
      <c r="H109" s="61">
        <v>1500000</v>
      </c>
      <c r="I109" s="61">
        <v>0</v>
      </c>
      <c r="J109" s="2">
        <f>+D109*H109-I109</f>
        <v>1500000</v>
      </c>
    </row>
    <row r="110" spans="1:10" ht="12.75" customHeight="1">
      <c r="A110" s="134" t="s">
        <v>161</v>
      </c>
      <c r="B110" s="135"/>
      <c r="C110" s="10"/>
      <c r="D110" s="74"/>
      <c r="E110" s="77"/>
      <c r="F110" s="50"/>
      <c r="G110" s="40"/>
      <c r="H110" s="61"/>
      <c r="I110" s="71"/>
      <c r="J110" s="42">
        <f>SUM(J111)</f>
        <v>16000000</v>
      </c>
    </row>
    <row r="111" spans="1:10" ht="12.75" customHeight="1">
      <c r="A111" s="137" t="s">
        <v>162</v>
      </c>
      <c r="B111" s="138"/>
      <c r="C111" s="3" t="s">
        <v>9</v>
      </c>
      <c r="D111" s="73">
        <v>2</v>
      </c>
      <c r="E111" s="17">
        <v>2004</v>
      </c>
      <c r="F111" s="2" t="s">
        <v>49</v>
      </c>
      <c r="G111" s="2" t="s">
        <v>49</v>
      </c>
      <c r="H111" s="114">
        <v>13600000</v>
      </c>
      <c r="I111" s="62">
        <f>2*5600000</f>
        <v>11200000</v>
      </c>
      <c r="J111" s="2">
        <f>+D111*H111-I111</f>
        <v>16000000</v>
      </c>
    </row>
    <row r="112" spans="1:10" ht="12.75" customHeight="1">
      <c r="A112" s="134" t="s">
        <v>157</v>
      </c>
      <c r="B112" s="135"/>
      <c r="C112" s="115"/>
      <c r="D112" s="135"/>
      <c r="E112" s="135"/>
      <c r="F112" s="116"/>
      <c r="G112" s="50"/>
      <c r="H112" s="70"/>
      <c r="I112" s="117"/>
      <c r="J112" s="42">
        <f>+J113+J114+J115+J116</f>
        <v>33500000</v>
      </c>
    </row>
    <row r="113" spans="1:10" ht="12.75" customHeight="1">
      <c r="A113" s="137" t="s">
        <v>158</v>
      </c>
      <c r="B113" s="138"/>
      <c r="C113" s="3" t="s">
        <v>9</v>
      </c>
      <c r="D113" s="12">
        <v>1</v>
      </c>
      <c r="E113" s="12">
        <v>2004</v>
      </c>
      <c r="F113" s="14" t="s">
        <v>110</v>
      </c>
      <c r="G113" s="14" t="s">
        <v>111</v>
      </c>
      <c r="H113" s="63">
        <v>13600000</v>
      </c>
      <c r="I113" s="63">
        <v>5600000</v>
      </c>
      <c r="J113" s="2">
        <f>+D113*H113-I113</f>
        <v>8000000</v>
      </c>
    </row>
    <row r="114" spans="1:10" ht="12.75" customHeight="1">
      <c r="A114" s="137"/>
      <c r="B114" s="138"/>
      <c r="C114" s="3" t="s">
        <v>160</v>
      </c>
      <c r="D114" s="60">
        <v>1</v>
      </c>
      <c r="E114" s="12">
        <v>1997</v>
      </c>
      <c r="F114" s="13">
        <v>734</v>
      </c>
      <c r="G114" s="13">
        <v>734</v>
      </c>
      <c r="H114" s="63">
        <v>1500000</v>
      </c>
      <c r="I114" s="63">
        <v>0</v>
      </c>
      <c r="J114" s="2">
        <f>+D114*H114-I114</f>
        <v>1500000</v>
      </c>
    </row>
    <row r="115" spans="1:10" ht="12.75" customHeight="1">
      <c r="A115" s="137" t="s">
        <v>166</v>
      </c>
      <c r="B115" s="138"/>
      <c r="C115" s="3" t="s">
        <v>9</v>
      </c>
      <c r="D115" s="60">
        <v>2</v>
      </c>
      <c r="E115" s="12">
        <v>1997</v>
      </c>
      <c r="F115" s="2" t="s">
        <v>49</v>
      </c>
      <c r="G115" s="2" t="s">
        <v>49</v>
      </c>
      <c r="H115" s="63">
        <v>13600000</v>
      </c>
      <c r="I115" s="63">
        <f>2*5600000</f>
        <v>11200000</v>
      </c>
      <c r="J115" s="2">
        <f>+D115*H115-I115</f>
        <v>16000000</v>
      </c>
    </row>
    <row r="116" spans="1:10" ht="12.75" customHeight="1">
      <c r="A116" s="137" t="s">
        <v>167</v>
      </c>
      <c r="B116" s="138"/>
      <c r="C116" s="3" t="s">
        <v>159</v>
      </c>
      <c r="D116" s="60">
        <v>1</v>
      </c>
      <c r="E116" s="12">
        <v>2004</v>
      </c>
      <c r="F116" s="14" t="s">
        <v>121</v>
      </c>
      <c r="G116" s="14" t="s">
        <v>121</v>
      </c>
      <c r="H116" s="63">
        <v>13600000</v>
      </c>
      <c r="I116" s="63">
        <v>5600000</v>
      </c>
      <c r="J116" s="2">
        <f>+D116*H116-I116</f>
        <v>8000000</v>
      </c>
    </row>
    <row r="117" spans="1:10" ht="12.75" customHeight="1">
      <c r="A117" s="134" t="s">
        <v>5</v>
      </c>
      <c r="B117" s="135"/>
      <c r="C117" s="115"/>
      <c r="D117" s="29"/>
      <c r="E117" s="54"/>
      <c r="F117" s="32"/>
      <c r="G117" s="32"/>
      <c r="H117" s="32"/>
      <c r="I117" s="26"/>
      <c r="J117" s="42">
        <f>+J118+J119</f>
        <v>4500000</v>
      </c>
    </row>
    <row r="118" spans="1:10" ht="12.75" customHeight="1">
      <c r="A118" s="137" t="s">
        <v>4</v>
      </c>
      <c r="B118" s="138"/>
      <c r="C118" s="44" t="s">
        <v>163</v>
      </c>
      <c r="D118" s="34">
        <v>2</v>
      </c>
      <c r="E118" s="12">
        <v>1990</v>
      </c>
      <c r="F118" s="13">
        <v>203</v>
      </c>
      <c r="G118" s="14" t="s">
        <v>112</v>
      </c>
      <c r="H118" s="2">
        <v>1500000</v>
      </c>
      <c r="I118" s="2">
        <v>0</v>
      </c>
      <c r="J118" s="2">
        <f>+D118*H118-I118</f>
        <v>3000000</v>
      </c>
    </row>
    <row r="119" spans="1:10" ht="12.75" customHeight="1">
      <c r="A119" s="137" t="s">
        <v>135</v>
      </c>
      <c r="B119" s="138"/>
      <c r="C119" s="44" t="s">
        <v>163</v>
      </c>
      <c r="D119" s="28">
        <v>1</v>
      </c>
      <c r="E119" s="12">
        <v>1988</v>
      </c>
      <c r="F119" s="13">
        <v>195</v>
      </c>
      <c r="G119" s="14" t="s">
        <v>73</v>
      </c>
      <c r="H119" s="2">
        <v>1500000</v>
      </c>
      <c r="I119" s="2">
        <v>0</v>
      </c>
      <c r="J119" s="2">
        <f>+D119*H119-I119</f>
        <v>1500000</v>
      </c>
    </row>
    <row r="120" spans="1:10" ht="12.75" customHeight="1">
      <c r="A120" s="134" t="s">
        <v>15</v>
      </c>
      <c r="B120" s="135"/>
      <c r="C120" s="124"/>
      <c r="D120" s="32"/>
      <c r="E120" s="54"/>
      <c r="F120" s="32"/>
      <c r="G120" s="32"/>
      <c r="H120" s="82"/>
      <c r="I120" s="83"/>
      <c r="J120" s="43">
        <f>SUM(J121+J122)</f>
        <v>16000000</v>
      </c>
    </row>
    <row r="121" spans="1:10" ht="12.75" customHeight="1">
      <c r="A121" s="137" t="s">
        <v>16</v>
      </c>
      <c r="B121" s="138"/>
      <c r="C121" s="3" t="s">
        <v>9</v>
      </c>
      <c r="D121" s="2">
        <v>1</v>
      </c>
      <c r="E121" s="12">
        <v>2004</v>
      </c>
      <c r="F121" s="13">
        <v>340</v>
      </c>
      <c r="G121" s="118" t="s">
        <v>114</v>
      </c>
      <c r="H121" s="2">
        <v>13600000</v>
      </c>
      <c r="I121" s="2">
        <v>5600000</v>
      </c>
      <c r="J121" s="26">
        <f>+D121*H121-I121</f>
        <v>8000000</v>
      </c>
    </row>
    <row r="122" spans="1:10" ht="12.75" customHeight="1">
      <c r="A122" s="137" t="s">
        <v>168</v>
      </c>
      <c r="B122" s="138"/>
      <c r="C122" s="3" t="s">
        <v>159</v>
      </c>
      <c r="D122" s="35">
        <v>1</v>
      </c>
      <c r="E122" s="17">
        <v>2004</v>
      </c>
      <c r="F122" s="14">
        <v>179</v>
      </c>
      <c r="G122" s="14">
        <v>195791</v>
      </c>
      <c r="H122" s="2">
        <v>13600000</v>
      </c>
      <c r="I122" s="2">
        <v>5600000</v>
      </c>
      <c r="J122" s="26">
        <f>+D122*H122-I122</f>
        <v>8000000</v>
      </c>
    </row>
    <row r="123" spans="1:10" ht="12.75" customHeight="1">
      <c r="A123" s="134" t="s">
        <v>28</v>
      </c>
      <c r="B123" s="135"/>
      <c r="C123" s="124"/>
      <c r="D123" s="32"/>
      <c r="E123" s="54"/>
      <c r="F123" s="32"/>
      <c r="G123" s="32"/>
      <c r="H123" s="51"/>
      <c r="I123" s="38"/>
      <c r="J123" s="43">
        <f>+SUM(J124:J129)</f>
        <v>47600000</v>
      </c>
    </row>
    <row r="124" spans="1:10" ht="12.75" customHeight="1">
      <c r="A124" s="137" t="s">
        <v>115</v>
      </c>
      <c r="B124" s="138"/>
      <c r="C124" s="3" t="s">
        <v>9</v>
      </c>
      <c r="D124" s="2">
        <v>2</v>
      </c>
      <c r="E124" s="46">
        <v>2004</v>
      </c>
      <c r="F124" s="2" t="s">
        <v>49</v>
      </c>
      <c r="G124" s="2" t="s">
        <v>49</v>
      </c>
      <c r="H124" s="2">
        <v>13600000</v>
      </c>
      <c r="I124" s="2">
        <f>2*5600000</f>
        <v>11200000</v>
      </c>
      <c r="J124" s="26">
        <f aca="true" t="shared" si="3" ref="J124:J129">+D124*H124-I124</f>
        <v>16000000</v>
      </c>
    </row>
    <row r="125" spans="1:10" ht="12.75" customHeight="1">
      <c r="A125" s="137"/>
      <c r="B125" s="138"/>
      <c r="C125" s="44" t="s">
        <v>163</v>
      </c>
      <c r="D125" s="2">
        <v>2</v>
      </c>
      <c r="E125" s="46" t="s">
        <v>49</v>
      </c>
      <c r="F125" s="2" t="s">
        <v>49</v>
      </c>
      <c r="G125" s="2" t="s">
        <v>49</v>
      </c>
      <c r="H125" s="2">
        <v>1500000</v>
      </c>
      <c r="I125" s="2">
        <v>0</v>
      </c>
      <c r="J125" s="26">
        <f t="shared" si="3"/>
        <v>3000000</v>
      </c>
    </row>
    <row r="126" spans="1:10" ht="12.75" customHeight="1">
      <c r="A126" s="137" t="s">
        <v>179</v>
      </c>
      <c r="B126" s="138"/>
      <c r="C126" s="3" t="s">
        <v>9</v>
      </c>
      <c r="D126" s="2">
        <v>1</v>
      </c>
      <c r="E126" s="12">
        <v>2004</v>
      </c>
      <c r="F126" s="11">
        <v>332</v>
      </c>
      <c r="G126" s="14" t="s">
        <v>132</v>
      </c>
      <c r="H126" s="2">
        <v>13600000</v>
      </c>
      <c r="I126" s="2">
        <v>5600000</v>
      </c>
      <c r="J126" s="26">
        <f t="shared" si="3"/>
        <v>8000000</v>
      </c>
    </row>
    <row r="127" spans="1:10" ht="12.75" customHeight="1">
      <c r="A127" s="137"/>
      <c r="B127" s="138"/>
      <c r="C127" s="3" t="s">
        <v>26</v>
      </c>
      <c r="D127" s="2">
        <v>1</v>
      </c>
      <c r="E127" s="12">
        <v>2004</v>
      </c>
      <c r="F127" s="11">
        <v>249</v>
      </c>
      <c r="G127" s="14" t="s">
        <v>133</v>
      </c>
      <c r="H127" s="2">
        <v>7600000</v>
      </c>
      <c r="I127" s="2">
        <v>3000000</v>
      </c>
      <c r="J127" s="26">
        <f t="shared" si="3"/>
        <v>4600000</v>
      </c>
    </row>
    <row r="128" spans="1:10" ht="12.75" customHeight="1">
      <c r="A128" s="137" t="s">
        <v>176</v>
      </c>
      <c r="B128" s="138"/>
      <c r="C128" s="3" t="s">
        <v>9</v>
      </c>
      <c r="D128" s="2">
        <v>1</v>
      </c>
      <c r="E128" s="12">
        <v>2004</v>
      </c>
      <c r="F128" s="13">
        <v>29</v>
      </c>
      <c r="G128" s="14" t="s">
        <v>129</v>
      </c>
      <c r="H128" s="2">
        <v>13600000</v>
      </c>
      <c r="I128" s="2">
        <v>5600000</v>
      </c>
      <c r="J128" s="26">
        <f t="shared" si="3"/>
        <v>8000000</v>
      </c>
    </row>
    <row r="129" spans="1:10" ht="12.75" customHeight="1">
      <c r="A129" s="137" t="s">
        <v>11</v>
      </c>
      <c r="B129" s="138"/>
      <c r="C129" s="3" t="s">
        <v>9</v>
      </c>
      <c r="D129" s="35">
        <v>1</v>
      </c>
      <c r="E129" s="12">
        <v>2004</v>
      </c>
      <c r="F129" s="13">
        <v>322</v>
      </c>
      <c r="G129" s="14" t="s">
        <v>122</v>
      </c>
      <c r="H129" s="35">
        <v>13600000</v>
      </c>
      <c r="I129" s="35">
        <v>5600000</v>
      </c>
      <c r="J129" s="2">
        <f t="shared" si="3"/>
        <v>8000000</v>
      </c>
    </row>
    <row r="130" spans="1:10" ht="12.75" customHeight="1">
      <c r="A130" s="134" t="s">
        <v>27</v>
      </c>
      <c r="B130" s="135"/>
      <c r="C130" s="124"/>
      <c r="D130" s="32"/>
      <c r="E130" s="54"/>
      <c r="F130" s="32"/>
      <c r="G130" s="32"/>
      <c r="H130" s="32"/>
      <c r="I130" s="26"/>
      <c r="J130" s="43">
        <f>SUM(J131:J134)</f>
        <v>33200000</v>
      </c>
    </row>
    <row r="131" spans="1:10" ht="12.75" customHeight="1">
      <c r="A131" s="137" t="s">
        <v>165</v>
      </c>
      <c r="B131" s="138"/>
      <c r="C131" s="3" t="s">
        <v>9</v>
      </c>
      <c r="D131" s="5">
        <v>2</v>
      </c>
      <c r="E131" s="53">
        <v>2004</v>
      </c>
      <c r="F131" s="2" t="s">
        <v>49</v>
      </c>
      <c r="G131" s="2" t="s">
        <v>49</v>
      </c>
      <c r="H131" s="5">
        <v>13600000</v>
      </c>
      <c r="I131" s="5">
        <f>5600000*2</f>
        <v>11200000</v>
      </c>
      <c r="J131" s="2">
        <f>+D131*H131-I131</f>
        <v>16000000</v>
      </c>
    </row>
    <row r="132" spans="1:10" ht="12.75" customHeight="1">
      <c r="A132" s="137"/>
      <c r="B132" s="138"/>
      <c r="C132" s="3" t="s">
        <v>26</v>
      </c>
      <c r="D132" s="28">
        <v>1</v>
      </c>
      <c r="E132" s="12">
        <v>2001</v>
      </c>
      <c r="F132" s="11">
        <v>95</v>
      </c>
      <c r="G132" s="14" t="s">
        <v>120</v>
      </c>
      <c r="H132" s="28">
        <v>7600000</v>
      </c>
      <c r="I132" s="28">
        <v>3000000</v>
      </c>
      <c r="J132" s="2">
        <f>+D132*H132-I132</f>
        <v>4600000</v>
      </c>
    </row>
    <row r="133" spans="1:10" ht="12.75" customHeight="1">
      <c r="A133" s="137" t="s">
        <v>177</v>
      </c>
      <c r="B133" s="138"/>
      <c r="C133" s="3" t="s">
        <v>26</v>
      </c>
      <c r="D133" s="28">
        <v>1</v>
      </c>
      <c r="E133" s="12">
        <v>2001</v>
      </c>
      <c r="F133" s="11">
        <v>19</v>
      </c>
      <c r="G133" s="14" t="s">
        <v>130</v>
      </c>
      <c r="H133" s="28">
        <v>7600000</v>
      </c>
      <c r="I133" s="28">
        <v>3000000</v>
      </c>
      <c r="J133" s="2">
        <f>+D133*H133-I133</f>
        <v>4600000</v>
      </c>
    </row>
    <row r="134" spans="1:10" ht="12.75" customHeight="1">
      <c r="A134" s="137" t="s">
        <v>178</v>
      </c>
      <c r="B134" s="138"/>
      <c r="C134" s="3" t="s">
        <v>9</v>
      </c>
      <c r="D134" s="28">
        <v>1</v>
      </c>
      <c r="E134" s="12">
        <v>2004</v>
      </c>
      <c r="F134" s="11">
        <v>324</v>
      </c>
      <c r="G134" s="14" t="s">
        <v>131</v>
      </c>
      <c r="H134" s="28">
        <v>13600000</v>
      </c>
      <c r="I134" s="28">
        <v>5600000</v>
      </c>
      <c r="J134" s="2">
        <f>+D134*H134-I134</f>
        <v>8000000</v>
      </c>
    </row>
    <row r="135" spans="1:10" ht="12.75" customHeight="1">
      <c r="A135" s="134" t="s">
        <v>19</v>
      </c>
      <c r="B135" s="135"/>
      <c r="C135" s="124"/>
      <c r="D135" s="32"/>
      <c r="E135" s="54"/>
      <c r="F135" s="32"/>
      <c r="G135" s="32"/>
      <c r="H135" s="32"/>
      <c r="I135" s="26"/>
      <c r="J135" s="43">
        <f>+SUM(J136:J138)</f>
        <v>17500000</v>
      </c>
    </row>
    <row r="136" spans="1:10" ht="12.75" customHeight="1">
      <c r="A136" s="137" t="s">
        <v>117</v>
      </c>
      <c r="B136" s="138"/>
      <c r="C136" s="3" t="s">
        <v>9</v>
      </c>
      <c r="D136" s="5">
        <v>1</v>
      </c>
      <c r="E136" s="12">
        <v>2004</v>
      </c>
      <c r="F136" s="13">
        <v>329</v>
      </c>
      <c r="G136" s="14" t="s">
        <v>116</v>
      </c>
      <c r="H136" s="5">
        <v>13600000</v>
      </c>
      <c r="I136" s="5">
        <v>5600000</v>
      </c>
      <c r="J136" s="2">
        <f>+D136*H136-I136</f>
        <v>8000000</v>
      </c>
    </row>
    <row r="137" spans="1:10" ht="12.75" customHeight="1">
      <c r="A137" s="10"/>
      <c r="B137" s="81"/>
      <c r="C137" s="44" t="s">
        <v>163</v>
      </c>
      <c r="D137" s="35">
        <v>1</v>
      </c>
      <c r="E137" s="12">
        <v>1997</v>
      </c>
      <c r="F137" s="13">
        <v>718</v>
      </c>
      <c r="G137" s="13">
        <v>718</v>
      </c>
      <c r="H137" s="35">
        <v>1500000</v>
      </c>
      <c r="I137" s="35">
        <v>0</v>
      </c>
      <c r="J137" s="2">
        <f>+D137*H137-I137</f>
        <v>1500000</v>
      </c>
    </row>
    <row r="138" spans="1:10" ht="12.75" customHeight="1" thickBot="1">
      <c r="A138" s="137" t="s">
        <v>164</v>
      </c>
      <c r="B138" s="138"/>
      <c r="C138" s="3" t="s">
        <v>9</v>
      </c>
      <c r="D138" s="96">
        <v>1</v>
      </c>
      <c r="E138" s="12">
        <v>2004</v>
      </c>
      <c r="F138" s="13">
        <v>171</v>
      </c>
      <c r="G138" s="14" t="s">
        <v>113</v>
      </c>
      <c r="H138" s="96">
        <v>13600000</v>
      </c>
      <c r="I138" s="96">
        <v>5600000</v>
      </c>
      <c r="J138" s="96">
        <f>+D138*H138-I138</f>
        <v>8000000</v>
      </c>
    </row>
    <row r="139" spans="1:10" ht="16.5" customHeight="1" thickBot="1">
      <c r="A139" s="143" t="s">
        <v>200</v>
      </c>
      <c r="B139" s="128"/>
      <c r="C139" s="129"/>
      <c r="D139" s="129"/>
      <c r="E139" s="129"/>
      <c r="F139" s="129"/>
      <c r="G139" s="129"/>
      <c r="H139" s="129"/>
      <c r="I139" s="130"/>
      <c r="J139" s="98">
        <f>SUM(J140,J145,J147,J149,J151,J153)</f>
        <v>96200000</v>
      </c>
    </row>
    <row r="140" spans="1:10" ht="12.75" customHeight="1">
      <c r="A140" s="144" t="s">
        <v>17</v>
      </c>
      <c r="B140" s="145"/>
      <c r="C140" s="107"/>
      <c r="D140" s="108"/>
      <c r="E140" s="108"/>
      <c r="F140" s="108"/>
      <c r="G140" s="108"/>
      <c r="H140" s="108"/>
      <c r="I140" s="109"/>
      <c r="J140" s="110">
        <f>SUM(J141:J141:J144)</f>
        <v>56200000</v>
      </c>
    </row>
    <row r="141" spans="1:10" ht="12.75" customHeight="1">
      <c r="A141" s="136" t="s">
        <v>182</v>
      </c>
      <c r="B141" s="136"/>
      <c r="C141" s="3" t="s">
        <v>9</v>
      </c>
      <c r="D141" s="59">
        <v>1</v>
      </c>
      <c r="E141" s="12">
        <v>2004</v>
      </c>
      <c r="F141" s="13">
        <v>37</v>
      </c>
      <c r="G141" s="14" t="s">
        <v>137</v>
      </c>
      <c r="H141" s="61">
        <v>13600000</v>
      </c>
      <c r="I141" s="61">
        <v>5600000</v>
      </c>
      <c r="J141" s="2">
        <f>+D141*H141-I141</f>
        <v>8000000</v>
      </c>
    </row>
    <row r="142" spans="1:10" ht="12.75" customHeight="1">
      <c r="A142" s="136" t="s">
        <v>188</v>
      </c>
      <c r="B142" s="136"/>
      <c r="C142" s="3" t="s">
        <v>192</v>
      </c>
      <c r="D142" s="59">
        <v>1</v>
      </c>
      <c r="E142" s="12">
        <v>0</v>
      </c>
      <c r="F142" s="13">
        <v>0</v>
      </c>
      <c r="G142" s="14" t="s">
        <v>191</v>
      </c>
      <c r="H142" s="61">
        <v>7600000</v>
      </c>
      <c r="I142" s="61">
        <v>0</v>
      </c>
      <c r="J142" s="2">
        <f>+D142*H142-I142</f>
        <v>7600000</v>
      </c>
    </row>
    <row r="143" spans="1:10" ht="12.75" customHeight="1">
      <c r="A143" s="136"/>
      <c r="B143" s="136"/>
      <c r="C143" s="3" t="s">
        <v>141</v>
      </c>
      <c r="D143" s="59">
        <v>1</v>
      </c>
      <c r="E143" s="12">
        <v>0</v>
      </c>
      <c r="F143" s="13">
        <v>0</v>
      </c>
      <c r="G143" s="14" t="s">
        <v>191</v>
      </c>
      <c r="H143" s="61">
        <v>13600000</v>
      </c>
      <c r="I143" s="61">
        <v>0</v>
      </c>
      <c r="J143" s="2">
        <f>+D143*H143-I143</f>
        <v>13600000</v>
      </c>
    </row>
    <row r="144" spans="1:10" ht="12.75" customHeight="1">
      <c r="A144" s="136"/>
      <c r="B144" s="136"/>
      <c r="C144" s="44" t="s">
        <v>189</v>
      </c>
      <c r="D144" s="59">
        <v>18</v>
      </c>
      <c r="E144" s="12">
        <v>0</v>
      </c>
      <c r="F144" s="13">
        <v>0</v>
      </c>
      <c r="G144" s="14" t="s">
        <v>191</v>
      </c>
      <c r="H144" s="61">
        <v>1500000</v>
      </c>
      <c r="I144" s="61">
        <v>0</v>
      </c>
      <c r="J144" s="2">
        <f>+D144*H144-I144</f>
        <v>27000000</v>
      </c>
    </row>
    <row r="145" spans="1:10" ht="12.75" customHeight="1">
      <c r="A145" s="134" t="s">
        <v>31</v>
      </c>
      <c r="B145" s="135"/>
      <c r="C145" s="66"/>
      <c r="D145" s="67"/>
      <c r="E145" s="67"/>
      <c r="F145" s="67"/>
      <c r="G145" s="67"/>
      <c r="H145" s="67"/>
      <c r="I145" s="68"/>
      <c r="J145" s="25">
        <f>SUM(J146)</f>
        <v>8000000</v>
      </c>
    </row>
    <row r="146" spans="1:10" ht="12.75" customHeight="1">
      <c r="A146" s="136" t="s">
        <v>185</v>
      </c>
      <c r="B146" s="136"/>
      <c r="C146" s="48" t="s">
        <v>8</v>
      </c>
      <c r="D146" s="59">
        <v>1</v>
      </c>
      <c r="E146" s="12">
        <v>2004</v>
      </c>
      <c r="F146" s="13">
        <v>178</v>
      </c>
      <c r="G146" s="14" t="s">
        <v>139</v>
      </c>
      <c r="H146" s="61">
        <v>13600000</v>
      </c>
      <c r="I146" s="61">
        <v>5600000</v>
      </c>
      <c r="J146" s="2">
        <f>+D146*H146-I146</f>
        <v>8000000</v>
      </c>
    </row>
    <row r="147" spans="1:10" ht="12.75" customHeight="1">
      <c r="A147" s="134" t="s">
        <v>32</v>
      </c>
      <c r="B147" s="135"/>
      <c r="C147" s="66"/>
      <c r="D147" s="67"/>
      <c r="E147" s="67"/>
      <c r="F147" s="67"/>
      <c r="G147" s="67"/>
      <c r="H147" s="67"/>
      <c r="I147" s="68"/>
      <c r="J147" s="25">
        <f>+J148</f>
        <v>8000000</v>
      </c>
    </row>
    <row r="148" spans="1:10" ht="12.75" customHeight="1">
      <c r="A148" s="136" t="s">
        <v>181</v>
      </c>
      <c r="B148" s="136"/>
      <c r="C148" s="3" t="s">
        <v>9</v>
      </c>
      <c r="D148" s="59">
        <v>1</v>
      </c>
      <c r="E148" s="12">
        <v>2002</v>
      </c>
      <c r="F148" s="11">
        <v>111</v>
      </c>
      <c r="G148" s="14" t="s">
        <v>136</v>
      </c>
      <c r="H148" s="61">
        <v>13600000</v>
      </c>
      <c r="I148" s="61">
        <v>5600000</v>
      </c>
      <c r="J148" s="2">
        <f>+D148*H148-I148</f>
        <v>8000000</v>
      </c>
    </row>
    <row r="149" spans="1:10" ht="12.75" customHeight="1">
      <c r="A149" s="134" t="s">
        <v>183</v>
      </c>
      <c r="B149" s="135"/>
      <c r="C149" s="66"/>
      <c r="D149" s="67"/>
      <c r="E149" s="67"/>
      <c r="F149" s="67"/>
      <c r="G149" s="67"/>
      <c r="H149" s="67"/>
      <c r="I149" s="68"/>
      <c r="J149" s="25">
        <f>+J150</f>
        <v>8000000</v>
      </c>
    </row>
    <row r="150" spans="1:10" ht="12.75" customHeight="1">
      <c r="A150" s="136" t="s">
        <v>184</v>
      </c>
      <c r="B150" s="136"/>
      <c r="C150" s="3" t="s">
        <v>9</v>
      </c>
      <c r="D150" s="59">
        <v>1</v>
      </c>
      <c r="E150" s="12">
        <v>2004</v>
      </c>
      <c r="F150" s="13">
        <v>141</v>
      </c>
      <c r="G150" s="14" t="s">
        <v>138</v>
      </c>
      <c r="H150" s="61">
        <v>13600000</v>
      </c>
      <c r="I150" s="61">
        <v>5600000</v>
      </c>
      <c r="J150" s="2">
        <f>+D150*H150-I150</f>
        <v>8000000</v>
      </c>
    </row>
    <row r="151" spans="1:10" ht="12.75" customHeight="1">
      <c r="A151" s="134" t="s">
        <v>12</v>
      </c>
      <c r="B151" s="135"/>
      <c r="C151" s="66"/>
      <c r="D151" s="67"/>
      <c r="E151" s="67"/>
      <c r="F151" s="67"/>
      <c r="G151" s="67"/>
      <c r="H151" s="67"/>
      <c r="I151" s="68"/>
      <c r="J151" s="25">
        <f>+J152</f>
        <v>8000000</v>
      </c>
    </row>
    <row r="152" spans="1:10" ht="12.75" customHeight="1">
      <c r="A152" s="136" t="s">
        <v>13</v>
      </c>
      <c r="B152" s="136"/>
      <c r="C152" s="3" t="s">
        <v>9</v>
      </c>
      <c r="D152" s="59">
        <v>1</v>
      </c>
      <c r="E152" s="17">
        <v>2004</v>
      </c>
      <c r="F152" s="13">
        <v>181</v>
      </c>
      <c r="G152" s="14">
        <v>200509</v>
      </c>
      <c r="H152" s="61">
        <v>13600000</v>
      </c>
      <c r="I152" s="61">
        <v>5600000</v>
      </c>
      <c r="J152" s="2">
        <f>+D152*H152-I152</f>
        <v>8000000</v>
      </c>
    </row>
    <row r="153" spans="1:10" ht="12.75" customHeight="1">
      <c r="A153" s="134" t="s">
        <v>186</v>
      </c>
      <c r="B153" s="135"/>
      <c r="C153" s="66"/>
      <c r="D153" s="69"/>
      <c r="E153" s="30"/>
      <c r="F153" s="122"/>
      <c r="G153" s="29"/>
      <c r="H153" s="70"/>
      <c r="I153" s="71"/>
      <c r="J153" s="42">
        <f>+J154</f>
        <v>8000000</v>
      </c>
    </row>
    <row r="154" spans="1:10" ht="12.75" customHeight="1" thickBot="1">
      <c r="A154" s="156" t="s">
        <v>187</v>
      </c>
      <c r="B154" s="156"/>
      <c r="C154" s="91" t="s">
        <v>9</v>
      </c>
      <c r="D154" s="111">
        <v>1</v>
      </c>
      <c r="E154" s="131">
        <v>2004</v>
      </c>
      <c r="F154" s="132">
        <v>333</v>
      </c>
      <c r="G154" s="133" t="s">
        <v>140</v>
      </c>
      <c r="H154" s="112">
        <v>13600000</v>
      </c>
      <c r="I154" s="112">
        <v>5600000</v>
      </c>
      <c r="J154" s="96">
        <f>+D154*H154-I154</f>
        <v>8000000</v>
      </c>
    </row>
  </sheetData>
  <mergeCells count="149">
    <mergeCell ref="A86:B86"/>
    <mergeCell ref="A87:B87"/>
    <mergeCell ref="A85:B85"/>
    <mergeCell ref="A81:B81"/>
    <mergeCell ref="A82:B82"/>
    <mergeCell ref="A83:B83"/>
    <mergeCell ref="A1:J1"/>
    <mergeCell ref="E2:E3"/>
    <mergeCell ref="F2:G2"/>
    <mergeCell ref="H2:H3"/>
    <mergeCell ref="I2:I3"/>
    <mergeCell ref="A2:B3"/>
    <mergeCell ref="C2:C3"/>
    <mergeCell ref="D2:D3"/>
    <mergeCell ref="J2:J3"/>
    <mergeCell ref="A151:B151"/>
    <mergeCell ref="A152:B152"/>
    <mergeCell ref="A154:B154"/>
    <mergeCell ref="A153:B153"/>
    <mergeCell ref="A144:B144"/>
    <mergeCell ref="A147:B147"/>
    <mergeCell ref="A148:B148"/>
    <mergeCell ref="A150:B150"/>
    <mergeCell ref="A149:B149"/>
    <mergeCell ref="A139:I139"/>
    <mergeCell ref="A140:B140"/>
    <mergeCell ref="A141:B141"/>
    <mergeCell ref="A142:B142"/>
    <mergeCell ref="A135:B135"/>
    <mergeCell ref="A134:B134"/>
    <mergeCell ref="A136:B136"/>
    <mergeCell ref="A138:B138"/>
    <mergeCell ref="A118:B118"/>
    <mergeCell ref="A119:B119"/>
    <mergeCell ref="A112:B112"/>
    <mergeCell ref="A113:B113"/>
    <mergeCell ref="A96:B96"/>
    <mergeCell ref="A97:B97"/>
    <mergeCell ref="A98:B98"/>
    <mergeCell ref="A99:B99"/>
    <mergeCell ref="A93:B93"/>
    <mergeCell ref="A94:B94"/>
    <mergeCell ref="A95:B95"/>
    <mergeCell ref="A88:I88"/>
    <mergeCell ref="A89:B89"/>
    <mergeCell ref="A91:B91"/>
    <mergeCell ref="A92:B92"/>
    <mergeCell ref="A90:B90"/>
    <mergeCell ref="A84:B84"/>
    <mergeCell ref="A78:B78"/>
    <mergeCell ref="A79:B79"/>
    <mergeCell ref="A80:B80"/>
    <mergeCell ref="A69:B69"/>
    <mergeCell ref="A70:B70"/>
    <mergeCell ref="A71:B71"/>
    <mergeCell ref="A72:B72"/>
    <mergeCell ref="A76:B76"/>
    <mergeCell ref="A77:B77"/>
    <mergeCell ref="A63:B63"/>
    <mergeCell ref="A64:B64"/>
    <mergeCell ref="A65:B65"/>
    <mergeCell ref="A67:B67"/>
    <mergeCell ref="A74:B74"/>
    <mergeCell ref="A73:B73"/>
    <mergeCell ref="A68:I68"/>
    <mergeCell ref="A75:B75"/>
    <mergeCell ref="A60:B60"/>
    <mergeCell ref="A61:B61"/>
    <mergeCell ref="A62:B62"/>
    <mergeCell ref="A58:B58"/>
    <mergeCell ref="A59:B59"/>
    <mergeCell ref="A54:B54"/>
    <mergeCell ref="A55:B55"/>
    <mergeCell ref="A56:B56"/>
    <mergeCell ref="A57:B57"/>
    <mergeCell ref="A50:B50"/>
    <mergeCell ref="A51:B51"/>
    <mergeCell ref="A52:B52"/>
    <mergeCell ref="A53:B53"/>
    <mergeCell ref="A47:B47"/>
    <mergeCell ref="A48:B48"/>
    <mergeCell ref="A49:B49"/>
    <mergeCell ref="A46:B46"/>
    <mergeCell ref="A41:B41"/>
    <mergeCell ref="A42:B42"/>
    <mergeCell ref="A43:B43"/>
    <mergeCell ref="A44:B44"/>
    <mergeCell ref="A30:B30"/>
    <mergeCell ref="A45:B45"/>
    <mergeCell ref="A31:B31"/>
    <mergeCell ref="A32:B32"/>
    <mergeCell ref="A34:B34"/>
    <mergeCell ref="A35:B35"/>
    <mergeCell ref="A36:B36"/>
    <mergeCell ref="A37:B37"/>
    <mergeCell ref="A39:B39"/>
    <mergeCell ref="A40:B40"/>
    <mergeCell ref="A22:B22"/>
    <mergeCell ref="A23:B23"/>
    <mergeCell ref="A28:B28"/>
    <mergeCell ref="A29:B29"/>
    <mergeCell ref="A24:B24"/>
    <mergeCell ref="A26:B26"/>
    <mergeCell ref="A27:B27"/>
    <mergeCell ref="A13:B13"/>
    <mergeCell ref="A14:B14"/>
    <mergeCell ref="A20:B20"/>
    <mergeCell ref="A21:B21"/>
    <mergeCell ref="A117:B117"/>
    <mergeCell ref="A4:I4"/>
    <mergeCell ref="A5:I5"/>
    <mergeCell ref="A6:B6"/>
    <mergeCell ref="A7:B7"/>
    <mergeCell ref="A8:B8"/>
    <mergeCell ref="A9:B9"/>
    <mergeCell ref="A10:B10"/>
    <mergeCell ref="A11:B11"/>
    <mergeCell ref="A12:B12"/>
    <mergeCell ref="A128:B128"/>
    <mergeCell ref="A124:B124"/>
    <mergeCell ref="A125:B125"/>
    <mergeCell ref="A114:B114"/>
    <mergeCell ref="A115:B115"/>
    <mergeCell ref="A116:B116"/>
    <mergeCell ref="A122:B122"/>
    <mergeCell ref="A120:B120"/>
    <mergeCell ref="A121:B121"/>
    <mergeCell ref="A123:B123"/>
    <mergeCell ref="A132:B132"/>
    <mergeCell ref="A129:B129"/>
    <mergeCell ref="A130:B130"/>
    <mergeCell ref="A131:B131"/>
    <mergeCell ref="D112:E112"/>
    <mergeCell ref="A102:B102"/>
    <mergeCell ref="A106:B106"/>
    <mergeCell ref="A107:B107"/>
    <mergeCell ref="A103:B103"/>
    <mergeCell ref="A104:B104"/>
    <mergeCell ref="A108:B108"/>
    <mergeCell ref="A145:B145"/>
    <mergeCell ref="A146:B146"/>
    <mergeCell ref="A101:B101"/>
    <mergeCell ref="A105:B105"/>
    <mergeCell ref="A110:B110"/>
    <mergeCell ref="A111:B111"/>
    <mergeCell ref="A143:B143"/>
    <mergeCell ref="A133:B133"/>
    <mergeCell ref="A126:B126"/>
    <mergeCell ref="A127:B127"/>
  </mergeCells>
  <printOptions/>
  <pageMargins left="0.75" right="0.75" top="1" bottom="1" header="0" footer="0"/>
  <pageSetup horizontalDpi="600" verticalDpi="600" orientation="portrait" paperSize="12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PODER JUDICIAL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igranados</dc:creator>
  <cp:keywords/>
  <dc:description/>
  <cp:lastModifiedBy>igranados</cp:lastModifiedBy>
  <cp:lastPrinted>2008-02-16T14:25:55Z</cp:lastPrinted>
  <dcterms:created xsi:type="dcterms:W3CDTF">2008-01-22T20:38:03Z</dcterms:created>
  <dcterms:modified xsi:type="dcterms:W3CDTF">2008-02-19T21:19:08Z</dcterms:modified>
  <cp:category/>
  <cp:version/>
  <cp:contentType/>
  <cp:contentStatus/>
</cp:coreProperties>
</file>