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35" windowWidth="12000" windowHeight="6630" activeTab="0"/>
  </bookViews>
  <sheets>
    <sheet name="VEHÍCULOS 2009" sheetId="1" r:id="rId1"/>
  </sheets>
  <definedNames>
    <definedName name="_6">#REF!</definedName>
    <definedName name="_7">#REF!</definedName>
    <definedName name="_8">#REF!</definedName>
    <definedName name="_xlnm.Print_Area" localSheetId="0">'VEHÍCULOS 2009'!$A$1:$K$147</definedName>
    <definedName name="_xlnm.Print_Titles" localSheetId="0">'VEHÍCULOS 2009'!$1:$3</definedName>
  </definedNames>
  <calcPr fullCalcOnLoad="1"/>
</workbook>
</file>

<file path=xl/comments1.xml><?xml version="1.0" encoding="utf-8"?>
<comments xmlns="http://schemas.openxmlformats.org/spreadsheetml/2006/main">
  <authors>
    <author>igranados</author>
  </authors>
  <commentList>
    <comment ref="D10" authorId="0">
      <text>
        <r>
          <rPr>
            <sz val="8"/>
            <rFont val="Tahoma"/>
            <family val="0"/>
          </rPr>
          <t xml:space="preserve">Departamento de Seguridad: Para ser utilizadas por los compañeros que ocuparán las nuevas plazas de Supervisores dentro de la Ciudad Judicial de San Joaquín de Flores, con el fin de que puedan trasladarse más rápidamente a los despachos de Heredia y Alajuela que emitan alguna activación del sistema de alarma contra robos.
</t>
        </r>
      </text>
    </comment>
    <comment ref="D23" authorId="0">
      <text>
        <r>
          <rPr>
            <sz val="8"/>
            <rFont val="Tahoma"/>
            <family val="0"/>
          </rPr>
          <t xml:space="preserve">Si bien es cierto la Unidad de Localizaciones del I Circuito Judicial tiene presupuestado para este año un vehículo tipo sedán, se requieren al menos tres para satisfacer las necesidad de este equipo, ya que se asiste a capturas por presentación, apremio corporal y capturas de menores solicitadas por los despachos que atienden la materia penal juvenil, no solo el volumen es importante, las diligencias nos se pueden realizar juntas y por lo general coinciden en las horas que deben de llevarse acabo.
</t>
        </r>
      </text>
    </comment>
    <comment ref="D24" authorId="0">
      <text>
        <r>
          <rPr>
            <sz val="8"/>
            <rFont val="Tahoma"/>
            <family val="0"/>
          </rPr>
          <t xml:space="preserve">Unidad de Localizaciones del I Circuito Judicial de San José: por falta de repuestos ya no tienen reparación y deben  ser sustituidas  pues todas corren el peligro de quedarse sin repuestos ya que la casa representante quebró.
</t>
        </r>
      </text>
    </comment>
    <comment ref="D34" authorId="0">
      <text>
        <r>
          <rPr>
            <sz val="8"/>
            <rFont val="Tahoma"/>
            <family val="2"/>
          </rPr>
          <t xml:space="preserve">Unidad de Localización de Golfito, esta oficina cuenta con tres Oficiales de Localización y tenían tres motos, sin embargo en el 2005 se entregó una moto a la OCN y se pidió devolver una moto de la Unida de Localización, dejando a un servidor sin medio de transporte.Esta oficina cuentan con una jurisdicción muy amplia con lugares de difícil acceso.
</t>
        </r>
      </text>
    </comment>
    <comment ref="D40" authorId="0">
      <text>
        <r>
          <rPr>
            <sz val="8"/>
            <rFont val="Tahoma"/>
            <family val="2"/>
          </rPr>
          <t xml:space="preserve">En San Ramón hace falta otro vehículo para atender la materia agraria del próximo año (2008), además de que con los dos que se cuentan actualmente son insuficientes.
</t>
        </r>
      </text>
    </comment>
    <comment ref="D41" authorId="0">
      <text>
        <r>
          <rPr>
            <sz val="8"/>
            <rFont val="Tahoma"/>
            <family val="2"/>
          </rPr>
          <t>Para la Unidad de Localizaciones Citaciones y Presentaciones del III Circuito Judicial de Alajuela (San Ramón), en vista que los dos modelos con que cuentan actualmente son modelo 1998.</t>
        </r>
      </text>
    </comment>
    <comment ref="D49" authorId="0">
      <text>
        <r>
          <rPr>
            <sz val="8"/>
            <rFont val="Tahoma"/>
            <family val="0"/>
          </rPr>
          <t xml:space="preserve">Unidad Administrativa de Liberia: para atender las crecientes necesidades de la Región ya que en la actualidad se pueden  atender solamente las giras básicas programadas con una semana de anticipación.  Lo anterior  genera  un servicio ineficiente ya que no permite atender  las emergencias;  como atención tecnológica, presentaciones urgentes donde se suspenden juicios por faltad de testigos, mantenimiento en diferentes zonas  que requieren atención inmediata, traslado de jueces para continuaciones no previstas,  traslado de testigos a medicatura  entre otros. Además es importante considerar la extensión de la zona adscrita lo que no permite realizar muchas diligencias simultáneas  en un mismo recorrido, aunque se hacen esfuerzos por brindar un servicio eficiente en muchas ocasiones se imposibilita por falta de transporte
</t>
        </r>
      </text>
    </comment>
    <comment ref="D51" authorId="0">
      <text>
        <r>
          <rPr>
            <sz val="8"/>
            <rFont val="Tahoma"/>
            <family val="0"/>
          </rPr>
          <t xml:space="preserve">A pesar, que para el 2008 esta Administración tiene un vehículo presupuestado, se solicita otro para reforzar las unidades destinadas al transporte (diligencias judiciales) de los Tribunales de Justicia de Nicoya. A continuación se detalla las razones por las cuales hacemos la solicitud de dicha adquisición:
</t>
        </r>
        <r>
          <rPr>
            <b/>
            <sz val="8"/>
            <rFont val="Tahoma"/>
            <family val="2"/>
          </rPr>
          <t>1.</t>
        </r>
        <r>
          <rPr>
            <sz val="8"/>
            <rFont val="Tahoma"/>
            <family val="0"/>
          </rPr>
          <t xml:space="preserve"> Traslado de los jueces del Tribunal, el uso del vehiculo resulta indispensable en las labores que efectúan los jueces, dichos requieren ser trasladados diariamente, para realizar juicios colegiados o unipersonales incluso, hasta 3 o 4 veces por día, ya sea a los Tribunales de Santa Cruz y otros lugares.
</t>
        </r>
        <r>
          <rPr>
            <b/>
            <sz val="8"/>
            <rFont val="Tahoma"/>
            <family val="2"/>
          </rPr>
          <t>2.</t>
        </r>
        <r>
          <rPr>
            <sz val="8"/>
            <rFont val="Tahoma"/>
            <family val="0"/>
          </rPr>
          <t xml:space="preserve"> Incremento en el personal del Ministerio Público de los Tribunales de Nicoya, lo cual genera mayor demanda en la utilización del Vehículo, por que para el año 2008 se nombra un Fiscal Adjunto y otro Fiscal Auxiliar,  que va a tener que trasladarse a la zona asignada al II Circuito Judicial de Guanacaste.
</t>
        </r>
        <r>
          <rPr>
            <b/>
            <sz val="8"/>
            <rFont val="Tahoma"/>
            <family val="2"/>
          </rPr>
          <t>3.</t>
        </r>
        <r>
          <rPr>
            <sz val="8"/>
            <rFont val="Tahoma"/>
            <family val="0"/>
          </rPr>
          <t xml:space="preserve"> Aumento en las presentaciones de personas, diligencia que realizan los diferentes despachos en conjunto con la Unidad de Localización, las cual es ocasiones se ve en dificultades, puesto que los vehículos se encuentran ocupados en otras diligencias.  
</t>
        </r>
        <r>
          <rPr>
            <b/>
            <sz val="8"/>
            <rFont val="Tahoma"/>
            <family val="2"/>
          </rPr>
          <t>4.</t>
        </r>
        <r>
          <rPr>
            <sz val="8"/>
            <rFont val="Tahoma"/>
            <family val="0"/>
          </rPr>
          <t xml:space="preserve"> Solicitudes por parte de la Defensa Pública para realizar visitas carcelarias.
</t>
        </r>
        <r>
          <rPr>
            <b/>
            <sz val="8"/>
            <rFont val="Tahoma"/>
            <family val="2"/>
          </rPr>
          <t>5.</t>
        </r>
        <r>
          <rPr>
            <sz val="8"/>
            <rFont val="Tahoma"/>
            <family val="0"/>
          </rPr>
          <t xml:space="preserve"> Realización de Conciliaciones Masivas, mayor volumen de solicitudes. 
</t>
        </r>
        <r>
          <rPr>
            <b/>
            <sz val="8"/>
            <rFont val="Tahoma"/>
            <family val="2"/>
          </rPr>
          <t>6.</t>
        </r>
        <r>
          <rPr>
            <sz val="8"/>
            <rFont val="Tahoma"/>
            <family val="0"/>
          </rPr>
          <t xml:space="preserve"> Solicitudes por parte del Departamento de Informática, que brindar soporte informático a lo Juzgados de Carrillo, Jicaral, Nandayure y Hojancha.
</t>
        </r>
        <r>
          <rPr>
            <b/>
            <sz val="8"/>
            <rFont val="Tahoma"/>
            <family val="2"/>
          </rPr>
          <t xml:space="preserve">7. </t>
        </r>
        <r>
          <rPr>
            <sz val="8"/>
            <rFont val="Tahoma"/>
            <family val="0"/>
          </rPr>
          <t xml:space="preserve">Asistencia al Departamento de Trabajo Social y Psicología, además al Equipo Interdisciplinario que inicia labores en estos Tribunales a partir del 2008. Ambos deben realizar visitas (giras) para rendir informes sobre los estudios psico-sociales a los Despachos.
</t>
        </r>
        <r>
          <rPr>
            <b/>
            <sz val="8"/>
            <rFont val="Tahoma"/>
            <family val="2"/>
          </rPr>
          <t>8.</t>
        </r>
        <r>
          <rPr>
            <sz val="8"/>
            <rFont val="Tahoma"/>
            <family val="0"/>
          </rPr>
          <t xml:space="preserve"> Solicitudes por parte de la Contraloría de Servicios, para brindar asistencia a los usuarios de toda la provincia de Guanacaste.
Cabe indicar, que para el presente periodo 2008, se tiene aprobada la compara de un vehículo de este tipo, ante esto se le consultó al Lic. Jairo Álvarez, Administrador del Circuito Judicial sobre la situación e indicó conocer el asunto; sin embargo, considera oportuno mantener la petición de acuerdo a lo consignado anteriormente.
</t>
        </r>
      </text>
    </comment>
    <comment ref="D52" authorId="0">
      <text>
        <r>
          <rPr>
            <sz val="8"/>
            <rFont val="Tahoma"/>
            <family val="0"/>
          </rPr>
          <t xml:space="preserve">Subunidad Administrativa Regional de Nicoya: Es necesario tres (3) motonetas para atender las diligencias de notificación del Juzgado Contravencional de Hojancha, Contravencional de Jicaral y Contravencional de Nandayure por las siguientes razones:
</t>
        </r>
        <r>
          <rPr>
            <b/>
            <sz val="8"/>
            <rFont val="Tahoma"/>
            <family val="2"/>
          </rPr>
          <t>1.</t>
        </r>
        <r>
          <rPr>
            <sz val="8"/>
            <rFont val="Tahoma"/>
            <family val="0"/>
          </rPr>
          <t xml:space="preserve"> Falta de personal mientras se realizan las notificaciones.(150 notificaciones mensuales en promedio)
En estos despachos solo existen dos auxiliares judiciales, y  la labor de Notificación recae en uno de ellos, las notificaciones son variadas, motivo que afecta el desempeño de las funciones normales en el despacho, ya que solo un funcionario debe atender el público, así mismo,  debe cumplir con sus labores normales del cargo.
</t>
        </r>
        <r>
          <rPr>
            <b/>
            <sz val="8"/>
            <rFont val="Tahoma"/>
            <family val="2"/>
          </rPr>
          <t>2.</t>
        </r>
        <r>
          <rPr>
            <sz val="8"/>
            <rFont val="Tahoma"/>
            <family val="0"/>
          </rPr>
          <t xml:space="preserve"> Las notificaciones comprenden extensiones considerables.
Las extensiones comprenden recorridos extensos, lo que expone a los funcionarios a todo tipo de situaciones, mismos que pueden afectar su integridad, sumado a esto retrasa las labores del mismo en la oficina puesto que al regresar deberá poner al día los expedientes que le corresponde.  
</t>
        </r>
      </text>
    </comment>
    <comment ref="D53" authorId="0">
      <text>
        <r>
          <rPr>
            <sz val="8"/>
            <rFont val="Tahoma"/>
            <family val="0"/>
          </rPr>
          <t xml:space="preserve">Unidad de Localización Presentación y Citación de Nicoya: PJ 932: Motocicleta, marca Yamaha XT, modelo 2002, estilo DT, cilindrada 225 c.c, con 5 años de funcionamiento, Kilometraje 190.671,5, solo en lo que va de este año se ha gastado en Mantenimiento, Reparación y Repuestos un total de ¢539.320,00.  
</t>
        </r>
      </text>
    </comment>
    <comment ref="D59" authorId="0">
      <text>
        <r>
          <rPr>
            <sz val="8"/>
            <rFont val="Tahoma"/>
            <family val="0"/>
          </rPr>
          <t xml:space="preserve">Unidad de Localización  de Limón, ya que las mismas son del año 2004, y debido al uso diario ya al tiempo transcurrido las mismas actualmente se encuentran  en regular estado y conforme pasa el tiempo se van deteriorando más, por lo cual se estima que para el 2009 estarían cumpliendo su vida útil.  Cabe indicar que las motocicletas son la herramienta fundamental con la que los Oficiales de Localización llevan a cabo su labor, por lo cual requieren equipo en buen estado y que no atrase sus labores ni ponga en riesgo sus vidas, además de que al ser dichas motocicletas muy viejas significan que debe invertirse mayores recursos en reparación que a la larga terminan siendo mas onerosas para la Institución, pues como se indicó anteriormente son esenciales para llevar a cabo el diligenciamiento de las citas
</t>
        </r>
      </text>
    </comment>
    <comment ref="D83" authorId="0">
      <text>
        <r>
          <rPr>
            <sz val="8"/>
            <rFont val="Tahoma"/>
            <family val="0"/>
          </rPr>
          <t>Con el transcurso del tiempo, la Secretaría General perdió los denominados “comodines”, que son vehículos adscritos a la Sec. Gral. Pero que se facilitan en préstamo a las secciones o regionales, mientras se repara algún vehículo perteneciente a ellas; de manera que esas oficinas no pierdan capacidad de trabajo por falta de vehículo</t>
        </r>
      </text>
    </comment>
    <comment ref="D84" authorId="0">
      <text>
        <r>
          <rPr>
            <sz val="8"/>
            <rFont val="Tahoma"/>
            <family val="0"/>
          </rPr>
          <t xml:space="preserve">Secretaria General (10 unidades más para cubrir plazas nuevas) y para fungir como “comodines”. </t>
        </r>
      </text>
    </comment>
    <comment ref="D111" authorId="0">
      <text>
        <r>
          <rPr>
            <sz val="8"/>
            <rFont val="Tahoma"/>
            <family val="0"/>
          </rPr>
          <t xml:space="preserve">Fiscalia Adjunta Contra el Crimen Organizado, la cual inicia labores a partir del 2008, la creación de esta oficina es una propuesta del Fiscal General.
</t>
        </r>
      </text>
    </comment>
    <comment ref="D113" authorId="0">
      <text>
        <r>
          <rPr>
            <sz val="8"/>
            <rFont val="Tahoma"/>
            <family val="0"/>
          </rPr>
          <t xml:space="preserve">Para las fiscalías de </t>
        </r>
        <r>
          <rPr>
            <b/>
            <sz val="8"/>
            <rFont val="Tahoma"/>
            <family val="2"/>
          </rPr>
          <t>Desamparados</t>
        </r>
        <r>
          <rPr>
            <sz val="8"/>
            <rFont val="Tahoma"/>
            <family val="0"/>
          </rPr>
          <t xml:space="preserve"> (2),</t>
        </r>
        <r>
          <rPr>
            <b/>
            <sz val="8"/>
            <rFont val="Tahoma"/>
            <family val="2"/>
          </rPr>
          <t xml:space="preserve"> Hatillo </t>
        </r>
        <r>
          <rPr>
            <sz val="8"/>
            <rFont val="Tahoma"/>
            <family val="0"/>
          </rPr>
          <t xml:space="preserve">(2), </t>
        </r>
        <r>
          <rPr>
            <b/>
            <sz val="8"/>
            <rFont val="Tahoma"/>
            <family val="2"/>
          </rPr>
          <t>Upala</t>
        </r>
        <r>
          <rPr>
            <sz val="8"/>
            <rFont val="Tahoma"/>
            <family val="0"/>
          </rPr>
          <t xml:space="preserve"> (1), </t>
        </r>
        <r>
          <rPr>
            <b/>
            <sz val="8"/>
            <rFont val="Tahoma"/>
            <family val="2"/>
          </rPr>
          <t xml:space="preserve">La Unión </t>
        </r>
        <r>
          <rPr>
            <sz val="8"/>
            <rFont val="Tahoma"/>
            <family val="0"/>
          </rPr>
          <t xml:space="preserve">(1) y </t>
        </r>
        <r>
          <rPr>
            <b/>
            <sz val="8"/>
            <rFont val="Tahoma"/>
            <family val="2"/>
          </rPr>
          <t xml:space="preserve">Pavas </t>
        </r>
        <r>
          <rPr>
            <sz val="8"/>
            <rFont val="Tahoma"/>
            <family val="0"/>
          </rPr>
          <t xml:space="preserve">(1). En el caso de las motocicletas, se debe destacar que las solicitudes se realizan considerando que en su mayoría las motocicletas actuales cuentan con más de cinco  años de uso, las cuales al agotar su vida útil, requieren ser constantemente reparadas.   Se debe destacar que es necesario que las motocicletas sean de 4 tiempos para que permitan a los localizadores ingresar a los diferentes sectores montañosos de las zonas rurales. Para  Turrialba  se aprueba 1 motocicleta para  el 2008 y se solicita otra en el 2009 toda vez que en la zona se cuenta con 3 localizadores, de igual forma en Desamparados se autorizaron 2 motocicletas en el 2008 y 2 para el 2009 debido a que en total suman  5 localizadores. 
</t>
        </r>
      </text>
    </comment>
    <comment ref="D118" authorId="0">
      <text>
        <r>
          <rPr>
            <sz val="8"/>
            <rFont val="Tahoma"/>
            <family val="0"/>
          </rPr>
          <t xml:space="preserve">Fiscalía de Buenos Aires: Esta Fiscalía requiere contar con un vehículo  que le permita llevar a cabo las diferentes inspecciones  y visitas  a personas  de escasos recursos, que figuran como testigos u ofendidos en las distintas causas que se investigan en la  zona de Buenos Aires.   Por otra parte es importante señalar que se requiere contar con un automotor que le permita al fiscal trasladarse a realizar  los juicios orales  y públicos  a los Tribunales de  Pérez Zeledón. 
</t>
        </r>
      </text>
    </comment>
    <comment ref="D120" authorId="0">
      <text>
        <r>
          <rPr>
            <sz val="8"/>
            <rFont val="Tahoma"/>
            <family val="0"/>
          </rPr>
          <t xml:space="preserve">Fiscalía de Golfito: Dicha fiscalía solicita un vehículo para la realización de las múltiples diligencias, que generan las investigaciones de delitos relacionados con la Ley Forestal  y la Ley de Zona Marítima Terrestre.  De acuerdo con lo señalado por el Lic. Johnny Rodríguez, Fiscal Coordinador en esta Fiscalía, deben atenderse todos los delitos cometidos en perjurio de los recursos naturales del extenso cantón de Golfito, igualmente le corresponden todos los cometidos tanto en la zona pública como en la restringida de la gran  zona costera, las investigaciones de estos delitos obligan al fiscal a desplazarse constantemente a los escenarios donde se han cometido estos ilícitos los cuales por lo general se realizan en zonas alejadas
</t>
        </r>
      </text>
    </comment>
    <comment ref="D121" authorId="0">
      <text>
        <r>
          <rPr>
            <sz val="8"/>
            <rFont val="Tahoma"/>
            <family val="0"/>
          </rPr>
          <t xml:space="preserve">Fiscalía de Coto Brus:  Actualmente en esta zona no se cuenta con un Juzgado Penal, motivo por el cual el personal profesional de la Fiscalía,  debe trasladarse a realizar los juicios   hasta  los Tribunales de Ciudad Neily,  los cuales se localizan a una distancia de aproximadamente 80 km, aunque en ocasiones la Fuerza Pública y el O.I.J  le brindan colaboración a los fiscales, muchas veces el traslado se complica.   Aunado a lo anterior es importante señalar que el contar con un vehículo, permitiría el traslado de los diferentes ofendidos e imputados, realizar visitas al Arsenal, al Depósito de Objetos, entre otros. 
</t>
        </r>
      </text>
    </comment>
    <comment ref="D124" authorId="0">
      <text>
        <r>
          <rPr>
            <sz val="8"/>
            <rFont val="Tahoma"/>
            <family val="0"/>
          </rPr>
          <t xml:space="preserve">Fiscalía de Guatuso: Dicho despacho ha señalado que requiere contar con un vehículo  que les permita llevar a cabo las diferentes diligencias tales como: inspecciones, traslado de víctimas hasta el Complejo de Ciencias Forenses, cubrir los distintos turnos de disponibilidad  y agilizar las demás tareas que le competan al fiscal. 
</t>
        </r>
      </text>
    </comment>
    <comment ref="D128" authorId="0">
      <text>
        <r>
          <rPr>
            <sz val="8"/>
            <rFont val="Tahoma"/>
            <family val="0"/>
          </rPr>
          <t xml:space="preserve">Fiscalía de Nicoya: Con la creación de la Fiscalía Adjunta se hace necesario asignar un vehículo a este despacho, para que el Fiscal Adjunto pueda realizar las visitas de supervisión a las fiscalías regionales.  Por otra parte es necesario contar con un automotor que les facilite el traslado al Juzgado Contravencional de Jicaral, al Depósito de Objetos, Arsenal entre otros. Aunado a lo anterior se debe considerar que la mayoría de las Fiscalías que han solicitado vehículos se ubican en zonas  rurales rodeadas de sectores montañosos, razón por la cual requieren de un vehículo de doble tracción apto para este tipo de carreteras y caminos. 
</t>
        </r>
      </text>
    </comment>
    <comment ref="D129" authorId="0">
      <text>
        <r>
          <rPr>
            <sz val="8"/>
            <rFont val="Tahoma"/>
            <family val="0"/>
          </rPr>
          <t xml:space="preserve">Fiscalía de Santa Cruz: Dado que esta fiscalía atiende un área de 1890 kilómetros cuadrados, con carreteras de lastre y en su mayoría en mal estado, requieren contar con un automotor que les permita agilizar la prueba, buscar los testigos, acercarse más al usuario para poder así resolver oportunamente los asuntos que se tramitan.   Por otra parte el contar con un vehículo de doble tracción, le facilitaría a los fiscales el acceso a la compleja zona de Carrillo.
</t>
        </r>
      </text>
    </comment>
    <comment ref="D131" authorId="0">
      <text>
        <r>
          <rPr>
            <sz val="8"/>
            <rFont val="Tahoma"/>
            <family val="0"/>
          </rPr>
          <t xml:space="preserve">Fiscalía de Siquirres: Es importante señalar que actualmente esta oficina debe utilizar el vehículo de la Fiscalía de Pococí para tramitar las diferentes inspecciones y traslados de ofendidos  y testigos, sin embargo en ocasiones no pueden hacer uso de esa unidad, debido a que Pococí requiere efectuar diligencias propias del despacho, lo que  ocasiona un atraso en  las inspecciones y demás visitas programadas, motivo por el cual el contar con un vehículo les permitiría tramitar de forma rápida  y oportuna este tipo de diligencias. 
</t>
        </r>
      </text>
    </comment>
    <comment ref="D134" authorId="0">
      <text>
        <r>
          <rPr>
            <sz val="8"/>
            <rFont val="Tahoma"/>
            <family val="0"/>
          </rPr>
          <t xml:space="preserve">Dichos vehículos serán asignados a las Oficinas de Defensa Pública de de los Circuitos Judiciales de </t>
        </r>
        <r>
          <rPr>
            <b/>
            <sz val="8"/>
            <rFont val="Tahoma"/>
            <family val="2"/>
          </rPr>
          <t>Puntarenas</t>
        </r>
        <r>
          <rPr>
            <sz val="8"/>
            <rFont val="Tahoma"/>
            <family val="0"/>
          </rPr>
          <t xml:space="preserve">, </t>
        </r>
        <r>
          <rPr>
            <b/>
            <sz val="8"/>
            <rFont val="Tahoma"/>
            <family val="2"/>
          </rPr>
          <t>Liberia</t>
        </r>
        <r>
          <rPr>
            <sz val="8"/>
            <rFont val="Tahoma"/>
            <family val="0"/>
          </rPr>
          <t xml:space="preserve">, </t>
        </r>
        <r>
          <rPr>
            <b/>
            <sz val="8"/>
            <rFont val="Tahoma"/>
            <family val="2"/>
          </rPr>
          <t>Heredia</t>
        </r>
        <r>
          <rPr>
            <sz val="8"/>
            <rFont val="Tahoma"/>
            <family val="0"/>
          </rPr>
          <t xml:space="preserve">, </t>
        </r>
        <r>
          <rPr>
            <b/>
            <sz val="8"/>
            <rFont val="Tahoma"/>
            <family val="2"/>
          </rPr>
          <t>Alajuela</t>
        </r>
        <r>
          <rPr>
            <sz val="8"/>
            <rFont val="Tahoma"/>
            <family val="0"/>
          </rPr>
          <t xml:space="preserve">, </t>
        </r>
        <r>
          <rPr>
            <b/>
            <sz val="8"/>
            <rFont val="Tahoma"/>
            <family val="2"/>
          </rPr>
          <t>Cartago</t>
        </r>
        <r>
          <rPr>
            <sz val="8"/>
            <rFont val="Tahoma"/>
            <family val="0"/>
          </rPr>
          <t xml:space="preserve">, </t>
        </r>
        <r>
          <rPr>
            <b/>
            <sz val="8"/>
            <rFont val="Tahoma"/>
            <family val="2"/>
          </rPr>
          <t xml:space="preserve">Limón </t>
        </r>
        <r>
          <rPr>
            <sz val="8"/>
            <rFont val="Tahoma"/>
            <family val="0"/>
          </rPr>
          <t xml:space="preserve">y </t>
        </r>
        <r>
          <rPr>
            <b/>
            <sz val="8"/>
            <rFont val="Tahoma"/>
            <family val="2"/>
          </rPr>
          <t>Primer Circuito Judicial de San José</t>
        </r>
        <r>
          <rPr>
            <sz val="8"/>
            <rFont val="Tahoma"/>
            <family val="0"/>
          </rPr>
          <t>, a efecto de que sean utilizados por todas las oficinas de defensa de cada circuito en labores propias de la Defensa Pública, como visita carcelaria, giras de supervisión, asistencia a reuniones, atención de asuntos de pensiones alimentarias en despachos diferentes al de trabajo cuando la competencia así lo exija
Ahora bien, en lo que respecta al vehículo para San José, se aclara que es para la Oficina de Defensa Pública de San José; sin embargo, como aún dentro de la Ley de Presupuesto esta separación no se ha realizado y considerando que la plaza de coordinador quedó por Ley en la Jefatura, el vehículo debe ubicarse en la Unidad Jefatura, claro está, debe hacerse la observación de que es producto de la separación y no considerase que es otro vehículo para la Jefatura, ya que de no aclararse puede ser que no lo aprueben si consideran que ya la Jefatura de la Defensa Pública cuenta con un vehículo.</t>
        </r>
      </text>
    </comment>
    <comment ref="D14" authorId="0">
      <text>
        <r>
          <rPr>
            <sz val="8"/>
            <rFont val="Tahoma"/>
            <family val="2"/>
          </rPr>
          <t>Mínimo de 7,0 toneladas</t>
        </r>
      </text>
    </comment>
    <comment ref="D15" authorId="0">
      <text>
        <r>
          <rPr>
            <sz val="8"/>
            <rFont val="Tahoma"/>
            <family val="0"/>
          </rPr>
          <t xml:space="preserve">Mínimo de 7,0 toneladas
</t>
        </r>
      </text>
    </comment>
    <comment ref="D12" authorId="0">
      <text>
        <r>
          <rPr>
            <sz val="8"/>
            <rFont val="Tahoma"/>
            <family val="0"/>
          </rPr>
          <t xml:space="preserve">Mínimo de 4.5 toneladas
</t>
        </r>
      </text>
    </comment>
    <comment ref="D13" authorId="0">
      <text>
        <r>
          <rPr>
            <sz val="8"/>
            <rFont val="Tahoma"/>
            <family val="0"/>
          </rPr>
          <t xml:space="preserve">Mínimo de 4.5 toneladas
</t>
        </r>
      </text>
    </comment>
    <comment ref="D19" authorId="0">
      <text>
        <r>
          <rPr>
            <sz val="8"/>
            <rFont val="Tahoma"/>
            <family val="0"/>
          </rPr>
          <t xml:space="preserve">Mínimo de 4.5 toneladas
</t>
        </r>
      </text>
    </comment>
    <comment ref="D25" authorId="0">
      <text>
        <r>
          <rPr>
            <sz val="8"/>
            <rFont val="Tahoma"/>
            <family val="0"/>
          </rPr>
          <t xml:space="preserve">Unidad de Localizaciones del I Circuito Judicial de San José: por falta de repuestos ya no tienen reparación y deben  ser sustituidas  pues todas corren el peligro de quedarse sin repuestos ya que la casa representante quebró.
</t>
        </r>
      </text>
    </comment>
    <comment ref="D91" authorId="0">
      <text>
        <r>
          <rPr>
            <sz val="8"/>
            <rFont val="Tahoma"/>
            <family val="0"/>
          </rPr>
          <t xml:space="preserve">Este vehículo pasa a dominio del Poder Judicial en el 2008, oficio 312-SEC-07 de 17/12/07 el Secretario General del OIJ.
</t>
        </r>
      </text>
    </comment>
    <comment ref="D75" authorId="0">
      <text>
        <r>
          <rPr>
            <sz val="8"/>
            <rFont val="Tahoma"/>
            <family val="0"/>
          </rPr>
          <t xml:space="preserve">De la  OCN de Limón:  Debido a que la actual motocicleta es del año 2001, por lo cual ya tiene varios años y dicha motocicleta se ha vuelto una herramienta útil y necesaria para la diligencias de las Comisiones y Notificaciones;  ésta Administración está solicitando la sustitución de dicha motocicleta por una  nueva para la Oficina Centralizada de Notificaciones.
</t>
        </r>
      </text>
    </comment>
    <comment ref="D71" authorId="0">
      <text>
        <r>
          <rPr>
            <sz val="8"/>
            <rFont val="Tahoma"/>
            <family val="0"/>
          </rPr>
          <t xml:space="preserve">Oficina Centralizada de Notificaciones de los Tribunales de Justicia de Nicoya, por las siguientes razones: Incremento en las comisiones de hasta de un 50% en comparación con el año anterior y incremento de las  población en las zonas establecidas y las nuevas ciudadelas y residenciales. Nicoya ha venido creciendo es su población, se han construido ciudadelas bastante pobladas, las cuales son visitadas por los notificadotes lo que implica mayor tiempo en las diligencias, situación que agrava el funcionamiento de la oficina, puesto que no se pueden abarcar de forma eficaz todos los sectores en determinado tiempo con solo una motocicleta. Utilización de Vehículos personales para realizar diligencias judiciales lo cual,  incurre en gastos personales no retribuibles. En diversas ocasiones los funcionarios han tenido que recurrir a la utilización de sus vehículos para efectuar las diligencias que le genera el cargo, situación que representa un gasto, dicho que no es repuesto por la oficina, situación que afecta sus economías. Recorrido de al menos 20 kilómetros a la redonda donde se reparte por dos Sectores: a. Sector 1: Barrio los Ángeles, San Martín Centro (Zona Conflictiva, representa peligro para la integridad física del notificador), Calderón Fournier, Barrio Negro, Ciudadela Emmanuel Ajoy, Las Latas, León Cortés, y Quebrador. b. Sector 2: La Cananga, Santa Lucía, La Virginia, El Carmen, Chorotega, Guadalupe, Nicoya Centro.Deficiencia en la tramitación de las notificaciones.”limite de diligencias”. Al contar exclusivamente con una motocicleta, se limita al personal a realizar una cantidad de diligencias por día, razón que afecta el buen funcionamiento de la oficina, al no brindar un servicio eficaz y eficiente.  
</t>
        </r>
      </text>
    </comment>
    <comment ref="D66" authorId="0">
      <text>
        <r>
          <rPr>
            <sz val="8"/>
            <rFont val="Tahoma"/>
            <family val="0"/>
          </rPr>
          <t xml:space="preserve">Asignada a la OCN de Corredores, la cual sin embargo nunca funcionó desde que nos fuera entregada por el Departamento de Proveeduría y se envió allá para reparación, desde hace más de un año.
</t>
        </r>
      </text>
    </comment>
    <comment ref="D67" authorId="0">
      <text>
        <r>
          <rPr>
            <sz val="8"/>
            <rFont val="Tahoma"/>
            <family val="0"/>
          </rPr>
          <t xml:space="preserve">Para la OCN de Golfito, en esta oficina laboran tres Notificadores, uno de los cuales es el coordinador, cuentan con una sola motocicleta que se les entregó en el 2005. Esta oficina cuentan con una jurisdicción muy amplia con lugares de difícil acceso.
</t>
        </r>
      </text>
    </comment>
    <comment ref="D69" authorId="0">
      <text>
        <r>
          <rPr>
            <sz val="8"/>
            <rFont val="Tahoma"/>
            <family val="0"/>
          </rPr>
          <t xml:space="preserve">OCN de Cartago , para sustituir dado el nivel de deterioro, en vista que tiene el chasis reconstruido.
</t>
        </r>
      </text>
    </comment>
    <comment ref="D44" authorId="0">
      <text>
        <r>
          <rPr>
            <sz val="8"/>
            <rFont val="Tahoma"/>
            <family val="0"/>
          </rPr>
          <t xml:space="preserve">Unidad de Localizaciones de Turrialba , ya que las misma se encuentran en mal estado, a pesar de las contantes reparaciones que se le realiza.
</t>
        </r>
      </text>
    </comment>
    <comment ref="D108" authorId="0">
      <text>
        <r>
          <rPr>
            <sz val="8"/>
            <rFont val="Tahoma"/>
            <family val="0"/>
          </rPr>
          <t xml:space="preserve">Dada la incidencia delictiva en la zona y por el hecho de tener solo dos vehículos para investigación para una circunscripción territorial demasiado grande.
</t>
        </r>
      </text>
    </comment>
    <comment ref="D105" authorId="0">
      <text>
        <r>
          <rPr>
            <sz val="8"/>
            <rFont val="Tahoma"/>
            <family val="0"/>
          </rPr>
          <t xml:space="preserve">La Oficina Regional de Cóbano, tiene solo un carro. Ello significa que cualquier investigación que se esté realizando deba detenerse, si es requerida una inspección ocular. Este desfase hace que la investigación criminal no resulte lo adecuada y efectiva que debe ser.
</t>
        </r>
      </text>
    </comment>
    <comment ref="D104" authorId="0">
      <text>
        <r>
          <rPr>
            <sz val="8"/>
            <rFont val="Tahoma"/>
            <family val="0"/>
          </rPr>
          <t xml:space="preserve">Necesariamente requiere un automotor más. La incidencia delictiva en la zona ha hecho que se hayan aumentado el número de plazas, aún cuando solo se tienen dos automotores. De hecho, esta oficina regional está por convertirse en Subdelegación Regional y requiere un vehículo más.
</t>
        </r>
      </text>
    </comment>
    <comment ref="D102" authorId="0">
      <text>
        <r>
          <rPr>
            <sz val="8"/>
            <rFont val="Tahoma"/>
            <family val="0"/>
          </rPr>
          <t xml:space="preserve">Necesariamente requiere un automotor más. La incidencia delictiva en la zona ha hecho que se hayan aumentado el número de plazas, aún cuando solo se tienen dos automotores. De hecho, esta oficina regional está por convertirse en Subdelegación Regional y requiere un vehículo más.
</t>
        </r>
      </text>
    </comment>
    <comment ref="D79" authorId="0">
      <text>
        <r>
          <rPr>
            <sz val="8"/>
            <rFont val="Tahoma"/>
            <family val="0"/>
          </rPr>
          <t xml:space="preserve">Para reponer un vehículo que fue declarado “pérdida total”.
</t>
        </r>
      </text>
    </comment>
    <comment ref="D85" authorId="0">
      <text>
        <r>
          <rPr>
            <sz val="8"/>
            <rFont val="Tahoma"/>
            <family val="0"/>
          </rPr>
          <t xml:space="preserve">Los vehículos tipo “Van” serán utilizados para realizar diversos operativos, como “vigilancias, seguimientos, etc.” y estarán adscritos a la Sec. Gral. Para que este despacho administre su facilitación a las regionales, precisamente para esos operativos
</t>
        </r>
      </text>
    </comment>
    <comment ref="D73" authorId="0">
      <text>
        <r>
          <rPr>
            <sz val="8"/>
            <rFont val="Tahoma"/>
            <family val="0"/>
          </rPr>
          <t xml:space="preserve">La presente solicitud, se debe a que esta oficina se va abrir apenas este año. Actualmente lo que estamos es a la espera de  la disposición del espacio físico para poder proceder habilitar esta nueva oficina, lo que se estima pueda ser aproximadamente a mediados de este año. Además, las rutas o distancias de jurisdicción son considerables por lo que justifican las motos. Gracias
</t>
        </r>
      </text>
    </comment>
    <comment ref="D93" authorId="0">
      <text>
        <r>
          <rPr>
            <sz val="8"/>
            <rFont val="Tahoma"/>
            <family val="0"/>
          </rPr>
          <t xml:space="preserve">El aumento en la cantidad de operativos policiales que se realizan actualmente, en los que se requiere la intervención de Delitos Informáticos para el respaldo de la información contenida en computadoras, amén de la cantidad de personal que en esa sección labora, el poseer un solo vehículo es insuficiente
</t>
        </r>
      </text>
    </comment>
    <comment ref="D92" authorId="0">
      <text>
        <r>
          <rPr>
            <sz val="8"/>
            <rFont val="Tahoma"/>
            <family val="0"/>
          </rPr>
          <t xml:space="preserve">A este despacho se le quitó un vehículo para dárselo a otra sección del Departamento de Investigaciones Criminales que fue reforzada con mayor personal y que había “perdido” un vehículo producto de un accidente, ya que el vehículo fue declarado “pérdida total”.
</t>
        </r>
      </text>
    </comment>
    <comment ref="D43" authorId="0">
      <text>
        <r>
          <rPr>
            <sz val="8"/>
            <rFont val="Tahoma"/>
            <family val="0"/>
          </rPr>
          <t xml:space="preserve">Unidad de Localizaciones de Turrialba , ya que las misma se encuentran en mal estado, a pesar de las contantes reparaciones que se le realiza.
</t>
        </r>
      </text>
    </comment>
  </commentList>
</comments>
</file>

<file path=xl/sharedStrings.xml><?xml version="1.0" encoding="utf-8"?>
<sst xmlns="http://schemas.openxmlformats.org/spreadsheetml/2006/main" count="294" uniqueCount="191">
  <si>
    <t>745 (46)</t>
  </si>
  <si>
    <t>874</t>
  </si>
  <si>
    <t>848</t>
  </si>
  <si>
    <t>77513</t>
  </si>
  <si>
    <t>1020</t>
  </si>
  <si>
    <t>878</t>
  </si>
  <si>
    <t>Compra de Motonetas</t>
  </si>
  <si>
    <t xml:space="preserve">TOTAL PROGRAMA 928 - Organismo de Investigación Judicial </t>
  </si>
  <si>
    <t xml:space="preserve">TOTAL PROGRAMA 927 - Servicio Jurisdiccional </t>
  </si>
  <si>
    <t>TOTAL PROGRAMA 926 - Dirección, Adm. y Otros Órganos de Apoyo a la Jurisdicción</t>
  </si>
  <si>
    <t>Delegación Regional de Cartago</t>
  </si>
  <si>
    <t>Servicio Organismo de Inv. Jud. de Cartago</t>
  </si>
  <si>
    <t xml:space="preserve">Oficina Centralizada de Notificaciones de Golfito </t>
  </si>
  <si>
    <t>Servicio Apoyo Jurisdiccional - C. J. de Cartago</t>
  </si>
  <si>
    <t xml:space="preserve">Sustitución tipo Pick 4x4 </t>
  </si>
  <si>
    <t xml:space="preserve">Servicio Apoyo Jurisdiccional - C. J. de Puntarenas </t>
  </si>
  <si>
    <t>Servicio Apoyo Jurisdiccional - II C. J. de Guanacaste</t>
  </si>
  <si>
    <t>Servicio Apoyo Jurisdiccional - II C. J. de la Zona Sur</t>
  </si>
  <si>
    <t>Oficina Centralizada de Notificaciones de Cartago</t>
  </si>
  <si>
    <t>Oficina Centralizada de Notificaciones de Puntarenas</t>
  </si>
  <si>
    <t>Oficina Centralizada de Notificaciones II C. J. de la Zona Sur</t>
  </si>
  <si>
    <t xml:space="preserve">Oficina Administrativa II C. J. de San José </t>
  </si>
  <si>
    <t>Compra tipo Pick up 4x4</t>
  </si>
  <si>
    <t xml:space="preserve">Sustitu. tipo Pick up 4x4 </t>
  </si>
  <si>
    <t>Compra de Motocicleta</t>
  </si>
  <si>
    <t>Oficina Regional de Santa Cruz</t>
  </si>
  <si>
    <t xml:space="preserve">Servicio Ministerio Público - I C. J. de San José  </t>
  </si>
  <si>
    <t xml:space="preserve">Fiscalía de Pavas </t>
  </si>
  <si>
    <t>Servicio Ministerio Público - III C. J. de San José</t>
  </si>
  <si>
    <t>Fiscalía Adjunta III C. J. de San José (Desamparados)</t>
  </si>
  <si>
    <t xml:space="preserve">Fiscalía de Hatillo </t>
  </si>
  <si>
    <t>Fiscalía de Upala</t>
  </si>
  <si>
    <t xml:space="preserve">Servicio Ministerio Público - C. J. de Cartago </t>
  </si>
  <si>
    <t>Fiscalía de La Unión</t>
  </si>
  <si>
    <t xml:space="preserve">Unidad Administrativa Regional I C. J. de Alajuela </t>
  </si>
  <si>
    <t xml:space="preserve">Servicio Organismo de Inv. Jud. de Heredia </t>
  </si>
  <si>
    <t xml:space="preserve">Delegación Regional de Heredia </t>
  </si>
  <si>
    <t xml:space="preserve">Dirección </t>
  </si>
  <si>
    <t>Unidad Canina</t>
  </si>
  <si>
    <t xml:space="preserve">Secretaría </t>
  </si>
  <si>
    <t xml:space="preserve">Servicio Organismo de Inv. Jud. de Limón </t>
  </si>
  <si>
    <t>Servicio Ciencias Forenses</t>
  </si>
  <si>
    <t>Departamento Laboratorio de Ciencias Forenses</t>
  </si>
  <si>
    <t>Sección de Cárceles</t>
  </si>
  <si>
    <t xml:space="preserve">Servicio Investigación Criminal </t>
  </si>
  <si>
    <t>Sección de Estupefacientes (Cenadro)</t>
  </si>
  <si>
    <t>Servicio Organismo de Inv. Jud. de Pérez Zeledón</t>
  </si>
  <si>
    <t>Delegación Regional de Pérez Zeledón</t>
  </si>
  <si>
    <t xml:space="preserve">Sustitu. Tipo Sedán </t>
  </si>
  <si>
    <t xml:space="preserve">Oficina de Planes y Operaciones </t>
  </si>
  <si>
    <t xml:space="preserve">Sustitu. tipo Grúa </t>
  </si>
  <si>
    <t>Sustitu. tipo Statión</t>
  </si>
  <si>
    <t xml:space="preserve">Sustitu. tipo Sedán </t>
  </si>
  <si>
    <t xml:space="preserve">Sección Delitos Informáticos </t>
  </si>
  <si>
    <t xml:space="preserve">Servicio Organismo de Inv. Jud. de Puntarenas </t>
  </si>
  <si>
    <t>Oficina Regional de Garabito</t>
  </si>
  <si>
    <t>Oficina Regional de Cóbano</t>
  </si>
  <si>
    <t>Servicio Organismo de Inv. Jud. de Guanacaste</t>
  </si>
  <si>
    <t>Subdelegación Regional de Siquirres</t>
  </si>
  <si>
    <t>Unidad Administrativa Regional I C. J. de Guanacaste</t>
  </si>
  <si>
    <t>Compra tipo Van</t>
  </si>
  <si>
    <t xml:space="preserve">Secretaría General del Org. de Inv. Judicial </t>
  </si>
  <si>
    <t xml:space="preserve">Servicio Ministerio Público - I C. J. de la Zona Sur </t>
  </si>
  <si>
    <t>Fiscalía de Buenos Aires</t>
  </si>
  <si>
    <t xml:space="preserve">Servicio Ministerio Público - II C. J. de la Zona Sur </t>
  </si>
  <si>
    <t>Fiscalía de Golfito</t>
  </si>
  <si>
    <t>Fiscalía de Coto Brus</t>
  </si>
  <si>
    <t xml:space="preserve">Servicio Ministerio Público - II C. J. de Alajuela </t>
  </si>
  <si>
    <t xml:space="preserve">Fiscalía de Guatuso </t>
  </si>
  <si>
    <t>Servicio Ministerio Público - II C. J. de Guanacaste</t>
  </si>
  <si>
    <t>Fiscalía de Santa Cruz</t>
  </si>
  <si>
    <t>Fiscalía Adjunta II C. J. de Guanacaste</t>
  </si>
  <si>
    <t xml:space="preserve">Fiscalía de Siquirres </t>
  </si>
  <si>
    <t>ANTEPROYECTO DE PRESUPUESTO VEHÍCULOS 2009</t>
  </si>
  <si>
    <t>Unidad Administrativa Regional de Heredia</t>
  </si>
  <si>
    <t>Placa</t>
  </si>
  <si>
    <t xml:space="preserve">Interna </t>
  </si>
  <si>
    <t>Departamento de Seguridad</t>
  </si>
  <si>
    <t xml:space="preserve">Precio Unitario </t>
  </si>
  <si>
    <t xml:space="preserve">Valor de Rescate </t>
  </si>
  <si>
    <t>Monto Anteproyecto Presupuesto 2009</t>
  </si>
  <si>
    <t>Autoridad o Dependencia Judicial Solicitante</t>
  </si>
  <si>
    <t>Circul.</t>
  </si>
  <si>
    <t xml:space="preserve">Año </t>
  </si>
  <si>
    <r>
      <t>Modelo del Vehiculo</t>
    </r>
    <r>
      <rPr>
        <b/>
        <sz val="10"/>
        <rFont val="Arial"/>
        <family val="2"/>
      </rPr>
      <t xml:space="preserve"> </t>
    </r>
  </si>
  <si>
    <t>Fiscalía Adjunta Contra el Crimen Organizado</t>
  </si>
  <si>
    <t>Unidad Adm. Regional I C. J. de la Zona Sur</t>
  </si>
  <si>
    <t xml:space="preserve">Servicio Administrativo.- II C. J. de la Zona Sur </t>
  </si>
  <si>
    <t xml:space="preserve">Unidad de Loc., Citación y Present. de Golfito </t>
  </si>
  <si>
    <t xml:space="preserve">Subunidad Administrativa Reg. II C. J. de Alajuela  </t>
  </si>
  <si>
    <t xml:space="preserve">SubUnidad Administrativa Reg. III C. J. de Alajuela </t>
  </si>
  <si>
    <t xml:space="preserve">Unidad de Loc., Citación y Prest. III C. J. de Alajuela </t>
  </si>
  <si>
    <t>Unidad de Loc., Citación y Presentación de Turrialba</t>
  </si>
  <si>
    <t>Unidad de Loc., Citación y Presentación de Heredia</t>
  </si>
  <si>
    <t xml:space="preserve">Subunidad Administrativa Reg. II C. J. de Guanacaste  </t>
  </si>
  <si>
    <t xml:space="preserve">Unidad de Loc. Citación y Present. C. J. de Puntarenas </t>
  </si>
  <si>
    <t xml:space="preserve">Unidad Administrativa Reg. I C. J. de la Zona Atlántica </t>
  </si>
  <si>
    <t xml:space="preserve">Unidad de Loc. Citación y Present. II C. J. de Guanacaste  </t>
  </si>
  <si>
    <t xml:space="preserve">Unidad de Loc.Citación y Pres. I C. J. de la Zona Atlántica </t>
  </si>
  <si>
    <t>Unidad de Loc. Citación y Pres. II C. J. de la Zona Atlántica</t>
  </si>
  <si>
    <t>Unidad de Loc., Citación y Present. II C. J. de la Zona Sur</t>
  </si>
  <si>
    <t>Unidad de Loc., Citación y Present. I C. J. de San José</t>
  </si>
  <si>
    <t>Oficina Centralizada de Notificaciones II C. J. Guanacaste</t>
  </si>
  <si>
    <t xml:space="preserve">Servicio Ministerio Público - II C. J. Zona Atlántica  </t>
  </si>
  <si>
    <t xml:space="preserve">TOTAL PROGRAMA 930 - Defensa Pública   </t>
  </si>
  <si>
    <t xml:space="preserve">Servicio Defensa Pública - I C. J. de San José </t>
  </si>
  <si>
    <t>Servicio Defensa Pública - I C. J. de Alajuela</t>
  </si>
  <si>
    <t>Servicio Defensa Pública - C. J. de Cartago</t>
  </si>
  <si>
    <t xml:space="preserve">Servicio Defensa Pública - C. J. Heredia </t>
  </si>
  <si>
    <t xml:space="preserve">Servicio Defensa Pública - I C. J. de Guanacaste </t>
  </si>
  <si>
    <t xml:space="preserve">Servicio Defensa Pública - C. J. de Puntarenas </t>
  </si>
  <si>
    <t xml:space="preserve">Servicio Defensa Pública - I C. J. de la Zona Atlántica </t>
  </si>
  <si>
    <t>Defensa Pública I C. J. de Alajuela</t>
  </si>
  <si>
    <t>Defensa Pública C. J. de Cartago</t>
  </si>
  <si>
    <t xml:space="preserve">Defensa Pública C. J. Heredia </t>
  </si>
  <si>
    <t xml:space="preserve">Defensa Pública I C. J. de Guanacaste </t>
  </si>
  <si>
    <t xml:space="preserve">Defensa Pública C. J. de Puntarenas </t>
  </si>
  <si>
    <t xml:space="preserve">Defensa Pública I C. J. de la Zona Atlántica </t>
  </si>
  <si>
    <t xml:space="preserve">Suministros </t>
  </si>
  <si>
    <t xml:space="preserve">Servicios Generales </t>
  </si>
  <si>
    <t>Seguridad</t>
  </si>
  <si>
    <t>Servicio Administrativo - I C. J. de San José</t>
  </si>
  <si>
    <t xml:space="preserve">Servicio Administrativo - II C. J. de San José </t>
  </si>
  <si>
    <t xml:space="preserve">Servicio Administrativo - I C. J. de la Zona Sur </t>
  </si>
  <si>
    <t xml:space="preserve">Servicio Administrativo - I C. J. de Alajuela </t>
  </si>
  <si>
    <t xml:space="preserve">Servicio Administrativo - II C. J. de Alajuela  </t>
  </si>
  <si>
    <t xml:space="preserve">Servicio Administrativo - III C. J. de Alajuela </t>
  </si>
  <si>
    <t>Servicio Administrativo - C. J. de Cartago</t>
  </si>
  <si>
    <t>Servicio Administrativo - C. J. de Heredia</t>
  </si>
  <si>
    <t>Servicio Administrativo - I C. J. de Guanacaste</t>
  </si>
  <si>
    <t xml:space="preserve">Servicio Administrativo - II C. J. de Guanacaste  </t>
  </si>
  <si>
    <t xml:space="preserve">Servicio Administrativo - C. J. de Puntarenas  </t>
  </si>
  <si>
    <t xml:space="preserve">Servicio Administrativo - I C. J. de la Zona Atlántica </t>
  </si>
  <si>
    <t>Servicio Administrativo - II C. J. de la Zona Atlántica</t>
  </si>
  <si>
    <t xml:space="preserve">Servicio Apoyo Jurisdiccional - I C. J. Zona Atlántica </t>
  </si>
  <si>
    <t>Oficina Centralizada de Notificaciones I C. J. Zona Atlántica</t>
  </si>
  <si>
    <t xml:space="preserve">Sección de Mantenimiento y Construcción </t>
  </si>
  <si>
    <r>
      <t>Cant. Anual</t>
    </r>
    <r>
      <rPr>
        <b/>
        <sz val="10"/>
        <rFont val="Arial"/>
        <family val="2"/>
      </rPr>
      <t xml:space="preserve"> </t>
    </r>
  </si>
  <si>
    <t>Sustitu. tipo Rural 4x4</t>
  </si>
  <si>
    <t>Delegación Regional de Limón</t>
  </si>
  <si>
    <t>Sección de Capturas</t>
  </si>
  <si>
    <t>1035</t>
  </si>
  <si>
    <t>1034</t>
  </si>
  <si>
    <t>1036</t>
  </si>
  <si>
    <t>1046</t>
  </si>
  <si>
    <t>1037</t>
  </si>
  <si>
    <t>1065</t>
  </si>
  <si>
    <t>1067</t>
  </si>
  <si>
    <t>1062</t>
  </si>
  <si>
    <t>109</t>
  </si>
  <si>
    <t>200282</t>
  </si>
  <si>
    <t>327</t>
  </si>
  <si>
    <t>200000</t>
  </si>
  <si>
    <t>321</t>
  </si>
  <si>
    <t>200002</t>
  </si>
  <si>
    <t>1063</t>
  </si>
  <si>
    <t>325</t>
  </si>
  <si>
    <t>200003</t>
  </si>
  <si>
    <t>1066</t>
  </si>
  <si>
    <t>289</t>
  </si>
  <si>
    <t>200004</t>
  </si>
  <si>
    <t>1064</t>
  </si>
  <si>
    <t>04</t>
  </si>
  <si>
    <t>200001</t>
  </si>
  <si>
    <t>44</t>
  </si>
  <si>
    <t>200005</t>
  </si>
  <si>
    <t>285</t>
  </si>
  <si>
    <t>EE22366</t>
  </si>
  <si>
    <t>965</t>
  </si>
  <si>
    <t>582027</t>
  </si>
  <si>
    <t>1068</t>
  </si>
  <si>
    <t>1095</t>
  </si>
  <si>
    <t>1096</t>
  </si>
  <si>
    <t>978</t>
  </si>
  <si>
    <t>751</t>
  </si>
  <si>
    <t>Oficina Administrativa Regional de Santa Cruz</t>
  </si>
  <si>
    <t>0</t>
  </si>
  <si>
    <t xml:space="preserve">Compra tipo Sedán </t>
  </si>
  <si>
    <t xml:space="preserve">Sustitución  tipo Sedán </t>
  </si>
  <si>
    <t>Sustitución  tipo Camión</t>
  </si>
  <si>
    <t>Sustitución  tipo Panel</t>
  </si>
  <si>
    <t xml:space="preserve">Sustitución de Moto </t>
  </si>
  <si>
    <t>2</t>
  </si>
  <si>
    <t xml:space="preserve">Sección de Transportes Administrativos  </t>
  </si>
  <si>
    <t>TOTAL TÍTULO 301</t>
  </si>
  <si>
    <t xml:space="preserve">Jefatura de la Defensa Pública  </t>
  </si>
  <si>
    <t>TOTAL PROGRAMA 929 - Ministerio Público</t>
  </si>
  <si>
    <t>Sustit. tipo Microbús</t>
  </si>
  <si>
    <t>Dirección Ejecutiva</t>
  </si>
  <si>
    <t>Sección de Almacén</t>
  </si>
  <si>
    <t>Adquisiciones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</si>
</sst>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 _P_t_a_-;\-* #,##0\ _P_t_a_-;_-* &quot;-&quot;\ _P_t_a_-;_-@_-"/>
    <numFmt numFmtId="166" formatCode="0.000000"/>
    <numFmt numFmtId="167" formatCode="0;[Red]0"/>
    <numFmt numFmtId="168" formatCode="&quot;Sí&quot;;&quot;Sí&quot;;&quot;No&quot;"/>
    <numFmt numFmtId="169" formatCode="&quot;Verdadero&quot;;&quot;Verdadero&quot;;&quot;Falso&quot;"/>
    <numFmt numFmtId="170" formatCode="&quot;Activado&quot;;&quot;Activado&quot;;&quot;Desactivado&quot;"/>
    <numFmt numFmtId="171" formatCode="#,##0.0"/>
    <numFmt numFmtId="172" formatCode="#,##0.00;[Red]#,##0.00"/>
  </numFmts>
  <fonts count="16">
    <font>
      <sz val="10"/>
      <name val="Arial"/>
      <family val="0"/>
    </font>
    <font>
      <b/>
      <sz val="10"/>
      <name val="Arial"/>
      <family val="2"/>
    </font>
    <font>
      <b/>
      <sz val="9"/>
      <name val="Arial"/>
      <family val="2"/>
    </font>
    <font>
      <b/>
      <sz val="8"/>
      <name val="Arial"/>
      <family val="2"/>
    </font>
    <font>
      <sz val="8"/>
      <name val="Arial"/>
      <family val="2"/>
    </font>
    <font>
      <u val="single"/>
      <sz val="10"/>
      <color indexed="12"/>
      <name val="Arial"/>
      <family val="0"/>
    </font>
    <font>
      <u val="single"/>
      <sz val="10"/>
      <color indexed="20"/>
      <name val="Arial"/>
      <family val="0"/>
    </font>
    <font>
      <b/>
      <sz val="12"/>
      <name val="Arial"/>
      <family val="2"/>
    </font>
    <font>
      <b/>
      <sz val="11"/>
      <name val="Arial"/>
      <family val="2"/>
    </font>
    <font>
      <sz val="8"/>
      <name val="Tahoma"/>
      <family val="0"/>
    </font>
    <font>
      <b/>
      <sz val="12"/>
      <color indexed="10"/>
      <name val="Arial"/>
      <family val="2"/>
    </font>
    <font>
      <b/>
      <sz val="8"/>
      <name val="Tahoma"/>
      <family val="2"/>
    </font>
    <font>
      <b/>
      <sz val="8"/>
      <color indexed="10"/>
      <name val="Arial"/>
      <family val="2"/>
    </font>
    <font>
      <b/>
      <sz val="9"/>
      <color indexed="10"/>
      <name val="Arial"/>
      <family val="2"/>
    </font>
    <font>
      <sz val="9"/>
      <color indexed="10"/>
      <name val="Arial"/>
      <family val="2"/>
    </font>
    <font>
      <b/>
      <sz val="10"/>
      <color indexed="10"/>
      <name val="Arial"/>
      <family val="2"/>
    </font>
  </fonts>
  <fills count="7">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s>
  <borders count="30">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style="medium"/>
    </border>
    <border>
      <left style="thin"/>
      <right style="thin"/>
      <top style="thin"/>
      <bottom style="medium"/>
    </border>
    <border>
      <left style="thin"/>
      <right>
        <color indexed="63"/>
      </right>
      <top style="thin"/>
      <bottom style="medium"/>
    </border>
    <border>
      <left style="thin"/>
      <right>
        <color indexed="63"/>
      </right>
      <top style="medium"/>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thin"/>
      <top style="medium"/>
      <bottom style="mediu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4" fillId="0" borderId="1" xfId="0" applyFont="1" applyBorder="1" applyAlignment="1">
      <alignment/>
    </xf>
    <xf numFmtId="164" fontId="4" fillId="0" borderId="1" xfId="0" applyNumberFormat="1" applyFont="1" applyBorder="1" applyAlignment="1">
      <alignment horizontal="center" vertical="center"/>
    </xf>
    <xf numFmtId="49" fontId="4" fillId="0" borderId="2" xfId="0" applyNumberFormat="1" applyFont="1" applyFill="1" applyBorder="1" applyAlignment="1">
      <alignment vertical="center" wrapText="1"/>
    </xf>
    <xf numFmtId="49" fontId="4" fillId="0" borderId="2" xfId="0" applyNumberFormat="1" applyFont="1" applyFill="1" applyBorder="1" applyAlignment="1">
      <alignment horizontal="center" vertical="center"/>
    </xf>
    <xf numFmtId="164" fontId="4" fillId="0" borderId="2" xfId="0" applyNumberFormat="1" applyFont="1" applyBorder="1" applyAlignment="1">
      <alignment horizontal="center" vertical="center"/>
    </xf>
    <xf numFmtId="49" fontId="3" fillId="0" borderId="3" xfId="0" applyNumberFormat="1" applyFont="1" applyFill="1" applyBorder="1" applyAlignment="1">
      <alignment horizontal="left" vertical="center"/>
    </xf>
    <xf numFmtId="49" fontId="3" fillId="0" borderId="4" xfId="0" applyNumberFormat="1" applyFont="1" applyFill="1" applyBorder="1" applyAlignment="1">
      <alignment vertical="center"/>
    </xf>
    <xf numFmtId="0" fontId="0" fillId="0" borderId="4" xfId="0"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49" fontId="4" fillId="0" borderId="3" xfId="0" applyNumberFormat="1" applyFont="1" applyFill="1" applyBorder="1" applyAlignment="1">
      <alignment vertical="center" wrapText="1"/>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164" fontId="4" fillId="0" borderId="5" xfId="0" applyNumberFormat="1" applyFont="1" applyBorder="1" applyAlignment="1">
      <alignment horizontal="center" vertical="center"/>
    </xf>
    <xf numFmtId="0" fontId="4" fillId="0" borderId="6" xfId="0" applyFont="1" applyBorder="1" applyAlignment="1">
      <alignment horizontal="center" vertical="center"/>
    </xf>
    <xf numFmtId="164" fontId="4" fillId="0" borderId="6" xfId="0" applyNumberFormat="1" applyFont="1" applyBorder="1" applyAlignment="1">
      <alignment horizontal="center" vertical="center"/>
    </xf>
    <xf numFmtId="0" fontId="4" fillId="0" borderId="4" xfId="0" applyFont="1" applyBorder="1" applyAlignment="1">
      <alignment horizontal="center" vertical="center"/>
    </xf>
    <xf numFmtId="1" fontId="4" fillId="0" borderId="4" xfId="0" applyNumberFormat="1" applyFont="1" applyBorder="1" applyAlignment="1">
      <alignment horizontal="center" vertical="center"/>
    </xf>
    <xf numFmtId="49" fontId="4" fillId="0" borderId="4"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0" fontId="4" fillId="0" borderId="3" xfId="0" applyFont="1" applyBorder="1" applyAlignment="1">
      <alignment/>
    </xf>
    <xf numFmtId="0" fontId="4" fillId="0" borderId="7" xfId="0" applyFont="1" applyBorder="1" applyAlignment="1">
      <alignment horizontal="center" vertical="center"/>
    </xf>
    <xf numFmtId="164" fontId="4" fillId="0" borderId="7" xfId="0" applyNumberFormat="1" applyFont="1" applyBorder="1" applyAlignment="1">
      <alignment horizontal="center" vertical="center"/>
    </xf>
    <xf numFmtId="49" fontId="4"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1" fontId="4" fillId="0" borderId="4" xfId="0" applyNumberFormat="1" applyFont="1" applyBorder="1" applyAlignment="1">
      <alignment horizontal="center" vertical="top"/>
    </xf>
    <xf numFmtId="0" fontId="4" fillId="2" borderId="1" xfId="0" applyFont="1" applyFill="1" applyBorder="1" applyAlignment="1">
      <alignment horizontal="center" vertical="center"/>
    </xf>
    <xf numFmtId="49" fontId="4" fillId="0" borderId="8" xfId="0" applyNumberFormat="1" applyFont="1" applyFill="1" applyBorder="1" applyAlignment="1">
      <alignment vertical="center" wrapText="1"/>
    </xf>
    <xf numFmtId="164" fontId="4" fillId="0" borderId="9" xfId="0" applyNumberFormat="1" applyFont="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vertical="center" wrapText="1"/>
    </xf>
    <xf numFmtId="0" fontId="0" fillId="0" borderId="0" xfId="0" applyFill="1" applyAlignment="1">
      <alignment/>
    </xf>
    <xf numFmtId="167" fontId="4" fillId="0" borderId="1" xfId="0" applyNumberFormat="1" applyFont="1" applyBorder="1" applyAlignment="1">
      <alignment horizontal="center" vertical="center"/>
    </xf>
    <xf numFmtId="167" fontId="4" fillId="0" borderId="6" xfId="0" applyNumberFormat="1" applyFont="1" applyBorder="1" applyAlignment="1">
      <alignment horizontal="center" vertical="center"/>
    </xf>
    <xf numFmtId="49" fontId="4" fillId="0" borderId="7" xfId="0" applyNumberFormat="1" applyFont="1" applyFill="1" applyBorder="1" applyAlignment="1">
      <alignment vertical="center" wrapText="1"/>
    </xf>
    <xf numFmtId="167" fontId="4" fillId="0" borderId="7" xfId="0" applyNumberFormat="1" applyFont="1" applyBorder="1" applyAlignment="1">
      <alignment horizontal="center" vertical="center"/>
    </xf>
    <xf numFmtId="0" fontId="4" fillId="0" borderId="4" xfId="0" applyFont="1" applyFill="1" applyBorder="1" applyAlignment="1">
      <alignment horizontal="center" vertical="center"/>
    </xf>
    <xf numFmtId="0" fontId="0" fillId="0" borderId="3" xfId="0" applyBorder="1" applyAlignment="1">
      <alignment/>
    </xf>
    <xf numFmtId="164" fontId="4" fillId="0" borderId="10" xfId="0" applyNumberFormat="1" applyFont="1" applyBorder="1" applyAlignment="1">
      <alignment horizontal="center" vertical="center"/>
    </xf>
    <xf numFmtId="49" fontId="4" fillId="0" borderId="6" xfId="0" applyNumberFormat="1" applyFont="1" applyFill="1" applyBorder="1" applyAlignment="1">
      <alignment vertical="center" wrapText="1"/>
    </xf>
    <xf numFmtId="1" fontId="4" fillId="0" borderId="6" xfId="0" applyNumberFormat="1" applyFont="1" applyBorder="1" applyAlignment="1">
      <alignment horizontal="center" vertical="center"/>
    </xf>
    <xf numFmtId="0" fontId="4" fillId="0" borderId="6" xfId="0" applyFont="1" applyFill="1" applyBorder="1" applyAlignment="1">
      <alignment horizontal="center" vertical="center"/>
    </xf>
    <xf numFmtId="1" fontId="4" fillId="0" borderId="2" xfId="0" applyNumberFormat="1" applyFont="1" applyBorder="1" applyAlignment="1">
      <alignment horizontal="center" vertical="center"/>
    </xf>
    <xf numFmtId="167" fontId="4" fillId="0" borderId="4" xfId="0" applyNumberFormat="1"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67" fontId="0" fillId="0" borderId="4" xfId="0" applyNumberFormat="1" applyBorder="1" applyAlignment="1">
      <alignment horizontal="center" vertical="center"/>
    </xf>
    <xf numFmtId="167" fontId="4" fillId="0" borderId="2" xfId="0" applyNumberFormat="1" applyFont="1" applyBorder="1" applyAlignment="1">
      <alignment horizontal="center" vertical="center"/>
    </xf>
    <xf numFmtId="167" fontId="4" fillId="0" borderId="1" xfId="0" applyNumberFormat="1" applyFont="1" applyBorder="1" applyAlignment="1">
      <alignment horizontal="center" vertical="center" wrapText="1"/>
    </xf>
    <xf numFmtId="167" fontId="4" fillId="0" borderId="4"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167" fontId="4" fillId="0" borderId="7" xfId="0" applyNumberFormat="1" applyFont="1" applyFill="1" applyBorder="1" applyAlignment="1">
      <alignment horizontal="center" vertical="center"/>
    </xf>
    <xf numFmtId="167" fontId="0" fillId="0" borderId="0" xfId="0" applyNumberFormat="1" applyAlignment="1">
      <alignment horizontal="center"/>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 fontId="4" fillId="0" borderId="7" xfId="0" applyNumberFormat="1" applyFont="1" applyBorder="1" applyAlignment="1">
      <alignment horizontal="center" vertical="center"/>
    </xf>
    <xf numFmtId="167"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164" fontId="4" fillId="0" borderId="4"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4" fillId="0" borderId="1" xfId="0" applyNumberFormat="1" applyFont="1" applyFill="1" applyBorder="1" applyAlignment="1">
      <alignment horizontal="center" vertical="center"/>
    </xf>
    <xf numFmtId="167" fontId="4" fillId="0" borderId="7"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xf>
    <xf numFmtId="167" fontId="4" fillId="0" borderId="4"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xf>
    <xf numFmtId="1" fontId="4" fillId="0" borderId="1"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7" xfId="0" applyNumberFormat="1" applyFont="1" applyBorder="1" applyAlignment="1">
      <alignment horizontal="center" vertical="center"/>
    </xf>
    <xf numFmtId="0" fontId="4" fillId="0" borderId="10" xfId="0" applyFont="1" applyBorder="1" applyAlignment="1">
      <alignment horizontal="center" vertical="center"/>
    </xf>
    <xf numFmtId="0" fontId="2" fillId="3" borderId="11" xfId="0" applyFont="1" applyFill="1" applyBorder="1" applyAlignment="1">
      <alignment horizontal="center" vertical="center" wrapText="1"/>
    </xf>
    <xf numFmtId="164" fontId="2" fillId="3" borderId="3" xfId="0" applyNumberFormat="1" applyFont="1" applyFill="1" applyBorder="1" applyAlignment="1">
      <alignment vertical="center"/>
    </xf>
    <xf numFmtId="164" fontId="4" fillId="3" borderId="3" xfId="0" applyNumberFormat="1" applyFont="1" applyFill="1" applyBorder="1" applyAlignment="1">
      <alignment horizontal="center" vertical="center"/>
    </xf>
    <xf numFmtId="164" fontId="2" fillId="3" borderId="3" xfId="0" applyNumberFormat="1" applyFont="1" applyFill="1" applyBorder="1" applyAlignment="1">
      <alignment horizontal="right" vertical="center"/>
    </xf>
    <xf numFmtId="164" fontId="2" fillId="3" borderId="4" xfId="0" applyNumberFormat="1" applyFont="1" applyFill="1" applyBorder="1" applyAlignment="1">
      <alignment horizontal="right" vertical="center"/>
    </xf>
    <xf numFmtId="164" fontId="4" fillId="3" borderId="4"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2" fillId="3" borderId="1" xfId="0" applyNumberFormat="1" applyFont="1" applyFill="1" applyBorder="1" applyAlignment="1">
      <alignment horizontal="right" vertical="center"/>
    </xf>
    <xf numFmtId="164" fontId="2" fillId="3" borderId="4" xfId="0" applyNumberFormat="1" applyFont="1" applyFill="1" applyBorder="1" applyAlignment="1">
      <alignment horizontal="right" vertical="center" wrapText="1"/>
    </xf>
    <xf numFmtId="49" fontId="4" fillId="0" borderId="4"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0" fontId="4" fillId="0" borderId="12" xfId="0" applyFont="1" applyBorder="1" applyAlignment="1">
      <alignment horizontal="center" vertical="center"/>
    </xf>
    <xf numFmtId="167" fontId="4" fillId="0" borderId="12"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3" borderId="13" xfId="0" applyNumberFormat="1" applyFont="1" applyFill="1" applyBorder="1" applyAlignment="1">
      <alignment horizontal="center" vertical="center"/>
    </xf>
    <xf numFmtId="164" fontId="1" fillId="3" borderId="14" xfId="0" applyNumberFormat="1" applyFont="1" applyFill="1" applyBorder="1" applyAlignment="1">
      <alignment horizontal="center" vertical="center" wrapText="1"/>
    </xf>
    <xf numFmtId="0" fontId="13" fillId="3"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4" fillId="3" borderId="17" xfId="0"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49" fontId="3" fillId="0" borderId="8" xfId="0" applyNumberFormat="1" applyFont="1" applyFill="1" applyBorder="1" applyAlignment="1">
      <alignment horizontal="left" vertical="center"/>
    </xf>
    <xf numFmtId="49" fontId="3" fillId="0" borderId="10" xfId="0" applyNumberFormat="1" applyFont="1" applyFill="1" applyBorder="1" applyAlignment="1">
      <alignment vertical="center"/>
    </xf>
    <xf numFmtId="167" fontId="0" fillId="0" borderId="10" xfId="0" applyNumberFormat="1" applyBorder="1" applyAlignment="1">
      <alignment horizontal="center" vertical="center"/>
    </xf>
    <xf numFmtId="0" fontId="0" fillId="0" borderId="10" xfId="0" applyBorder="1" applyAlignment="1">
      <alignment vertical="center"/>
    </xf>
    <xf numFmtId="164" fontId="2" fillId="3" borderId="8" xfId="0" applyNumberFormat="1" applyFont="1" applyFill="1" applyBorder="1" applyAlignment="1">
      <alignment vertical="center"/>
    </xf>
    <xf numFmtId="164" fontId="4" fillId="0" borderId="12"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164" fontId="2" fillId="3" borderId="10" xfId="0" applyNumberFormat="1" applyFont="1" applyFill="1" applyBorder="1" applyAlignment="1">
      <alignment horizontal="right" vertical="center" wrapText="1"/>
    </xf>
    <xf numFmtId="164" fontId="4" fillId="3" borderId="12"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1" fontId="4" fillId="0" borderId="12" xfId="0" applyNumberFormat="1" applyFont="1" applyBorder="1" applyAlignment="1">
      <alignment horizontal="center" vertical="center"/>
    </xf>
    <xf numFmtId="0" fontId="4" fillId="2" borderId="12" xfId="0" applyFont="1" applyFill="1" applyBorder="1" applyAlignment="1">
      <alignment horizontal="center" vertical="center"/>
    </xf>
    <xf numFmtId="164" fontId="4" fillId="0" borderId="12"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3" borderId="18"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0" xfId="0" applyBorder="1" applyAlignment="1">
      <alignment/>
    </xf>
    <xf numFmtId="0" fontId="0" fillId="0" borderId="19" xfId="0" applyBorder="1" applyAlignment="1">
      <alignment/>
    </xf>
    <xf numFmtId="164" fontId="1" fillId="3" borderId="20" xfId="0" applyNumberFormat="1" applyFont="1" applyFill="1" applyBorder="1" applyAlignment="1">
      <alignment horizontal="center" vertical="center" wrapText="1"/>
    </xf>
    <xf numFmtId="0" fontId="0" fillId="0" borderId="2" xfId="0" applyFill="1" applyBorder="1" applyAlignment="1">
      <alignment vertical="center" wrapText="1"/>
    </xf>
    <xf numFmtId="164" fontId="15" fillId="3" borderId="1" xfId="0" applyNumberFormat="1" applyFont="1" applyFill="1" applyBorder="1" applyAlignment="1">
      <alignment horizontal="center" vertical="center" wrapText="1"/>
    </xf>
    <xf numFmtId="0" fontId="0" fillId="0" borderId="0" xfId="0" applyFill="1" applyBorder="1" applyAlignment="1">
      <alignment/>
    </xf>
    <xf numFmtId="164" fontId="0" fillId="0" borderId="19" xfId="0" applyNumberFormat="1" applyFill="1" applyBorder="1" applyAlignment="1">
      <alignment/>
    </xf>
    <xf numFmtId="0" fontId="0" fillId="0" borderId="19" xfId="0" applyFill="1" applyBorder="1" applyAlignment="1">
      <alignment/>
    </xf>
    <xf numFmtId="164" fontId="8" fillId="5" borderId="21" xfId="0" applyNumberFormat="1" applyFont="1" applyFill="1" applyBorder="1" applyAlignment="1">
      <alignment horizontal="center" vertical="center" wrapText="1"/>
    </xf>
    <xf numFmtId="164" fontId="1" fillId="6" borderId="22" xfId="0" applyNumberFormat="1" applyFont="1" applyFill="1" applyBorder="1" applyAlignment="1">
      <alignment horizontal="center" vertical="center" wrapText="1"/>
    </xf>
    <xf numFmtId="164" fontId="2" fillId="0" borderId="1" xfId="0" applyNumberFormat="1" applyFont="1" applyFill="1" applyBorder="1" applyAlignment="1">
      <alignment horizontal="right" vertical="center" wrapText="1"/>
    </xf>
    <xf numFmtId="164" fontId="2" fillId="0" borderId="2"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2" fillId="0" borderId="5" xfId="0" applyNumberFormat="1" applyFont="1" applyBorder="1" applyAlignment="1">
      <alignment horizontal="right" vertical="center"/>
    </xf>
    <xf numFmtId="164" fontId="1" fillId="6" borderId="21" xfId="0" applyNumberFormat="1" applyFont="1" applyFill="1" applyBorder="1" applyAlignment="1">
      <alignment horizontal="center" vertical="center" wrapText="1"/>
    </xf>
    <xf numFmtId="164" fontId="2" fillId="0" borderId="9" xfId="0" applyNumberFormat="1" applyFont="1" applyFill="1" applyBorder="1" applyAlignment="1">
      <alignment horizontal="right" vertical="center" wrapText="1"/>
    </xf>
    <xf numFmtId="164" fontId="2" fillId="0" borderId="1" xfId="0" applyNumberFormat="1" applyFont="1" applyBorder="1" applyAlignment="1">
      <alignment vertical="center"/>
    </xf>
    <xf numFmtId="164" fontId="2" fillId="0" borderId="5" xfId="0" applyNumberFormat="1" applyFont="1" applyFill="1" applyBorder="1" applyAlignment="1">
      <alignment horizontal="right" vertical="center" wrapText="1"/>
    </xf>
    <xf numFmtId="49" fontId="10" fillId="5" borderId="20" xfId="0" applyNumberFormat="1" applyFont="1" applyFill="1" applyBorder="1" applyAlignment="1">
      <alignment vertical="center" wrapText="1"/>
    </xf>
    <xf numFmtId="49" fontId="10" fillId="5" borderId="15" xfId="0" applyNumberFormat="1" applyFont="1" applyFill="1" applyBorder="1" applyAlignment="1">
      <alignment vertical="center" wrapText="1"/>
    </xf>
    <xf numFmtId="0" fontId="0" fillId="5" borderId="15" xfId="0" applyFill="1" applyBorder="1" applyAlignment="1">
      <alignment vertical="center" wrapText="1"/>
    </xf>
    <xf numFmtId="49" fontId="3" fillId="0" borderId="8"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49" fontId="3" fillId="0" borderId="5"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0" fontId="2" fillId="4" borderId="15"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0" fillId="5" borderId="23" xfId="0" applyFill="1" applyBorder="1" applyAlignment="1">
      <alignment vertical="center" wrapText="1"/>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1" fillId="4" borderId="25" xfId="0" applyFont="1" applyFill="1" applyBorder="1" applyAlignment="1">
      <alignment horizontal="center" vertical="center" wrapText="1"/>
    </xf>
    <xf numFmtId="167" fontId="2" fillId="4" borderId="22" xfId="0" applyNumberFormat="1" applyFont="1" applyFill="1" applyBorder="1" applyAlignment="1">
      <alignment horizontal="center" vertical="center" wrapText="1"/>
    </xf>
    <xf numFmtId="167" fontId="1" fillId="4" borderId="25" xfId="0" applyNumberFormat="1" applyFont="1" applyFill="1" applyBorder="1" applyAlignment="1">
      <alignment horizontal="center" vertical="center" wrapText="1"/>
    </xf>
    <xf numFmtId="49" fontId="12" fillId="0" borderId="3" xfId="0" applyNumberFormat="1" applyFont="1" applyFill="1" applyBorder="1" applyAlignment="1">
      <alignment vertical="center" wrapText="1"/>
    </xf>
    <xf numFmtId="49" fontId="12" fillId="0" borderId="5"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0" fillId="0" borderId="4" xfId="0" applyNumberFormat="1" applyFont="1" applyBorder="1" applyAlignment="1">
      <alignment vertical="center" wrapText="1"/>
    </xf>
    <xf numFmtId="49" fontId="7" fillId="6" borderId="3" xfId="0" applyNumberFormat="1" applyFont="1" applyFill="1" applyBorder="1" applyAlignment="1">
      <alignment vertical="center" wrapText="1"/>
    </xf>
    <xf numFmtId="49" fontId="7" fillId="6" borderId="4" xfId="0" applyNumberFormat="1" applyFont="1"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49" fontId="7" fillId="6" borderId="14" xfId="0" applyNumberFormat="1" applyFont="1" applyFill="1" applyBorder="1" applyAlignment="1">
      <alignment vertical="center" wrapText="1"/>
    </xf>
    <xf numFmtId="49" fontId="7" fillId="6" borderId="11" xfId="0" applyNumberFormat="1" applyFont="1" applyFill="1" applyBorder="1" applyAlignment="1">
      <alignment vertical="center" wrapText="1"/>
    </xf>
    <xf numFmtId="0" fontId="0" fillId="6" borderId="11" xfId="0" applyFill="1" applyBorder="1" applyAlignment="1">
      <alignment vertical="center" wrapText="1"/>
    </xf>
    <xf numFmtId="0" fontId="0" fillId="6" borderId="28" xfId="0" applyFill="1" applyBorder="1" applyAlignment="1">
      <alignment vertical="center" wrapText="1"/>
    </xf>
    <xf numFmtId="0" fontId="0" fillId="0" borderId="5" xfId="0" applyBorder="1" applyAlignment="1">
      <alignment vertical="center" wrapText="1"/>
    </xf>
    <xf numFmtId="49" fontId="4" fillId="0" borderId="12"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0" fontId="2" fillId="5" borderId="29"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24"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6"/>
  <sheetViews>
    <sheetView showGridLines="0" tabSelected="1" workbookViewId="0" topLeftCell="A1">
      <pane ySplit="3" topLeftCell="BM4" activePane="bottomLeft" state="frozen"/>
      <selection pane="topLeft" activeCell="A1" sqref="A1"/>
      <selection pane="bottomLeft" activeCell="B1" sqref="B1:K1"/>
    </sheetView>
  </sheetViews>
  <sheetFormatPr defaultColWidth="11.421875" defaultRowHeight="12.75"/>
  <cols>
    <col min="1" max="1" width="1.1484375" style="0" customWidth="1"/>
    <col min="2" max="2" width="13.8515625" style="0" customWidth="1"/>
    <col min="3" max="3" width="28.00390625" style="0" customWidth="1"/>
    <col min="4" max="4" width="17.28125" style="0" customWidth="1"/>
    <col min="5" max="5" width="5.28125" style="0" customWidth="1"/>
    <col min="6" max="6" width="4.140625" style="57" customWidth="1"/>
    <col min="7" max="8" width="6.7109375" style="0" customWidth="1"/>
    <col min="9" max="10" width="9.28125" style="0" customWidth="1"/>
    <col min="11" max="11" width="14.00390625" style="0" customWidth="1"/>
    <col min="12" max="12" width="11.421875" style="124" customWidth="1"/>
  </cols>
  <sheetData>
    <row r="1" spans="1:11" ht="13.5" customHeight="1" thickBot="1">
      <c r="A1" s="84"/>
      <c r="B1" s="183" t="s">
        <v>73</v>
      </c>
      <c r="C1" s="184"/>
      <c r="D1" s="184"/>
      <c r="E1" s="184"/>
      <c r="F1" s="184"/>
      <c r="G1" s="184"/>
      <c r="H1" s="184"/>
      <c r="I1" s="184"/>
      <c r="J1" s="184"/>
      <c r="K1" s="185"/>
    </row>
    <row r="2" spans="1:11" ht="12.75" customHeight="1">
      <c r="A2" s="100"/>
      <c r="B2" s="156" t="s">
        <v>81</v>
      </c>
      <c r="C2" s="157"/>
      <c r="D2" s="160" t="s">
        <v>84</v>
      </c>
      <c r="E2" s="160" t="s">
        <v>137</v>
      </c>
      <c r="F2" s="166" t="s">
        <v>83</v>
      </c>
      <c r="G2" s="163" t="s">
        <v>75</v>
      </c>
      <c r="H2" s="164"/>
      <c r="I2" s="160" t="s">
        <v>78</v>
      </c>
      <c r="J2" s="160" t="s">
        <v>79</v>
      </c>
      <c r="K2" s="160" t="s">
        <v>80</v>
      </c>
    </row>
    <row r="3" spans="1:16" ht="36.75" customHeight="1" thickBot="1">
      <c r="A3" s="103"/>
      <c r="B3" s="158"/>
      <c r="C3" s="159"/>
      <c r="D3" s="165"/>
      <c r="E3" s="165"/>
      <c r="F3" s="167"/>
      <c r="G3" s="101" t="s">
        <v>76</v>
      </c>
      <c r="H3" s="102" t="s">
        <v>82</v>
      </c>
      <c r="I3" s="161"/>
      <c r="J3" s="161"/>
      <c r="K3" s="161"/>
      <c r="M3" s="123"/>
      <c r="N3" s="123"/>
      <c r="O3" s="123"/>
      <c r="P3" s="123"/>
    </row>
    <row r="4" spans="1:12" s="36" customFormat="1" ht="22.5" customHeight="1" thickBot="1">
      <c r="A4" s="104"/>
      <c r="B4" s="141" t="s">
        <v>184</v>
      </c>
      <c r="C4" s="142"/>
      <c r="D4" s="143"/>
      <c r="E4" s="143"/>
      <c r="F4" s="143"/>
      <c r="G4" s="143"/>
      <c r="H4" s="143"/>
      <c r="I4" s="143"/>
      <c r="J4" s="162"/>
      <c r="K4" s="131">
        <f>SUM(K5+K64+K76+K109+K132)</f>
        <v>1272066424.62</v>
      </c>
      <c r="L4" s="129"/>
    </row>
    <row r="5" spans="1:12" s="36" customFormat="1" ht="15.75" customHeight="1">
      <c r="A5" s="125"/>
      <c r="B5" s="172" t="s">
        <v>9</v>
      </c>
      <c r="C5" s="173"/>
      <c r="D5" s="174"/>
      <c r="E5" s="174"/>
      <c r="F5" s="174"/>
      <c r="G5" s="174"/>
      <c r="H5" s="174"/>
      <c r="I5" s="174"/>
      <c r="J5" s="175"/>
      <c r="K5" s="132">
        <f>SUM(+K6+K9+K11+K18+K22+K26+K28+K30+K35+K37+K39+K42+K45+K48+K50+K55+K57+K61)</f>
        <v>663907494.22</v>
      </c>
      <c r="L5" s="130"/>
    </row>
    <row r="6" spans="1:12" s="128" customFormat="1" ht="12.75">
      <c r="A6" s="127"/>
      <c r="B6" s="144" t="s">
        <v>37</v>
      </c>
      <c r="C6" s="145"/>
      <c r="D6" s="126"/>
      <c r="E6" s="126"/>
      <c r="F6" s="126"/>
      <c r="G6" s="126"/>
      <c r="H6" s="126"/>
      <c r="I6" s="126"/>
      <c r="J6" s="126"/>
      <c r="K6" s="133">
        <f>SUM(K7:K8)</f>
        <v>346846746.48</v>
      </c>
      <c r="L6" s="130"/>
    </row>
    <row r="7" spans="1:12" s="128" customFormat="1" ht="12.75" customHeight="1">
      <c r="A7" s="127"/>
      <c r="B7" s="146" t="s">
        <v>188</v>
      </c>
      <c r="C7" s="147"/>
      <c r="D7" s="3" t="s">
        <v>22</v>
      </c>
      <c r="E7" s="58">
        <v>22</v>
      </c>
      <c r="F7" s="58">
        <v>0</v>
      </c>
      <c r="G7" s="58">
        <v>0</v>
      </c>
      <c r="H7" s="58">
        <v>0</v>
      </c>
      <c r="I7" s="5">
        <v>14262768</v>
      </c>
      <c r="J7" s="58">
        <v>0</v>
      </c>
      <c r="K7" s="61">
        <f>+E7*I7</f>
        <v>313780896</v>
      </c>
      <c r="L7" s="130"/>
    </row>
    <row r="8" spans="1:12" s="128" customFormat="1" ht="12.75">
      <c r="A8" s="127"/>
      <c r="B8" s="144"/>
      <c r="C8" s="145"/>
      <c r="D8" s="3" t="s">
        <v>177</v>
      </c>
      <c r="E8" s="58">
        <v>4</v>
      </c>
      <c r="F8" s="58">
        <v>0</v>
      </c>
      <c r="G8" s="58">
        <v>0</v>
      </c>
      <c r="H8" s="58">
        <v>0</v>
      </c>
      <c r="I8" s="61">
        <v>8266462.62</v>
      </c>
      <c r="J8" s="58">
        <v>0</v>
      </c>
      <c r="K8" s="61">
        <f>+E8*I8</f>
        <v>33065850.48</v>
      </c>
      <c r="L8" s="130"/>
    </row>
    <row r="9" spans="1:11" ht="12.75" customHeight="1">
      <c r="A9" s="109"/>
      <c r="B9" s="144" t="s">
        <v>120</v>
      </c>
      <c r="C9" s="145"/>
      <c r="D9" s="105"/>
      <c r="E9" s="106"/>
      <c r="F9" s="107"/>
      <c r="G9" s="108"/>
      <c r="H9" s="108"/>
      <c r="I9" s="108"/>
      <c r="J9" s="108"/>
      <c r="K9" s="134">
        <f>+K10</f>
        <v>3420000</v>
      </c>
    </row>
    <row r="10" spans="1:11" ht="12.75" customHeight="1">
      <c r="A10" s="86"/>
      <c r="B10" s="150" t="s">
        <v>77</v>
      </c>
      <c r="C10" s="153"/>
      <c r="D10" s="3" t="s">
        <v>24</v>
      </c>
      <c r="E10" s="4" t="s">
        <v>182</v>
      </c>
      <c r="F10" s="52">
        <v>0</v>
      </c>
      <c r="G10" s="5">
        <v>0</v>
      </c>
      <c r="H10" s="5">
        <v>0</v>
      </c>
      <c r="I10" s="5">
        <v>1710000</v>
      </c>
      <c r="J10" s="5">
        <v>0</v>
      </c>
      <c r="K10" s="2">
        <f aca="true" t="shared" si="0" ref="K10:K17">+E10*I10-J10</f>
        <v>3420000</v>
      </c>
    </row>
    <row r="11" spans="1:11" ht="12.75" customHeight="1">
      <c r="A11" s="87"/>
      <c r="B11" s="168" t="s">
        <v>118</v>
      </c>
      <c r="C11" s="169"/>
      <c r="D11" s="6"/>
      <c r="E11" s="7"/>
      <c r="F11" s="51"/>
      <c r="G11" s="8"/>
      <c r="H11" s="8"/>
      <c r="I11" s="8"/>
      <c r="J11" s="8"/>
      <c r="K11" s="135">
        <f>SUM(K12:K17)</f>
        <v>138148386.4</v>
      </c>
    </row>
    <row r="12" spans="1:11" ht="12.75" customHeight="1">
      <c r="A12" s="86"/>
      <c r="B12" s="150" t="s">
        <v>189</v>
      </c>
      <c r="C12" s="153"/>
      <c r="D12" s="9" t="s">
        <v>179</v>
      </c>
      <c r="E12" s="10">
        <v>1</v>
      </c>
      <c r="F12" s="53">
        <v>2004</v>
      </c>
      <c r="G12" s="12">
        <v>1034</v>
      </c>
      <c r="H12" s="13" t="s">
        <v>142</v>
      </c>
      <c r="I12" s="2">
        <v>20133710</v>
      </c>
      <c r="J12" s="2">
        <v>4900000</v>
      </c>
      <c r="K12" s="2">
        <f t="shared" si="0"/>
        <v>15233710</v>
      </c>
    </row>
    <row r="13" spans="1:11" ht="12.75" customHeight="1">
      <c r="A13" s="86"/>
      <c r="B13" s="150"/>
      <c r="C13" s="153"/>
      <c r="D13" s="9" t="s">
        <v>179</v>
      </c>
      <c r="E13" s="10">
        <v>1</v>
      </c>
      <c r="F13" s="53">
        <v>2004</v>
      </c>
      <c r="G13" s="12">
        <v>1036</v>
      </c>
      <c r="H13" s="13" t="s">
        <v>143</v>
      </c>
      <c r="I13" s="2">
        <v>20133710</v>
      </c>
      <c r="J13" s="2">
        <v>4900000</v>
      </c>
      <c r="K13" s="2">
        <f t="shared" si="0"/>
        <v>15233710</v>
      </c>
    </row>
    <row r="14" spans="1:11" ht="12.75" customHeight="1">
      <c r="A14" s="86"/>
      <c r="B14" s="150"/>
      <c r="C14" s="153"/>
      <c r="D14" s="9" t="s">
        <v>179</v>
      </c>
      <c r="E14" s="10">
        <v>1</v>
      </c>
      <c r="F14" s="53">
        <v>2004</v>
      </c>
      <c r="G14" s="12">
        <v>1046</v>
      </c>
      <c r="H14" s="13" t="s">
        <v>144</v>
      </c>
      <c r="I14" s="2">
        <v>47594881.2</v>
      </c>
      <c r="J14" s="2">
        <v>4900000</v>
      </c>
      <c r="K14" s="2">
        <f t="shared" si="0"/>
        <v>42694881.2</v>
      </c>
    </row>
    <row r="15" spans="1:11" ht="12.75" customHeight="1">
      <c r="A15" s="86"/>
      <c r="B15" s="150"/>
      <c r="C15" s="153"/>
      <c r="D15" s="9" t="s">
        <v>179</v>
      </c>
      <c r="E15" s="10">
        <v>1</v>
      </c>
      <c r="F15" s="37">
        <v>2003</v>
      </c>
      <c r="G15" s="15" t="s">
        <v>145</v>
      </c>
      <c r="H15" s="15" t="s">
        <v>145</v>
      </c>
      <c r="I15" s="2">
        <v>47594881.2</v>
      </c>
      <c r="J15" s="2">
        <v>4900000</v>
      </c>
      <c r="K15" s="2">
        <f t="shared" si="0"/>
        <v>42694881.2</v>
      </c>
    </row>
    <row r="16" spans="1:11" ht="12.75" customHeight="1">
      <c r="A16" s="86"/>
      <c r="B16" s="150" t="s">
        <v>190</v>
      </c>
      <c r="C16" s="153"/>
      <c r="D16" s="9" t="s">
        <v>180</v>
      </c>
      <c r="E16" s="10">
        <v>1</v>
      </c>
      <c r="F16" s="37">
        <v>2002</v>
      </c>
      <c r="G16" s="29">
        <v>957</v>
      </c>
      <c r="H16" s="10">
        <v>957</v>
      </c>
      <c r="I16" s="2">
        <v>14145602</v>
      </c>
      <c r="J16" s="2">
        <v>3000000</v>
      </c>
      <c r="K16" s="2">
        <f t="shared" si="0"/>
        <v>11145602</v>
      </c>
    </row>
    <row r="17" spans="1:11" ht="12.75" customHeight="1">
      <c r="A17" s="86"/>
      <c r="B17" s="150"/>
      <c r="C17" s="153"/>
      <c r="D17" s="9" t="s">
        <v>180</v>
      </c>
      <c r="E17" s="10">
        <v>1</v>
      </c>
      <c r="F17" s="53">
        <v>2002</v>
      </c>
      <c r="G17" s="12">
        <v>965</v>
      </c>
      <c r="H17" s="13" t="s">
        <v>168</v>
      </c>
      <c r="I17" s="2">
        <v>14145602</v>
      </c>
      <c r="J17" s="2">
        <v>3000000</v>
      </c>
      <c r="K17" s="2">
        <f t="shared" si="0"/>
        <v>11145602</v>
      </c>
    </row>
    <row r="18" spans="1:11" ht="12.75" customHeight="1">
      <c r="A18" s="87"/>
      <c r="B18" s="148" t="s">
        <v>119</v>
      </c>
      <c r="C18" s="152"/>
      <c r="D18" s="9"/>
      <c r="E18" s="10"/>
      <c r="F18" s="37"/>
      <c r="G18" s="2"/>
      <c r="H18" s="2"/>
      <c r="I18" s="2"/>
      <c r="J18" s="2"/>
      <c r="K18" s="135">
        <f>SUM(K19:K21)</f>
        <v>45646984.6</v>
      </c>
    </row>
    <row r="19" spans="1:11" ht="12.75" customHeight="1">
      <c r="A19" s="86"/>
      <c r="B19" s="150" t="s">
        <v>136</v>
      </c>
      <c r="C19" s="153"/>
      <c r="D19" s="9" t="s">
        <v>179</v>
      </c>
      <c r="E19" s="10">
        <v>1</v>
      </c>
      <c r="F19" s="53">
        <v>2004</v>
      </c>
      <c r="G19" s="12">
        <v>1035</v>
      </c>
      <c r="H19" s="13" t="s">
        <v>141</v>
      </c>
      <c r="I19" s="2">
        <v>20133710</v>
      </c>
      <c r="J19" s="2">
        <v>4900000</v>
      </c>
      <c r="K19" s="2">
        <f>+E19*I19-J19</f>
        <v>15233710</v>
      </c>
    </row>
    <row r="20" spans="1:11" ht="12.75" customHeight="1">
      <c r="A20" s="86"/>
      <c r="B20" s="150" t="s">
        <v>183</v>
      </c>
      <c r="C20" s="153"/>
      <c r="D20" s="9" t="s">
        <v>187</v>
      </c>
      <c r="E20" s="10">
        <v>1</v>
      </c>
      <c r="F20" s="53">
        <v>2005</v>
      </c>
      <c r="G20" s="12">
        <v>1095</v>
      </c>
      <c r="H20" s="13" t="s">
        <v>171</v>
      </c>
      <c r="I20" s="2">
        <v>18206637.3</v>
      </c>
      <c r="J20" s="2">
        <v>3000000</v>
      </c>
      <c r="K20" s="2">
        <f>+E20*I20-J20</f>
        <v>15206637.3</v>
      </c>
    </row>
    <row r="21" spans="1:11" ht="12.75" customHeight="1">
      <c r="A21" s="86"/>
      <c r="B21" s="150"/>
      <c r="C21" s="153"/>
      <c r="D21" s="9" t="s">
        <v>187</v>
      </c>
      <c r="E21" s="10">
        <v>1</v>
      </c>
      <c r="F21" s="53">
        <v>2005</v>
      </c>
      <c r="G21" s="12">
        <v>1096</v>
      </c>
      <c r="H21" s="13" t="s">
        <v>172</v>
      </c>
      <c r="I21" s="2">
        <v>18206637.3</v>
      </c>
      <c r="J21" s="2">
        <v>3000000</v>
      </c>
      <c r="K21" s="2">
        <f>+E21*I21-J21</f>
        <v>15206637.3</v>
      </c>
    </row>
    <row r="22" spans="1:11" ht="12.75" customHeight="1">
      <c r="A22" s="88"/>
      <c r="B22" s="148" t="s">
        <v>121</v>
      </c>
      <c r="C22" s="149"/>
      <c r="D22" s="23"/>
      <c r="E22" s="19"/>
      <c r="F22" s="48"/>
      <c r="G22" s="22"/>
      <c r="H22" s="22"/>
      <c r="I22" s="22"/>
      <c r="J22" s="16"/>
      <c r="K22" s="136">
        <f>SUM(K23:K25)</f>
        <v>11686462.620000001</v>
      </c>
    </row>
    <row r="23" spans="1:11" ht="12.75" customHeight="1">
      <c r="A23" s="86"/>
      <c r="B23" s="150" t="s">
        <v>101</v>
      </c>
      <c r="C23" s="153"/>
      <c r="D23" s="3" t="s">
        <v>177</v>
      </c>
      <c r="E23" s="10">
        <v>1</v>
      </c>
      <c r="F23" s="37">
        <v>0</v>
      </c>
      <c r="G23" s="2">
        <v>0</v>
      </c>
      <c r="H23" s="2">
        <v>0</v>
      </c>
      <c r="I23" s="61">
        <v>8266462.62</v>
      </c>
      <c r="J23" s="2">
        <v>0</v>
      </c>
      <c r="K23" s="2">
        <f aca="true" t="shared" si="1" ref="K23:K63">+E23*I23-J23</f>
        <v>8266462.62</v>
      </c>
    </row>
    <row r="24" spans="1:11" ht="12.75" customHeight="1">
      <c r="A24" s="86"/>
      <c r="B24" s="150"/>
      <c r="C24" s="153"/>
      <c r="D24" s="3" t="s">
        <v>181</v>
      </c>
      <c r="E24" s="24">
        <v>1</v>
      </c>
      <c r="F24" s="52">
        <v>1996</v>
      </c>
      <c r="G24" s="34">
        <v>684</v>
      </c>
      <c r="H24" s="34">
        <v>684</v>
      </c>
      <c r="I24" s="5">
        <v>1710000</v>
      </c>
      <c r="J24" s="25">
        <v>0</v>
      </c>
      <c r="K24" s="2">
        <f t="shared" si="1"/>
        <v>1710000</v>
      </c>
    </row>
    <row r="25" spans="1:11" ht="12.75" customHeight="1">
      <c r="A25" s="86"/>
      <c r="B25" s="150"/>
      <c r="C25" s="153"/>
      <c r="D25" s="3" t="s">
        <v>181</v>
      </c>
      <c r="E25" s="17">
        <v>1</v>
      </c>
      <c r="F25" s="37">
        <v>2001</v>
      </c>
      <c r="G25" s="33">
        <v>947</v>
      </c>
      <c r="H25" s="33">
        <v>947</v>
      </c>
      <c r="I25" s="5">
        <v>1710000</v>
      </c>
      <c r="J25" s="18">
        <v>0</v>
      </c>
      <c r="K25" s="2">
        <f t="shared" si="1"/>
        <v>1710000</v>
      </c>
    </row>
    <row r="26" spans="1:11" ht="12.75" customHeight="1">
      <c r="A26" s="87"/>
      <c r="B26" s="148" t="s">
        <v>122</v>
      </c>
      <c r="C26" s="152"/>
      <c r="D26" s="11"/>
      <c r="E26" s="19"/>
      <c r="F26" s="48"/>
      <c r="G26" s="21"/>
      <c r="H26" s="21"/>
      <c r="I26" s="22"/>
      <c r="J26" s="16"/>
      <c r="K26" s="135">
        <f>+K27</f>
        <v>4566462.62</v>
      </c>
    </row>
    <row r="27" spans="1:11" ht="12.75" customHeight="1">
      <c r="A27" s="86"/>
      <c r="B27" s="150" t="s">
        <v>21</v>
      </c>
      <c r="C27" s="153"/>
      <c r="D27" s="39" t="s">
        <v>178</v>
      </c>
      <c r="E27" s="17">
        <v>1</v>
      </c>
      <c r="F27" s="38">
        <v>2005</v>
      </c>
      <c r="G27" s="26">
        <v>1068</v>
      </c>
      <c r="H27" s="26" t="s">
        <v>170</v>
      </c>
      <c r="I27" s="61">
        <v>8266462.62</v>
      </c>
      <c r="J27" s="18">
        <v>3700000</v>
      </c>
      <c r="K27" s="2">
        <f t="shared" si="1"/>
        <v>4566462.62</v>
      </c>
    </row>
    <row r="28" spans="1:11" ht="12.75" customHeight="1">
      <c r="A28" s="88"/>
      <c r="B28" s="148" t="s">
        <v>123</v>
      </c>
      <c r="C28" s="149"/>
      <c r="D28" s="11"/>
      <c r="E28" s="19"/>
      <c r="F28" s="48"/>
      <c r="G28" s="21"/>
      <c r="H28" s="21"/>
      <c r="I28" s="22"/>
      <c r="J28" s="16"/>
      <c r="K28" s="135">
        <f>+K29</f>
        <v>7462768</v>
      </c>
    </row>
    <row r="29" spans="1:11" ht="12.75" customHeight="1">
      <c r="A29" s="88"/>
      <c r="B29" s="150" t="s">
        <v>86</v>
      </c>
      <c r="C29" s="153"/>
      <c r="D29" s="3" t="s">
        <v>14</v>
      </c>
      <c r="E29" s="81">
        <v>1</v>
      </c>
      <c r="F29" s="52">
        <v>2005</v>
      </c>
      <c r="G29" s="4">
        <v>1065</v>
      </c>
      <c r="H29" s="4" t="s">
        <v>146</v>
      </c>
      <c r="I29" s="5">
        <v>14262768</v>
      </c>
      <c r="J29" s="5">
        <v>6800000</v>
      </c>
      <c r="K29" s="2">
        <f t="shared" si="1"/>
        <v>7462768</v>
      </c>
    </row>
    <row r="30" spans="1:11" ht="12.75" customHeight="1">
      <c r="A30" s="87"/>
      <c r="B30" s="148" t="s">
        <v>87</v>
      </c>
      <c r="C30" s="152"/>
      <c r="D30" s="23"/>
      <c r="E30" s="19"/>
      <c r="F30" s="48"/>
      <c r="G30" s="22"/>
      <c r="H30" s="22"/>
      <c r="I30" s="22"/>
      <c r="J30" s="16"/>
      <c r="K30" s="135">
        <f>SUM(K31:K34)</f>
        <v>6840000</v>
      </c>
    </row>
    <row r="31" spans="1:11" ht="12.75" customHeight="1">
      <c r="A31" s="86"/>
      <c r="B31" s="150" t="s">
        <v>100</v>
      </c>
      <c r="C31" s="151"/>
      <c r="D31" s="3" t="s">
        <v>181</v>
      </c>
      <c r="E31" s="10">
        <v>1</v>
      </c>
      <c r="F31" s="37">
        <v>2001</v>
      </c>
      <c r="G31" s="32">
        <v>886</v>
      </c>
      <c r="H31" s="15">
        <v>886</v>
      </c>
      <c r="I31" s="5">
        <v>1710000</v>
      </c>
      <c r="J31" s="2">
        <v>0</v>
      </c>
      <c r="K31" s="2">
        <f t="shared" si="1"/>
        <v>1710000</v>
      </c>
    </row>
    <row r="32" spans="1:11" ht="12.75" customHeight="1">
      <c r="A32" s="86"/>
      <c r="B32" s="150"/>
      <c r="C32" s="151"/>
      <c r="D32" s="3" t="s">
        <v>181</v>
      </c>
      <c r="E32" s="10">
        <v>1</v>
      </c>
      <c r="F32" s="37">
        <v>1999</v>
      </c>
      <c r="G32" s="10">
        <v>848</v>
      </c>
      <c r="H32" s="15" t="s">
        <v>2</v>
      </c>
      <c r="I32" s="5">
        <v>1710000</v>
      </c>
      <c r="J32" s="2">
        <v>0</v>
      </c>
      <c r="K32" s="2">
        <f t="shared" si="1"/>
        <v>1710000</v>
      </c>
    </row>
    <row r="33" spans="1:11" ht="12.75" customHeight="1">
      <c r="A33" s="86"/>
      <c r="B33" s="150"/>
      <c r="C33" s="151"/>
      <c r="D33" s="3" t="s">
        <v>181</v>
      </c>
      <c r="E33" s="10">
        <v>1</v>
      </c>
      <c r="F33" s="37">
        <v>1997</v>
      </c>
      <c r="G33" s="10" t="s">
        <v>0</v>
      </c>
      <c r="H33" s="15" t="s">
        <v>3</v>
      </c>
      <c r="I33" s="5">
        <v>1710000</v>
      </c>
      <c r="J33" s="2">
        <v>0</v>
      </c>
      <c r="K33" s="2">
        <f t="shared" si="1"/>
        <v>1710000</v>
      </c>
    </row>
    <row r="34" spans="1:11" ht="12.75" customHeight="1">
      <c r="A34" s="86"/>
      <c r="B34" s="170" t="s">
        <v>88</v>
      </c>
      <c r="C34" s="171"/>
      <c r="D34" s="3" t="s">
        <v>24</v>
      </c>
      <c r="E34" s="10">
        <v>1</v>
      </c>
      <c r="F34" s="37">
        <v>0</v>
      </c>
      <c r="G34" s="15" t="s">
        <v>176</v>
      </c>
      <c r="H34" s="15" t="s">
        <v>176</v>
      </c>
      <c r="I34" s="5">
        <v>1710000</v>
      </c>
      <c r="J34" s="5">
        <v>0</v>
      </c>
      <c r="K34" s="2">
        <f t="shared" si="1"/>
        <v>1710000</v>
      </c>
    </row>
    <row r="35" spans="1:11" ht="12.75" customHeight="1">
      <c r="A35" s="87"/>
      <c r="B35" s="148" t="s">
        <v>124</v>
      </c>
      <c r="C35" s="149"/>
      <c r="D35" s="23"/>
      <c r="E35" s="19"/>
      <c r="F35" s="48"/>
      <c r="G35" s="22"/>
      <c r="H35" s="22"/>
      <c r="I35" s="22"/>
      <c r="J35" s="16"/>
      <c r="K35" s="135">
        <f>+K36</f>
        <v>7462768</v>
      </c>
    </row>
    <row r="36" spans="1:11" ht="12.75" customHeight="1">
      <c r="A36" s="86"/>
      <c r="B36" s="150" t="s">
        <v>34</v>
      </c>
      <c r="C36" s="151"/>
      <c r="D36" s="35" t="s">
        <v>23</v>
      </c>
      <c r="E36" s="10">
        <v>1</v>
      </c>
      <c r="F36" s="37">
        <v>2005</v>
      </c>
      <c r="G36" s="15" t="s">
        <v>147</v>
      </c>
      <c r="H36" s="15" t="s">
        <v>147</v>
      </c>
      <c r="I36" s="5">
        <v>14262768</v>
      </c>
      <c r="J36" s="2">
        <v>6800000</v>
      </c>
      <c r="K36" s="2">
        <f t="shared" si="1"/>
        <v>7462768</v>
      </c>
    </row>
    <row r="37" spans="1:11" ht="12.75" customHeight="1">
      <c r="A37" s="87"/>
      <c r="B37" s="148" t="s">
        <v>125</v>
      </c>
      <c r="C37" s="149"/>
      <c r="D37" s="23"/>
      <c r="E37" s="19"/>
      <c r="F37" s="48"/>
      <c r="G37" s="22"/>
      <c r="H37" s="22"/>
      <c r="I37" s="22"/>
      <c r="J37" s="16"/>
      <c r="K37" s="135">
        <f>+K38</f>
        <v>7462768</v>
      </c>
    </row>
    <row r="38" spans="1:11" ht="12.75" customHeight="1">
      <c r="A38" s="86"/>
      <c r="B38" s="150" t="s">
        <v>89</v>
      </c>
      <c r="C38" s="151"/>
      <c r="D38" s="3" t="s">
        <v>23</v>
      </c>
      <c r="E38" s="10">
        <v>1</v>
      </c>
      <c r="F38" s="37">
        <v>2005</v>
      </c>
      <c r="G38" s="15" t="s">
        <v>148</v>
      </c>
      <c r="H38" s="15" t="s">
        <v>148</v>
      </c>
      <c r="I38" s="5">
        <v>14262768</v>
      </c>
      <c r="J38" s="5">
        <v>6800000</v>
      </c>
      <c r="K38" s="2">
        <f t="shared" si="1"/>
        <v>7462768</v>
      </c>
    </row>
    <row r="39" spans="1:11" ht="12.75" customHeight="1">
      <c r="A39" s="87"/>
      <c r="B39" s="148" t="s">
        <v>126</v>
      </c>
      <c r="C39" s="149"/>
      <c r="D39" s="23"/>
      <c r="E39" s="28"/>
      <c r="F39" s="54"/>
      <c r="G39" s="21"/>
      <c r="H39" s="22"/>
      <c r="I39" s="22"/>
      <c r="J39" s="16"/>
      <c r="K39" s="135">
        <f>SUM(K40:K41)</f>
        <v>15972768</v>
      </c>
    </row>
    <row r="40" spans="1:11" ht="12.75" customHeight="1">
      <c r="A40" s="89"/>
      <c r="B40" s="150" t="s">
        <v>90</v>
      </c>
      <c r="C40" s="151"/>
      <c r="D40" s="3" t="s">
        <v>22</v>
      </c>
      <c r="E40" s="72">
        <v>1</v>
      </c>
      <c r="F40" s="55" t="s">
        <v>176</v>
      </c>
      <c r="G40" s="15" t="s">
        <v>176</v>
      </c>
      <c r="H40" s="2">
        <v>0</v>
      </c>
      <c r="I40" s="5">
        <v>14262768</v>
      </c>
      <c r="J40" s="2">
        <v>0</v>
      </c>
      <c r="K40" s="2">
        <f t="shared" si="1"/>
        <v>14262768</v>
      </c>
    </row>
    <row r="41" spans="1:11" ht="12.75" customHeight="1">
      <c r="A41" s="89"/>
      <c r="B41" s="150" t="s">
        <v>91</v>
      </c>
      <c r="C41" s="151"/>
      <c r="D41" s="3" t="s">
        <v>24</v>
      </c>
      <c r="E41" s="82">
        <v>1</v>
      </c>
      <c r="F41" s="56" t="s">
        <v>176</v>
      </c>
      <c r="G41" s="27" t="s">
        <v>176</v>
      </c>
      <c r="H41" s="25">
        <v>0</v>
      </c>
      <c r="I41" s="5">
        <v>1710000</v>
      </c>
      <c r="J41" s="25">
        <v>0</v>
      </c>
      <c r="K41" s="2">
        <f t="shared" si="1"/>
        <v>1710000</v>
      </c>
    </row>
    <row r="42" spans="1:11" ht="12.75" customHeight="1">
      <c r="A42" s="87"/>
      <c r="B42" s="148" t="s">
        <v>127</v>
      </c>
      <c r="C42" s="149"/>
      <c r="D42" s="23"/>
      <c r="E42" s="19"/>
      <c r="F42" s="48"/>
      <c r="G42" s="22"/>
      <c r="H42" s="22"/>
      <c r="I42" s="22"/>
      <c r="J42" s="16"/>
      <c r="K42" s="135">
        <f>SUM(K43:K44)</f>
        <v>3420000</v>
      </c>
    </row>
    <row r="43" spans="1:11" ht="12.75" customHeight="1">
      <c r="A43" s="86"/>
      <c r="B43" s="150" t="s">
        <v>92</v>
      </c>
      <c r="C43" s="180"/>
      <c r="D43" s="3" t="s">
        <v>181</v>
      </c>
      <c r="E43" s="10">
        <v>1</v>
      </c>
      <c r="F43" s="37">
        <v>2002</v>
      </c>
      <c r="G43" s="10">
        <v>937</v>
      </c>
      <c r="H43" s="10">
        <v>937</v>
      </c>
      <c r="I43" s="5">
        <v>1710000</v>
      </c>
      <c r="J43" s="2">
        <v>0</v>
      </c>
      <c r="K43" s="2">
        <f t="shared" si="1"/>
        <v>1710000</v>
      </c>
    </row>
    <row r="44" spans="1:11" ht="12.75" customHeight="1">
      <c r="A44" s="86"/>
      <c r="B44" s="150"/>
      <c r="C44" s="180"/>
      <c r="D44" s="3" t="s">
        <v>181</v>
      </c>
      <c r="E44" s="10">
        <v>1</v>
      </c>
      <c r="F44" s="37">
        <v>1998</v>
      </c>
      <c r="G44" s="10">
        <v>770</v>
      </c>
      <c r="H44" s="10">
        <v>770</v>
      </c>
      <c r="I44" s="5">
        <v>1710000</v>
      </c>
      <c r="J44" s="5">
        <v>0</v>
      </c>
      <c r="K44" s="2">
        <f t="shared" si="1"/>
        <v>1710000</v>
      </c>
    </row>
    <row r="45" spans="1:11" ht="12.75" customHeight="1">
      <c r="A45" s="87"/>
      <c r="B45" s="148" t="s">
        <v>128</v>
      </c>
      <c r="C45" s="149"/>
      <c r="D45" s="23"/>
      <c r="E45" s="19"/>
      <c r="F45" s="48"/>
      <c r="G45" s="22"/>
      <c r="H45" s="22"/>
      <c r="I45" s="22"/>
      <c r="J45" s="22"/>
      <c r="K45" s="135">
        <f>SUM(K46:K47)</f>
        <v>9172768</v>
      </c>
    </row>
    <row r="46" spans="1:11" ht="12.75" customHeight="1">
      <c r="A46" s="86"/>
      <c r="B46" s="150" t="s">
        <v>74</v>
      </c>
      <c r="C46" s="151"/>
      <c r="D46" s="3" t="s">
        <v>23</v>
      </c>
      <c r="E46" s="10">
        <v>1</v>
      </c>
      <c r="F46" s="37">
        <v>2005</v>
      </c>
      <c r="G46" s="15" t="s">
        <v>155</v>
      </c>
      <c r="H46" s="15" t="s">
        <v>155</v>
      </c>
      <c r="I46" s="5">
        <v>14262768</v>
      </c>
      <c r="J46" s="5">
        <v>6800000</v>
      </c>
      <c r="K46" s="2">
        <f t="shared" si="1"/>
        <v>7462768</v>
      </c>
    </row>
    <row r="47" spans="1:11" ht="12.75" customHeight="1">
      <c r="A47" s="86"/>
      <c r="B47" s="150" t="s">
        <v>93</v>
      </c>
      <c r="C47" s="151"/>
      <c r="D47" s="3" t="s">
        <v>181</v>
      </c>
      <c r="E47" s="10">
        <v>1</v>
      </c>
      <c r="F47" s="37">
        <v>2003</v>
      </c>
      <c r="G47" s="10">
        <v>978</v>
      </c>
      <c r="H47" s="15" t="s">
        <v>173</v>
      </c>
      <c r="I47" s="5">
        <v>1710000</v>
      </c>
      <c r="J47" s="2">
        <v>0</v>
      </c>
      <c r="K47" s="2">
        <f t="shared" si="1"/>
        <v>1710000</v>
      </c>
    </row>
    <row r="48" spans="1:11" ht="12.75" customHeight="1">
      <c r="A48" s="88"/>
      <c r="B48" s="148" t="s">
        <v>129</v>
      </c>
      <c r="C48" s="149"/>
      <c r="D48" s="23"/>
      <c r="E48" s="19"/>
      <c r="F48" s="48"/>
      <c r="G48" s="19"/>
      <c r="H48" s="21"/>
      <c r="I48" s="22"/>
      <c r="J48" s="16"/>
      <c r="K48" s="136">
        <f>SUM(K49)</f>
        <v>14262768</v>
      </c>
    </row>
    <row r="49" spans="1:11" ht="12.75" customHeight="1">
      <c r="A49" s="89"/>
      <c r="B49" s="150" t="s">
        <v>59</v>
      </c>
      <c r="C49" s="151"/>
      <c r="D49" s="3" t="s">
        <v>22</v>
      </c>
      <c r="E49" s="10">
        <v>1</v>
      </c>
      <c r="F49" s="37">
        <v>0</v>
      </c>
      <c r="G49" s="10">
        <v>0</v>
      </c>
      <c r="H49" s="10">
        <v>0</v>
      </c>
      <c r="I49" s="5">
        <v>14262768</v>
      </c>
      <c r="J49" s="2">
        <v>0</v>
      </c>
      <c r="K49" s="16">
        <f t="shared" si="1"/>
        <v>14262768</v>
      </c>
    </row>
    <row r="50" spans="1:11" ht="12.75" customHeight="1">
      <c r="A50" s="87"/>
      <c r="B50" s="148" t="s">
        <v>130</v>
      </c>
      <c r="C50" s="149"/>
      <c r="D50" s="23"/>
      <c r="E50" s="19"/>
      <c r="F50" s="48"/>
      <c r="G50" s="22"/>
      <c r="H50" s="22"/>
      <c r="I50" s="22"/>
      <c r="J50" s="16"/>
      <c r="K50" s="135">
        <f>SUM(K51:K54)</f>
        <v>25523075.5</v>
      </c>
    </row>
    <row r="51" spans="1:11" ht="12.75" customHeight="1">
      <c r="A51" s="86"/>
      <c r="B51" s="150" t="s">
        <v>94</v>
      </c>
      <c r="C51" s="151"/>
      <c r="D51" s="3" t="s">
        <v>22</v>
      </c>
      <c r="E51" s="10">
        <v>1</v>
      </c>
      <c r="F51" s="37">
        <v>0</v>
      </c>
      <c r="G51" s="15" t="s">
        <v>176</v>
      </c>
      <c r="H51" s="15" t="s">
        <v>176</v>
      </c>
      <c r="I51" s="5">
        <v>14262768</v>
      </c>
      <c r="J51" s="5">
        <v>0</v>
      </c>
      <c r="K51" s="2">
        <f t="shared" si="1"/>
        <v>14262768</v>
      </c>
    </row>
    <row r="52" spans="1:11" ht="12.75" customHeight="1">
      <c r="A52" s="86"/>
      <c r="B52" s="150"/>
      <c r="C52" s="151"/>
      <c r="D52" s="30" t="s">
        <v>6</v>
      </c>
      <c r="E52" s="10">
        <v>3</v>
      </c>
      <c r="F52" s="37">
        <v>0</v>
      </c>
      <c r="G52" s="15" t="s">
        <v>176</v>
      </c>
      <c r="H52" s="15" t="s">
        <v>176</v>
      </c>
      <c r="I52" s="2">
        <v>695846.5</v>
      </c>
      <c r="J52" s="31">
        <v>0</v>
      </c>
      <c r="K52" s="2">
        <f t="shared" si="1"/>
        <v>2087539.5</v>
      </c>
    </row>
    <row r="53" spans="1:11" ht="12.75" customHeight="1">
      <c r="A53" s="86"/>
      <c r="B53" s="150" t="s">
        <v>97</v>
      </c>
      <c r="C53" s="151"/>
      <c r="D53" s="3" t="s">
        <v>181</v>
      </c>
      <c r="E53" s="10">
        <v>1</v>
      </c>
      <c r="F53" s="14">
        <v>2002</v>
      </c>
      <c r="G53" s="10">
        <v>932</v>
      </c>
      <c r="H53" s="10">
        <v>932</v>
      </c>
      <c r="I53" s="5">
        <v>1710000</v>
      </c>
      <c r="J53" s="31">
        <v>0</v>
      </c>
      <c r="K53" s="2">
        <f t="shared" si="1"/>
        <v>1710000</v>
      </c>
    </row>
    <row r="54" spans="1:11" ht="12.75" customHeight="1">
      <c r="A54" s="86"/>
      <c r="B54" s="150" t="s">
        <v>175</v>
      </c>
      <c r="C54" s="151"/>
      <c r="D54" s="3" t="s">
        <v>23</v>
      </c>
      <c r="E54" s="10">
        <v>1</v>
      </c>
      <c r="F54" s="37">
        <v>2005</v>
      </c>
      <c r="G54" s="15" t="s">
        <v>158</v>
      </c>
      <c r="H54" s="15" t="s">
        <v>158</v>
      </c>
      <c r="I54" s="5">
        <v>14262768</v>
      </c>
      <c r="J54" s="5">
        <v>6800000</v>
      </c>
      <c r="K54" s="2">
        <f>+E54*I54-J54</f>
        <v>7462768</v>
      </c>
    </row>
    <row r="55" spans="1:11" ht="12.75" customHeight="1">
      <c r="A55" s="87"/>
      <c r="B55" s="148" t="s">
        <v>131</v>
      </c>
      <c r="C55" s="149"/>
      <c r="D55" s="23"/>
      <c r="E55" s="19"/>
      <c r="F55" s="48"/>
      <c r="G55" s="22"/>
      <c r="H55" s="22"/>
      <c r="I55" s="22"/>
      <c r="J55" s="16"/>
      <c r="K55" s="135">
        <f>+K56</f>
        <v>1710000</v>
      </c>
    </row>
    <row r="56" spans="1:11" ht="12.75" customHeight="1">
      <c r="A56" s="86"/>
      <c r="B56" s="150" t="s">
        <v>95</v>
      </c>
      <c r="C56" s="151"/>
      <c r="D56" s="3" t="s">
        <v>181</v>
      </c>
      <c r="E56" s="10">
        <v>1</v>
      </c>
      <c r="F56" s="37">
        <v>1998</v>
      </c>
      <c r="G56" s="10">
        <v>751</v>
      </c>
      <c r="H56" s="15" t="s">
        <v>174</v>
      </c>
      <c r="I56" s="5">
        <v>1710000</v>
      </c>
      <c r="J56" s="5">
        <v>0</v>
      </c>
      <c r="K56" s="2">
        <f t="shared" si="1"/>
        <v>1710000</v>
      </c>
    </row>
    <row r="57" spans="1:11" ht="12.75" customHeight="1">
      <c r="A57" s="87"/>
      <c r="B57" s="148" t="s">
        <v>132</v>
      </c>
      <c r="C57" s="149"/>
      <c r="D57" s="23"/>
      <c r="E57" s="19"/>
      <c r="F57" s="48"/>
      <c r="G57" s="22"/>
      <c r="H57" s="22"/>
      <c r="I57" s="22"/>
      <c r="J57" s="16"/>
      <c r="K57" s="135">
        <f>SUM(K58:K60)</f>
        <v>10882768</v>
      </c>
    </row>
    <row r="58" spans="1:11" ht="12.75" customHeight="1">
      <c r="A58" s="86"/>
      <c r="B58" s="150" t="s">
        <v>96</v>
      </c>
      <c r="C58" s="151"/>
      <c r="D58" s="3" t="s">
        <v>23</v>
      </c>
      <c r="E58" s="10">
        <v>1</v>
      </c>
      <c r="F58" s="37">
        <v>2005</v>
      </c>
      <c r="G58" s="15" t="s">
        <v>161</v>
      </c>
      <c r="H58" s="15" t="s">
        <v>161</v>
      </c>
      <c r="I58" s="5">
        <v>14262768</v>
      </c>
      <c r="J58" s="5">
        <v>6800000</v>
      </c>
      <c r="K58" s="2">
        <f t="shared" si="1"/>
        <v>7462768</v>
      </c>
    </row>
    <row r="59" spans="1:11" ht="12.75" customHeight="1">
      <c r="A59" s="86"/>
      <c r="B59" s="150" t="s">
        <v>98</v>
      </c>
      <c r="C59" s="151"/>
      <c r="D59" s="3" t="s">
        <v>181</v>
      </c>
      <c r="E59" s="10">
        <v>1</v>
      </c>
      <c r="F59" s="37">
        <v>2004</v>
      </c>
      <c r="G59" s="10">
        <v>1001</v>
      </c>
      <c r="H59" s="10">
        <v>1001</v>
      </c>
      <c r="I59" s="5">
        <v>1710000</v>
      </c>
      <c r="J59" s="5">
        <v>0</v>
      </c>
      <c r="K59" s="2">
        <f t="shared" si="1"/>
        <v>1710000</v>
      </c>
    </row>
    <row r="60" spans="1:11" ht="12.75" customHeight="1">
      <c r="A60" s="86"/>
      <c r="B60" s="150"/>
      <c r="C60" s="151"/>
      <c r="D60" s="3" t="s">
        <v>181</v>
      </c>
      <c r="E60" s="10">
        <v>1</v>
      </c>
      <c r="F60" s="37">
        <v>2004</v>
      </c>
      <c r="G60" s="10">
        <v>1004</v>
      </c>
      <c r="H60" s="10">
        <v>1004</v>
      </c>
      <c r="I60" s="5">
        <v>1710000</v>
      </c>
      <c r="J60" s="5">
        <v>0</v>
      </c>
      <c r="K60" s="2">
        <f t="shared" si="1"/>
        <v>1710000</v>
      </c>
    </row>
    <row r="61" spans="1:11" ht="12.75" customHeight="1">
      <c r="A61" s="87"/>
      <c r="B61" s="148" t="s">
        <v>133</v>
      </c>
      <c r="C61" s="149"/>
      <c r="D61" s="1"/>
      <c r="E61" s="10"/>
      <c r="F61" s="37"/>
      <c r="G61" s="2"/>
      <c r="H61" s="2"/>
      <c r="I61" s="2"/>
      <c r="J61" s="2"/>
      <c r="K61" s="135">
        <f>SUM(K62:K63)</f>
        <v>3420000</v>
      </c>
    </row>
    <row r="62" spans="1:11" ht="12.75" customHeight="1">
      <c r="A62" s="86"/>
      <c r="B62" s="150" t="s">
        <v>99</v>
      </c>
      <c r="C62" s="151"/>
      <c r="D62" s="3" t="s">
        <v>181</v>
      </c>
      <c r="E62" s="10">
        <v>1</v>
      </c>
      <c r="F62" s="37">
        <v>2001</v>
      </c>
      <c r="G62" s="10">
        <v>874</v>
      </c>
      <c r="H62" s="15" t="s">
        <v>1</v>
      </c>
      <c r="I62" s="5">
        <v>1710000</v>
      </c>
      <c r="J62" s="2">
        <v>0</v>
      </c>
      <c r="K62" s="2">
        <f t="shared" si="1"/>
        <v>1710000</v>
      </c>
    </row>
    <row r="63" spans="1:11" ht="12.75" customHeight="1" thickBot="1">
      <c r="A63" s="86"/>
      <c r="B63" s="11"/>
      <c r="C63" s="93"/>
      <c r="D63" s="3" t="s">
        <v>181</v>
      </c>
      <c r="E63" s="10">
        <v>1</v>
      </c>
      <c r="F63" s="37">
        <v>2004</v>
      </c>
      <c r="G63" s="33">
        <v>1005</v>
      </c>
      <c r="H63" s="15">
        <v>1005</v>
      </c>
      <c r="I63" s="5">
        <v>1710000</v>
      </c>
      <c r="J63" s="2">
        <v>0</v>
      </c>
      <c r="K63" s="2">
        <f t="shared" si="1"/>
        <v>1710000</v>
      </c>
    </row>
    <row r="64" spans="1:11" ht="16.5" customHeight="1" thickBot="1">
      <c r="A64" s="99"/>
      <c r="B64" s="176" t="s">
        <v>8</v>
      </c>
      <c r="C64" s="177"/>
      <c r="D64" s="178"/>
      <c r="E64" s="178"/>
      <c r="F64" s="178"/>
      <c r="G64" s="178"/>
      <c r="H64" s="178"/>
      <c r="I64" s="178"/>
      <c r="J64" s="179"/>
      <c r="K64" s="137">
        <f>SUM(K65+K68+K70+K72+K74)</f>
        <v>11970000</v>
      </c>
    </row>
    <row r="65" spans="1:11" ht="12.75" customHeight="1">
      <c r="A65" s="91"/>
      <c r="B65" s="148" t="s">
        <v>17</v>
      </c>
      <c r="C65" s="149"/>
      <c r="D65" s="1"/>
      <c r="E65" s="10"/>
      <c r="F65" s="37"/>
      <c r="G65" s="2"/>
      <c r="H65" s="2"/>
      <c r="I65" s="2"/>
      <c r="J65" s="2"/>
      <c r="K65" s="135">
        <f>SUM(K66:K67)</f>
        <v>3420000</v>
      </c>
    </row>
    <row r="66" spans="1:11" ht="12.75" customHeight="1">
      <c r="A66" s="90"/>
      <c r="B66" s="150" t="s">
        <v>20</v>
      </c>
      <c r="C66" s="151"/>
      <c r="D66" s="35" t="s">
        <v>181</v>
      </c>
      <c r="E66" s="17">
        <v>1</v>
      </c>
      <c r="F66" s="38">
        <v>2004</v>
      </c>
      <c r="G66" s="17">
        <v>1020</v>
      </c>
      <c r="H66" s="26" t="s">
        <v>4</v>
      </c>
      <c r="I66" s="5">
        <v>1710000</v>
      </c>
      <c r="J66" s="18">
        <v>0</v>
      </c>
      <c r="K66" s="2">
        <f>+E66*I66-J66</f>
        <v>1710000</v>
      </c>
    </row>
    <row r="67" spans="1:11" ht="12.75" customHeight="1">
      <c r="A67" s="90"/>
      <c r="B67" s="150" t="s">
        <v>12</v>
      </c>
      <c r="C67" s="151"/>
      <c r="D67" s="35" t="s">
        <v>24</v>
      </c>
      <c r="E67" s="10">
        <v>1</v>
      </c>
      <c r="F67" s="37">
        <v>0</v>
      </c>
      <c r="G67" s="10">
        <v>0</v>
      </c>
      <c r="H67" s="15" t="s">
        <v>176</v>
      </c>
      <c r="I67" s="5">
        <v>1710000</v>
      </c>
      <c r="J67" s="2">
        <v>0</v>
      </c>
      <c r="K67" s="2">
        <f>+E67*I67-J67</f>
        <v>1710000</v>
      </c>
    </row>
    <row r="68" spans="1:11" ht="12.75" customHeight="1">
      <c r="A68" s="89"/>
      <c r="B68" s="148" t="s">
        <v>13</v>
      </c>
      <c r="C68" s="149"/>
      <c r="D68" s="11"/>
      <c r="E68" s="19"/>
      <c r="F68" s="48"/>
      <c r="G68" s="41"/>
      <c r="H68" s="21"/>
      <c r="I68" s="22"/>
      <c r="J68" s="16"/>
      <c r="K68" s="136">
        <f>SUM(K69)</f>
        <v>1710000</v>
      </c>
    </row>
    <row r="69" spans="1:11" ht="12.75" customHeight="1">
      <c r="A69" s="89"/>
      <c r="B69" s="154" t="s">
        <v>18</v>
      </c>
      <c r="C69" s="154"/>
      <c r="D69" s="3" t="s">
        <v>181</v>
      </c>
      <c r="E69" s="81">
        <v>1</v>
      </c>
      <c r="F69" s="14">
        <v>2004</v>
      </c>
      <c r="G69" s="33">
        <v>1019</v>
      </c>
      <c r="H69" s="33">
        <v>1019</v>
      </c>
      <c r="I69" s="5">
        <v>1710000</v>
      </c>
      <c r="J69" s="81">
        <v>0</v>
      </c>
      <c r="K69" s="2">
        <f>+E69*I69-J69</f>
        <v>1710000</v>
      </c>
    </row>
    <row r="70" spans="1:11" ht="12.75" customHeight="1">
      <c r="A70" s="86"/>
      <c r="B70" s="155" t="s">
        <v>16</v>
      </c>
      <c r="C70" s="154"/>
      <c r="D70" s="30"/>
      <c r="E70" s="83"/>
      <c r="F70" s="20"/>
      <c r="G70" s="41"/>
      <c r="H70" s="41"/>
      <c r="I70" s="43"/>
      <c r="J70" s="16"/>
      <c r="K70" s="136">
        <f>+K71</f>
        <v>1710000</v>
      </c>
    </row>
    <row r="71" spans="1:11" ht="12.75" customHeight="1">
      <c r="A71" s="86"/>
      <c r="B71" s="154" t="s">
        <v>102</v>
      </c>
      <c r="C71" s="154"/>
      <c r="D71" s="44" t="s">
        <v>24</v>
      </c>
      <c r="E71" s="17">
        <v>1</v>
      </c>
      <c r="F71" s="45">
        <v>0</v>
      </c>
      <c r="G71" s="46">
        <v>0</v>
      </c>
      <c r="H71" s="46">
        <v>0</v>
      </c>
      <c r="I71" s="5">
        <v>1710000</v>
      </c>
      <c r="J71" s="16">
        <v>0</v>
      </c>
      <c r="K71" s="2">
        <f>+E71*I71-J71</f>
        <v>1710000</v>
      </c>
    </row>
    <row r="72" spans="1:11" ht="12.75" customHeight="1">
      <c r="A72" s="86"/>
      <c r="B72" s="155" t="s">
        <v>15</v>
      </c>
      <c r="C72" s="150"/>
      <c r="D72" s="11"/>
      <c r="E72" s="19"/>
      <c r="F72" s="20"/>
      <c r="G72" s="41"/>
      <c r="H72" s="41"/>
      <c r="I72" s="22"/>
      <c r="J72" s="50"/>
      <c r="K72" s="135">
        <f>+K73</f>
        <v>3420000</v>
      </c>
    </row>
    <row r="73" spans="1:11" ht="12.75" customHeight="1">
      <c r="A73" s="86"/>
      <c r="B73" s="154" t="s">
        <v>19</v>
      </c>
      <c r="C73" s="154"/>
      <c r="D73" s="3" t="s">
        <v>24</v>
      </c>
      <c r="E73" s="81">
        <v>2</v>
      </c>
      <c r="F73" s="47">
        <v>0</v>
      </c>
      <c r="G73" s="34">
        <v>0</v>
      </c>
      <c r="H73" s="34">
        <v>0</v>
      </c>
      <c r="I73" s="5">
        <v>1710000</v>
      </c>
      <c r="J73" s="81">
        <v>0</v>
      </c>
      <c r="K73" s="2">
        <f>+E73*I73-J73</f>
        <v>3420000</v>
      </c>
    </row>
    <row r="74" spans="1:11" ht="12.75" customHeight="1">
      <c r="A74" s="86"/>
      <c r="B74" s="148" t="s">
        <v>134</v>
      </c>
      <c r="C74" s="149"/>
      <c r="D74" s="42"/>
      <c r="E74" s="19"/>
      <c r="F74" s="51"/>
      <c r="G74" s="49"/>
      <c r="H74" s="49"/>
      <c r="I74" s="49"/>
      <c r="J74" s="50"/>
      <c r="K74" s="136">
        <f>SUM(K75)</f>
        <v>1710000</v>
      </c>
    </row>
    <row r="75" spans="1:11" ht="12.75" customHeight="1" thickBot="1">
      <c r="A75" s="98"/>
      <c r="B75" s="181" t="s">
        <v>135</v>
      </c>
      <c r="C75" s="182"/>
      <c r="D75" s="94" t="s">
        <v>181</v>
      </c>
      <c r="E75" s="97">
        <v>1</v>
      </c>
      <c r="F75" s="96">
        <v>2001</v>
      </c>
      <c r="G75" s="97">
        <v>878</v>
      </c>
      <c r="H75" s="110" t="s">
        <v>5</v>
      </c>
      <c r="I75" s="5">
        <v>1710000</v>
      </c>
      <c r="J75" s="97">
        <v>0</v>
      </c>
      <c r="K75" s="97">
        <f>+E75*I75-J75</f>
        <v>1710000</v>
      </c>
    </row>
    <row r="76" spans="1:11" ht="16.5" customHeight="1" thickBot="1">
      <c r="A76" s="99"/>
      <c r="B76" s="176" t="s">
        <v>7</v>
      </c>
      <c r="C76" s="177"/>
      <c r="D76" s="178"/>
      <c r="E76" s="178"/>
      <c r="F76" s="178"/>
      <c r="G76" s="178"/>
      <c r="H76" s="178"/>
      <c r="I76" s="178"/>
      <c r="J76" s="179"/>
      <c r="K76" s="137">
        <f>SUM(K77+K81+K88+K90+K94+K96+K99+K101+K103+K106)</f>
        <v>412251548.06</v>
      </c>
    </row>
    <row r="77" spans="1:11" ht="12.75" customHeight="1">
      <c r="A77" s="114"/>
      <c r="B77" s="144" t="s">
        <v>37</v>
      </c>
      <c r="C77" s="145"/>
      <c r="D77" s="111"/>
      <c r="E77" s="112"/>
      <c r="F77" s="112"/>
      <c r="G77" s="112"/>
      <c r="H77" s="112"/>
      <c r="I77" s="112"/>
      <c r="J77" s="113"/>
      <c r="K77" s="138">
        <f>SUM(K78:K80)</f>
        <v>20295693.240000002</v>
      </c>
    </row>
    <row r="78" spans="1:11" ht="12.75" customHeight="1">
      <c r="A78" s="114"/>
      <c r="B78" s="150" t="s">
        <v>49</v>
      </c>
      <c r="C78" s="180"/>
      <c r="D78" s="3" t="s">
        <v>48</v>
      </c>
      <c r="E78" s="58">
        <v>1</v>
      </c>
      <c r="F78" s="14">
        <v>2005</v>
      </c>
      <c r="G78" s="29">
        <v>272</v>
      </c>
      <c r="H78" s="10">
        <v>581756</v>
      </c>
      <c r="I78" s="61">
        <v>8266462.62</v>
      </c>
      <c r="J78" s="61">
        <v>3700000</v>
      </c>
      <c r="K78" s="2">
        <f>+E78*I78-J78</f>
        <v>4566462.62</v>
      </c>
    </row>
    <row r="79" spans="1:11" ht="12.75" customHeight="1">
      <c r="A79" s="90"/>
      <c r="B79" s="150"/>
      <c r="C79" s="153"/>
      <c r="D79" s="3" t="s">
        <v>177</v>
      </c>
      <c r="E79" s="58">
        <v>1</v>
      </c>
      <c r="F79" s="14">
        <v>0</v>
      </c>
      <c r="G79" s="15" t="s">
        <v>176</v>
      </c>
      <c r="H79" s="15" t="s">
        <v>176</v>
      </c>
      <c r="I79" s="61">
        <v>8266462.62</v>
      </c>
      <c r="J79" s="61">
        <v>0</v>
      </c>
      <c r="K79" s="2">
        <f>+E79*I79-J79</f>
        <v>8266462.62</v>
      </c>
    </row>
    <row r="80" spans="1:11" ht="12.75" customHeight="1">
      <c r="A80" s="90"/>
      <c r="B80" s="154" t="s">
        <v>38</v>
      </c>
      <c r="C80" s="154"/>
      <c r="D80" s="3" t="s">
        <v>23</v>
      </c>
      <c r="E80" s="58">
        <v>1</v>
      </c>
      <c r="F80" s="59">
        <v>2005</v>
      </c>
      <c r="G80" s="15" t="s">
        <v>164</v>
      </c>
      <c r="H80" s="15" t="s">
        <v>165</v>
      </c>
      <c r="I80" s="5">
        <v>14262768</v>
      </c>
      <c r="J80" s="61">
        <v>6800000</v>
      </c>
      <c r="K80" s="2">
        <f>+E80*I80-J80</f>
        <v>7462768</v>
      </c>
    </row>
    <row r="81" spans="1:11" ht="12.75" customHeight="1">
      <c r="A81" s="88"/>
      <c r="B81" s="148" t="s">
        <v>39</v>
      </c>
      <c r="C81" s="149"/>
      <c r="D81" s="111"/>
      <c r="E81" s="122"/>
      <c r="F81" s="122"/>
      <c r="G81" s="122"/>
      <c r="H81" s="66"/>
      <c r="I81" s="70"/>
      <c r="J81" s="120"/>
      <c r="K81" s="136">
        <f>SUM(K82:K87)</f>
        <v>256377340.2</v>
      </c>
    </row>
    <row r="82" spans="1:11" ht="12.75" customHeight="1">
      <c r="A82" s="86"/>
      <c r="B82" s="150" t="s">
        <v>61</v>
      </c>
      <c r="C82" s="151"/>
      <c r="D82" s="3" t="s">
        <v>23</v>
      </c>
      <c r="E82" s="58">
        <v>1</v>
      </c>
      <c r="F82" s="14">
        <v>2005</v>
      </c>
      <c r="G82" s="15" t="s">
        <v>162</v>
      </c>
      <c r="H82" s="15" t="s">
        <v>163</v>
      </c>
      <c r="I82" s="5">
        <v>14262768</v>
      </c>
      <c r="J82" s="61">
        <v>6800000</v>
      </c>
      <c r="K82" s="2">
        <f aca="true" t="shared" si="2" ref="K82:K87">+E82*I82-J82</f>
        <v>7462768</v>
      </c>
    </row>
    <row r="83" spans="1:11" ht="12.75" customHeight="1">
      <c r="A83" s="86"/>
      <c r="B83" s="150"/>
      <c r="C83" s="151"/>
      <c r="D83" s="3" t="s">
        <v>22</v>
      </c>
      <c r="E83" s="58">
        <v>3</v>
      </c>
      <c r="F83" s="14">
        <v>0</v>
      </c>
      <c r="G83" s="15" t="s">
        <v>176</v>
      </c>
      <c r="H83" s="15" t="s">
        <v>176</v>
      </c>
      <c r="I83" s="5">
        <v>14262768</v>
      </c>
      <c r="J83" s="61">
        <v>0</v>
      </c>
      <c r="K83" s="2">
        <f t="shared" si="2"/>
        <v>42788304</v>
      </c>
    </row>
    <row r="84" spans="1:11" ht="12.75" customHeight="1">
      <c r="A84" s="86"/>
      <c r="B84" s="150"/>
      <c r="C84" s="151"/>
      <c r="D84" s="3" t="s">
        <v>177</v>
      </c>
      <c r="E84" s="58">
        <v>10</v>
      </c>
      <c r="F84" s="14">
        <v>0</v>
      </c>
      <c r="G84" s="15" t="s">
        <v>176</v>
      </c>
      <c r="H84" s="15" t="s">
        <v>176</v>
      </c>
      <c r="I84" s="61">
        <v>8266462.62</v>
      </c>
      <c r="J84" s="61">
        <v>0</v>
      </c>
      <c r="K84" s="2">
        <f t="shared" si="2"/>
        <v>82664626.2</v>
      </c>
    </row>
    <row r="85" spans="1:11" ht="12.75" customHeight="1">
      <c r="A85" s="86"/>
      <c r="B85" s="150"/>
      <c r="C85" s="151"/>
      <c r="D85" s="3" t="s">
        <v>60</v>
      </c>
      <c r="E85" s="58">
        <v>5</v>
      </c>
      <c r="F85" s="14">
        <v>0</v>
      </c>
      <c r="G85" s="15" t="s">
        <v>176</v>
      </c>
      <c r="H85" s="15" t="s">
        <v>176</v>
      </c>
      <c r="I85" s="61">
        <v>18920876.4</v>
      </c>
      <c r="J85" s="61">
        <v>0</v>
      </c>
      <c r="K85" s="2">
        <f t="shared" si="2"/>
        <v>94604382</v>
      </c>
    </row>
    <row r="86" spans="1:11" ht="12.75" customHeight="1">
      <c r="A86" s="86"/>
      <c r="B86" s="150" t="s">
        <v>43</v>
      </c>
      <c r="C86" s="151"/>
      <c r="D86" s="35" t="s">
        <v>50</v>
      </c>
      <c r="E86" s="58">
        <v>1</v>
      </c>
      <c r="F86" s="72">
        <v>1998</v>
      </c>
      <c r="G86" s="73" t="s">
        <v>166</v>
      </c>
      <c r="H86" s="73" t="s">
        <v>167</v>
      </c>
      <c r="I86" s="61">
        <v>24510000</v>
      </c>
      <c r="J86" s="61">
        <v>4000000</v>
      </c>
      <c r="K86" s="2">
        <f t="shared" si="2"/>
        <v>20510000</v>
      </c>
    </row>
    <row r="87" spans="1:11" ht="12.75" customHeight="1">
      <c r="A87" s="86"/>
      <c r="B87" s="150"/>
      <c r="C87" s="151"/>
      <c r="D87" s="39" t="s">
        <v>138</v>
      </c>
      <c r="E87" s="58">
        <v>1</v>
      </c>
      <c r="F87" s="14">
        <v>2000</v>
      </c>
      <c r="G87" s="29">
        <v>188</v>
      </c>
      <c r="H87" s="10">
        <v>622338</v>
      </c>
      <c r="I87" s="61">
        <v>16597260</v>
      </c>
      <c r="J87" s="61">
        <v>8250000</v>
      </c>
      <c r="K87" s="2">
        <f t="shared" si="2"/>
        <v>8347260</v>
      </c>
    </row>
    <row r="88" spans="1:11" ht="12.75" customHeight="1">
      <c r="A88" s="88"/>
      <c r="B88" s="148" t="s">
        <v>41</v>
      </c>
      <c r="C88" s="149"/>
      <c r="D88" s="67"/>
      <c r="E88" s="68"/>
      <c r="F88" s="68"/>
      <c r="G88" s="68"/>
      <c r="H88" s="68"/>
      <c r="I88" s="68"/>
      <c r="J88" s="69"/>
      <c r="K88" s="136">
        <f>SUM(K89)</f>
        <v>7462768</v>
      </c>
    </row>
    <row r="89" spans="1:11" ht="12.75" customHeight="1">
      <c r="A89" s="86"/>
      <c r="B89" s="150" t="s">
        <v>42</v>
      </c>
      <c r="C89" s="151"/>
      <c r="D89" s="3" t="s">
        <v>23</v>
      </c>
      <c r="E89" s="74">
        <v>1</v>
      </c>
      <c r="F89" s="40">
        <v>2005</v>
      </c>
      <c r="G89" s="75" t="s">
        <v>156</v>
      </c>
      <c r="H89" s="75" t="s">
        <v>157</v>
      </c>
      <c r="I89" s="5">
        <v>14262768</v>
      </c>
      <c r="J89" s="62">
        <v>6800000</v>
      </c>
      <c r="K89" s="2">
        <f>+E89*I89-J89</f>
        <v>7462768</v>
      </c>
    </row>
    <row r="90" spans="1:11" ht="12.75" customHeight="1">
      <c r="A90" s="87"/>
      <c r="B90" s="148" t="s">
        <v>44</v>
      </c>
      <c r="C90" s="149"/>
      <c r="D90" s="11"/>
      <c r="E90" s="76"/>
      <c r="F90" s="48"/>
      <c r="G90" s="77"/>
      <c r="H90" s="77"/>
      <c r="I90" s="70"/>
      <c r="J90" s="71"/>
      <c r="K90" s="135">
        <f>SUM(K91:K93)</f>
        <v>36647140</v>
      </c>
    </row>
    <row r="91" spans="1:11" ht="12.75" customHeight="1">
      <c r="A91" s="86"/>
      <c r="B91" s="150" t="s">
        <v>45</v>
      </c>
      <c r="C91" s="151"/>
      <c r="D91" s="35" t="s">
        <v>51</v>
      </c>
      <c r="E91" s="60">
        <v>1</v>
      </c>
      <c r="F91" s="78">
        <v>1997</v>
      </c>
      <c r="G91" s="33">
        <v>205</v>
      </c>
      <c r="H91" s="33">
        <v>468485</v>
      </c>
      <c r="I91" s="61">
        <v>19117909</v>
      </c>
      <c r="J91" s="61">
        <v>5000000</v>
      </c>
      <c r="K91" s="2">
        <f>+E91*I91-J91</f>
        <v>14117909</v>
      </c>
    </row>
    <row r="92" spans="1:11" ht="12.75" customHeight="1">
      <c r="A92" s="86"/>
      <c r="B92" s="150" t="s">
        <v>140</v>
      </c>
      <c r="C92" s="180"/>
      <c r="D92" s="3" t="s">
        <v>177</v>
      </c>
      <c r="E92" s="60">
        <v>1</v>
      </c>
      <c r="F92" s="78">
        <v>0</v>
      </c>
      <c r="G92" s="33">
        <v>0</v>
      </c>
      <c r="H92" s="33">
        <v>0</v>
      </c>
      <c r="I92" s="61">
        <v>8266463</v>
      </c>
      <c r="J92" s="61">
        <v>0</v>
      </c>
      <c r="K92" s="2">
        <f>+E92*I92-J92</f>
        <v>8266463</v>
      </c>
    </row>
    <row r="93" spans="1:11" ht="12.75" customHeight="1">
      <c r="A93" s="86"/>
      <c r="B93" s="150" t="s">
        <v>53</v>
      </c>
      <c r="C93" s="153"/>
      <c r="D93" s="3" t="s">
        <v>22</v>
      </c>
      <c r="E93" s="60">
        <v>1</v>
      </c>
      <c r="F93" s="78">
        <v>0</v>
      </c>
      <c r="G93" s="33">
        <v>0</v>
      </c>
      <c r="H93" s="33">
        <v>0</v>
      </c>
      <c r="I93" s="5">
        <v>14262768</v>
      </c>
      <c r="J93" s="61">
        <v>0</v>
      </c>
      <c r="K93" s="2">
        <f>+E93*I93-J93</f>
        <v>14262768</v>
      </c>
    </row>
    <row r="94" spans="1:11" ht="12.75" customHeight="1">
      <c r="A94" s="87"/>
      <c r="B94" s="148" t="s">
        <v>46</v>
      </c>
      <c r="C94" s="149"/>
      <c r="D94" s="11"/>
      <c r="E94" s="76"/>
      <c r="F94" s="79"/>
      <c r="G94" s="41"/>
      <c r="H94" s="41"/>
      <c r="I94" s="70"/>
      <c r="J94" s="71"/>
      <c r="K94" s="135">
        <f>SUM(K95)</f>
        <v>4566462.62</v>
      </c>
    </row>
    <row r="95" spans="1:11" ht="12.75" customHeight="1">
      <c r="A95" s="86"/>
      <c r="B95" s="150" t="s">
        <v>47</v>
      </c>
      <c r="C95" s="151"/>
      <c r="D95" s="3" t="s">
        <v>52</v>
      </c>
      <c r="E95" s="64">
        <v>1</v>
      </c>
      <c r="F95" s="14">
        <v>2004</v>
      </c>
      <c r="G95" s="80">
        <v>268</v>
      </c>
      <c r="H95" s="15" t="s">
        <v>169</v>
      </c>
      <c r="I95" s="61">
        <v>8266462.62</v>
      </c>
      <c r="J95" s="65">
        <v>3700000</v>
      </c>
      <c r="K95" s="2">
        <f>+E95*I95-J95</f>
        <v>4566462.62</v>
      </c>
    </row>
    <row r="96" spans="1:11" ht="12.75" customHeight="1">
      <c r="A96" s="87"/>
      <c r="B96" s="148" t="s">
        <v>11</v>
      </c>
      <c r="C96" s="149"/>
      <c r="D96" s="23"/>
      <c r="E96" s="19"/>
      <c r="F96" s="48"/>
      <c r="G96" s="22"/>
      <c r="H96" s="22"/>
      <c r="I96" s="22"/>
      <c r="J96" s="16"/>
      <c r="K96" s="135">
        <f>SUM(K97:K98)</f>
        <v>14925536</v>
      </c>
    </row>
    <row r="97" spans="1:11" ht="12.75" customHeight="1">
      <c r="A97" s="86"/>
      <c r="B97" s="150" t="s">
        <v>10</v>
      </c>
      <c r="C97" s="151"/>
      <c r="D97" s="3" t="s">
        <v>23</v>
      </c>
      <c r="E97" s="24">
        <v>1</v>
      </c>
      <c r="F97" s="47">
        <v>2005</v>
      </c>
      <c r="G97" s="4" t="s">
        <v>149</v>
      </c>
      <c r="H97" s="4" t="s">
        <v>150</v>
      </c>
      <c r="I97" s="5">
        <v>14262768</v>
      </c>
      <c r="J97" s="25">
        <v>6800000</v>
      </c>
      <c r="K97" s="2">
        <f>+E97*I97-J97</f>
        <v>7462768</v>
      </c>
    </row>
    <row r="98" spans="1:11" ht="12.75" customHeight="1">
      <c r="A98" s="86"/>
      <c r="B98" s="150"/>
      <c r="C98" s="151"/>
      <c r="D98" s="3" t="s">
        <v>23</v>
      </c>
      <c r="E98" s="18">
        <v>1</v>
      </c>
      <c r="F98" s="45">
        <v>2005</v>
      </c>
      <c r="G98" s="26" t="s">
        <v>151</v>
      </c>
      <c r="H98" s="26" t="s">
        <v>152</v>
      </c>
      <c r="I98" s="5">
        <v>14262768</v>
      </c>
      <c r="J98" s="18">
        <v>6800000</v>
      </c>
      <c r="K98" s="2">
        <f>+E98*I98-J98</f>
        <v>7462768</v>
      </c>
    </row>
    <row r="99" spans="1:11" ht="12.75" customHeight="1">
      <c r="A99" s="88"/>
      <c r="B99" s="148" t="s">
        <v>35</v>
      </c>
      <c r="C99" s="149"/>
      <c r="D99" s="42"/>
      <c r="E99" s="22"/>
      <c r="F99" s="48"/>
      <c r="G99" s="22"/>
      <c r="H99" s="22"/>
      <c r="I99" s="22"/>
      <c r="J99" s="16"/>
      <c r="K99" s="136">
        <f>SUM(K100)</f>
        <v>7462768</v>
      </c>
    </row>
    <row r="100" spans="1:11" ht="12.75" customHeight="1">
      <c r="A100" s="86"/>
      <c r="B100" s="150" t="s">
        <v>36</v>
      </c>
      <c r="C100" s="151"/>
      <c r="D100" s="3" t="s">
        <v>23</v>
      </c>
      <c r="E100" s="2">
        <v>1</v>
      </c>
      <c r="F100" s="14">
        <v>2005</v>
      </c>
      <c r="G100" s="15" t="s">
        <v>153</v>
      </c>
      <c r="H100" s="15" t="s">
        <v>154</v>
      </c>
      <c r="I100" s="5">
        <v>14262768</v>
      </c>
      <c r="J100" s="2">
        <v>6800000</v>
      </c>
      <c r="K100" s="2">
        <f>+E100*I100-J100</f>
        <v>7462768</v>
      </c>
    </row>
    <row r="101" spans="1:11" ht="12.75" customHeight="1">
      <c r="A101" s="88"/>
      <c r="B101" s="148" t="s">
        <v>57</v>
      </c>
      <c r="C101" s="149"/>
      <c r="D101" s="42"/>
      <c r="E101" s="22"/>
      <c r="F101" s="48"/>
      <c r="G101" s="22"/>
      <c r="H101" s="22"/>
      <c r="I101" s="22"/>
      <c r="J101" s="16"/>
      <c r="K101" s="136">
        <f>+K102</f>
        <v>14262768</v>
      </c>
    </row>
    <row r="102" spans="1:11" ht="12.75" customHeight="1">
      <c r="A102" s="88"/>
      <c r="B102" s="150" t="s">
        <v>25</v>
      </c>
      <c r="C102" s="151"/>
      <c r="D102" s="39" t="s">
        <v>22</v>
      </c>
      <c r="E102" s="25">
        <v>1</v>
      </c>
      <c r="F102" s="63">
        <v>0</v>
      </c>
      <c r="G102" s="27" t="s">
        <v>176</v>
      </c>
      <c r="H102" s="27" t="s">
        <v>176</v>
      </c>
      <c r="I102" s="5">
        <v>14262768</v>
      </c>
      <c r="J102" s="25">
        <v>0</v>
      </c>
      <c r="K102" s="2">
        <f>+E102*I102-J102</f>
        <v>14262768</v>
      </c>
    </row>
    <row r="103" spans="1:11" ht="12.75" customHeight="1">
      <c r="A103" s="88"/>
      <c r="B103" s="148" t="s">
        <v>54</v>
      </c>
      <c r="C103" s="149"/>
      <c r="D103" s="42"/>
      <c r="E103" s="22"/>
      <c r="F103" s="48"/>
      <c r="G103" s="22"/>
      <c r="H103" s="22"/>
      <c r="I103" s="22"/>
      <c r="J103" s="16"/>
      <c r="K103" s="136">
        <f>SUM(K104:K105)</f>
        <v>28525536</v>
      </c>
    </row>
    <row r="104" spans="1:11" ht="12.75" customHeight="1">
      <c r="A104" s="86"/>
      <c r="B104" s="150" t="s">
        <v>55</v>
      </c>
      <c r="C104" s="151"/>
      <c r="D104" s="3" t="s">
        <v>22</v>
      </c>
      <c r="E104" s="5">
        <v>1</v>
      </c>
      <c r="F104" s="47">
        <v>0</v>
      </c>
      <c r="G104" s="4" t="s">
        <v>176</v>
      </c>
      <c r="H104" s="4" t="s">
        <v>176</v>
      </c>
      <c r="I104" s="5">
        <v>14262768</v>
      </c>
      <c r="J104" s="5">
        <v>0</v>
      </c>
      <c r="K104" s="2">
        <f>+E104*I104-J104</f>
        <v>14262768</v>
      </c>
    </row>
    <row r="105" spans="1:11" ht="12.75" customHeight="1">
      <c r="A105" s="86"/>
      <c r="B105" s="150" t="s">
        <v>56</v>
      </c>
      <c r="C105" s="151"/>
      <c r="D105" s="39" t="s">
        <v>22</v>
      </c>
      <c r="E105" s="18">
        <v>1</v>
      </c>
      <c r="F105" s="45">
        <v>0</v>
      </c>
      <c r="G105" s="26" t="s">
        <v>176</v>
      </c>
      <c r="H105" s="26" t="s">
        <v>176</v>
      </c>
      <c r="I105" s="5">
        <v>14262768</v>
      </c>
      <c r="J105" s="18">
        <v>0</v>
      </c>
      <c r="K105" s="2">
        <f>+E105*I105-J105</f>
        <v>14262768</v>
      </c>
    </row>
    <row r="106" spans="1:11" ht="12.75" customHeight="1">
      <c r="A106" s="88"/>
      <c r="B106" s="148" t="s">
        <v>40</v>
      </c>
      <c r="C106" s="149"/>
      <c r="D106" s="42"/>
      <c r="E106" s="22"/>
      <c r="F106" s="48"/>
      <c r="G106" s="22"/>
      <c r="H106" s="22"/>
      <c r="I106" s="22"/>
      <c r="J106" s="16"/>
      <c r="K106" s="136">
        <f>SUM(K107:K108)</f>
        <v>21725536</v>
      </c>
    </row>
    <row r="107" spans="1:11" ht="12.75" customHeight="1">
      <c r="A107" s="86"/>
      <c r="B107" s="150" t="s">
        <v>139</v>
      </c>
      <c r="C107" s="151"/>
      <c r="D107" s="3" t="s">
        <v>23</v>
      </c>
      <c r="E107" s="5">
        <v>1</v>
      </c>
      <c r="F107" s="47">
        <v>2005</v>
      </c>
      <c r="G107" s="4" t="s">
        <v>159</v>
      </c>
      <c r="H107" s="4" t="s">
        <v>160</v>
      </c>
      <c r="I107" s="5">
        <v>14262768</v>
      </c>
      <c r="J107" s="5">
        <v>6800000</v>
      </c>
      <c r="K107" s="2">
        <f>+E107*I107-J107</f>
        <v>7462768</v>
      </c>
    </row>
    <row r="108" spans="1:11" ht="12.75" customHeight="1" thickBot="1">
      <c r="A108" s="121"/>
      <c r="B108" s="154" t="s">
        <v>58</v>
      </c>
      <c r="C108" s="154"/>
      <c r="D108" s="35" t="s">
        <v>22</v>
      </c>
      <c r="E108" s="2">
        <v>1</v>
      </c>
      <c r="F108" s="37">
        <v>0</v>
      </c>
      <c r="G108" s="2">
        <v>0</v>
      </c>
      <c r="H108" s="2">
        <v>0</v>
      </c>
      <c r="I108" s="5">
        <v>14262768</v>
      </c>
      <c r="J108" s="2">
        <v>0</v>
      </c>
      <c r="K108" s="2">
        <f>+E108*I108-J108</f>
        <v>14262768</v>
      </c>
    </row>
    <row r="109" spans="1:11" ht="16.5" customHeight="1" thickBot="1">
      <c r="A109" s="99"/>
      <c r="B109" s="176" t="s">
        <v>186</v>
      </c>
      <c r="C109" s="177"/>
      <c r="D109" s="178"/>
      <c r="E109" s="178"/>
      <c r="F109" s="178"/>
      <c r="G109" s="178"/>
      <c r="H109" s="178"/>
      <c r="I109" s="178"/>
      <c r="J109" s="179"/>
      <c r="K109" s="137">
        <f>SUM(K110+K112+K114+K117+K119+K122+K125+K127+K130)</f>
        <v>126072144</v>
      </c>
    </row>
    <row r="110" spans="1:11" ht="12.75" customHeight="1">
      <c r="A110" s="114"/>
      <c r="B110" s="144" t="s">
        <v>37</v>
      </c>
      <c r="C110" s="145"/>
      <c r="D110" s="111"/>
      <c r="E110" s="112"/>
      <c r="F110" s="112"/>
      <c r="G110" s="112"/>
      <c r="H110" s="112"/>
      <c r="I110" s="112"/>
      <c r="J110" s="113"/>
      <c r="K110" s="138">
        <f>SUM(K111)</f>
        <v>14262768</v>
      </c>
    </row>
    <row r="111" spans="1:11" ht="12.75" customHeight="1">
      <c r="A111" s="90"/>
      <c r="B111" s="154" t="s">
        <v>85</v>
      </c>
      <c r="C111" s="154"/>
      <c r="D111" s="35" t="s">
        <v>22</v>
      </c>
      <c r="E111" s="58">
        <v>1</v>
      </c>
      <c r="F111" s="14">
        <v>0</v>
      </c>
      <c r="G111" s="29">
        <v>0</v>
      </c>
      <c r="H111" s="10">
        <v>0</v>
      </c>
      <c r="I111" s="5">
        <v>14262768</v>
      </c>
      <c r="J111" s="61">
        <v>0</v>
      </c>
      <c r="K111" s="2">
        <f>+E111*I111-J111</f>
        <v>14262768</v>
      </c>
    </row>
    <row r="112" spans="1:11" ht="12.75" customHeight="1">
      <c r="A112" s="87"/>
      <c r="B112" s="148" t="s">
        <v>26</v>
      </c>
      <c r="C112" s="149"/>
      <c r="D112" s="67"/>
      <c r="E112" s="68"/>
      <c r="F112" s="68"/>
      <c r="G112" s="68"/>
      <c r="H112" s="68"/>
      <c r="I112" s="68"/>
      <c r="J112" s="69"/>
      <c r="K112" s="135">
        <f>SUM(K113)</f>
        <v>1710000</v>
      </c>
    </row>
    <row r="113" spans="1:11" ht="12.75" customHeight="1">
      <c r="A113" s="90"/>
      <c r="B113" s="154" t="s">
        <v>27</v>
      </c>
      <c r="C113" s="154"/>
      <c r="D113" s="39" t="s">
        <v>24</v>
      </c>
      <c r="E113" s="58">
        <v>1</v>
      </c>
      <c r="F113" s="14">
        <v>0</v>
      </c>
      <c r="G113" s="29">
        <v>0</v>
      </c>
      <c r="H113" s="10">
        <v>0</v>
      </c>
      <c r="I113" s="5">
        <v>1710000</v>
      </c>
      <c r="J113" s="61">
        <v>0</v>
      </c>
      <c r="K113" s="2">
        <f>+E113*I113-J113</f>
        <v>1710000</v>
      </c>
    </row>
    <row r="114" spans="1:12" s="36" customFormat="1" ht="12.75" customHeight="1">
      <c r="A114" s="85"/>
      <c r="B114" s="148" t="s">
        <v>28</v>
      </c>
      <c r="C114" s="149"/>
      <c r="D114" s="67"/>
      <c r="E114" s="68"/>
      <c r="F114" s="68"/>
      <c r="G114" s="68"/>
      <c r="H114" s="68"/>
      <c r="I114" s="68"/>
      <c r="J114" s="69"/>
      <c r="K114" s="139">
        <f>SUM(K115:K116)</f>
        <v>6840000</v>
      </c>
      <c r="L114" s="130"/>
    </row>
    <row r="115" spans="1:12" s="36" customFormat="1" ht="12.75" customHeight="1">
      <c r="A115" s="90"/>
      <c r="B115" s="154" t="s">
        <v>29</v>
      </c>
      <c r="C115" s="154"/>
      <c r="D115" s="35" t="s">
        <v>24</v>
      </c>
      <c r="E115" s="58">
        <v>2</v>
      </c>
      <c r="F115" s="14">
        <v>0</v>
      </c>
      <c r="G115" s="29">
        <v>0</v>
      </c>
      <c r="H115" s="10">
        <v>0</v>
      </c>
      <c r="I115" s="5">
        <v>1710000</v>
      </c>
      <c r="J115" s="61">
        <v>0</v>
      </c>
      <c r="K115" s="2">
        <f>+E115*I115-J115</f>
        <v>3420000</v>
      </c>
      <c r="L115" s="130"/>
    </row>
    <row r="116" spans="1:12" s="36" customFormat="1" ht="12.75" customHeight="1">
      <c r="A116" s="90"/>
      <c r="B116" s="154" t="s">
        <v>30</v>
      </c>
      <c r="C116" s="154"/>
      <c r="D116" s="35" t="s">
        <v>24</v>
      </c>
      <c r="E116" s="58">
        <v>2</v>
      </c>
      <c r="F116" s="14">
        <v>0</v>
      </c>
      <c r="G116" s="29">
        <v>0</v>
      </c>
      <c r="H116" s="10">
        <v>0</v>
      </c>
      <c r="I116" s="5">
        <v>1710000</v>
      </c>
      <c r="J116" s="61">
        <v>0</v>
      </c>
      <c r="K116" s="2">
        <f>+E116*I116-J116</f>
        <v>3420000</v>
      </c>
      <c r="L116" s="130"/>
    </row>
    <row r="117" spans="1:11" ht="12.75" customHeight="1">
      <c r="A117" s="85"/>
      <c r="B117" s="148" t="s">
        <v>62</v>
      </c>
      <c r="C117" s="149"/>
      <c r="D117" s="67"/>
      <c r="E117" s="68"/>
      <c r="F117" s="68"/>
      <c r="G117" s="68"/>
      <c r="H117" s="68"/>
      <c r="I117" s="68"/>
      <c r="J117" s="69"/>
      <c r="K117" s="139">
        <f>SUM(K118)</f>
        <v>14262768</v>
      </c>
    </row>
    <row r="118" spans="1:11" ht="12.75" customHeight="1">
      <c r="A118" s="90"/>
      <c r="B118" s="154" t="s">
        <v>63</v>
      </c>
      <c r="C118" s="154"/>
      <c r="D118" s="39" t="s">
        <v>22</v>
      </c>
      <c r="E118" s="58">
        <v>1</v>
      </c>
      <c r="F118" s="14">
        <v>0</v>
      </c>
      <c r="G118" s="29">
        <v>0</v>
      </c>
      <c r="H118" s="10">
        <v>0</v>
      </c>
      <c r="I118" s="5">
        <v>14262768</v>
      </c>
      <c r="J118" s="61">
        <v>0</v>
      </c>
      <c r="K118" s="2">
        <f>+E118*I118-J118</f>
        <v>14262768</v>
      </c>
    </row>
    <row r="119" spans="1:11" ht="12.75" customHeight="1">
      <c r="A119" s="85"/>
      <c r="B119" s="148" t="s">
        <v>64</v>
      </c>
      <c r="C119" s="149"/>
      <c r="D119" s="67"/>
      <c r="E119" s="68"/>
      <c r="F119" s="68"/>
      <c r="G119" s="68"/>
      <c r="H119" s="68"/>
      <c r="I119" s="68"/>
      <c r="J119" s="69"/>
      <c r="K119" s="139">
        <f>SUM(K120:K121)</f>
        <v>28525536</v>
      </c>
    </row>
    <row r="120" spans="1:11" ht="12.75" customHeight="1">
      <c r="A120" s="90"/>
      <c r="B120" s="154" t="s">
        <v>65</v>
      </c>
      <c r="C120" s="154"/>
      <c r="D120" s="35" t="s">
        <v>22</v>
      </c>
      <c r="E120" s="58">
        <v>1</v>
      </c>
      <c r="F120" s="14">
        <v>0</v>
      </c>
      <c r="G120" s="29">
        <v>0</v>
      </c>
      <c r="H120" s="10">
        <v>0</v>
      </c>
      <c r="I120" s="5">
        <v>14262768</v>
      </c>
      <c r="J120" s="61">
        <v>0</v>
      </c>
      <c r="K120" s="2">
        <f>+E120*I120-J120</f>
        <v>14262768</v>
      </c>
    </row>
    <row r="121" spans="1:11" ht="12.75" customHeight="1">
      <c r="A121" s="90"/>
      <c r="B121" s="154" t="s">
        <v>66</v>
      </c>
      <c r="C121" s="154"/>
      <c r="D121" s="35" t="s">
        <v>22</v>
      </c>
      <c r="E121" s="58">
        <v>1</v>
      </c>
      <c r="F121" s="14">
        <v>0</v>
      </c>
      <c r="G121" s="29">
        <v>0</v>
      </c>
      <c r="H121" s="10">
        <v>0</v>
      </c>
      <c r="I121" s="5">
        <v>14262768</v>
      </c>
      <c r="J121" s="61">
        <v>0</v>
      </c>
      <c r="K121" s="2">
        <f>+E121*I121-J121</f>
        <v>14262768</v>
      </c>
    </row>
    <row r="122" spans="1:11" ht="12.75" customHeight="1">
      <c r="A122" s="85"/>
      <c r="B122" s="148" t="s">
        <v>67</v>
      </c>
      <c r="C122" s="149"/>
      <c r="D122" s="67"/>
      <c r="E122" s="68"/>
      <c r="F122" s="68"/>
      <c r="G122" s="68"/>
      <c r="H122" s="68"/>
      <c r="I122" s="68"/>
      <c r="J122" s="69"/>
      <c r="K122" s="139">
        <f>SUM(K123:K124)</f>
        <v>15972768</v>
      </c>
    </row>
    <row r="123" spans="1:11" ht="12.75" customHeight="1">
      <c r="A123" s="90"/>
      <c r="B123" s="154" t="s">
        <v>31</v>
      </c>
      <c r="C123" s="154"/>
      <c r="D123" s="35" t="s">
        <v>24</v>
      </c>
      <c r="E123" s="58">
        <v>1</v>
      </c>
      <c r="F123" s="14">
        <v>0</v>
      </c>
      <c r="G123" s="29">
        <v>0</v>
      </c>
      <c r="H123" s="10">
        <v>0</v>
      </c>
      <c r="I123" s="5">
        <v>1710000</v>
      </c>
      <c r="J123" s="61">
        <v>0</v>
      </c>
      <c r="K123" s="2">
        <f>+E123*I123-J123</f>
        <v>1710000</v>
      </c>
    </row>
    <row r="124" spans="1:11" ht="12.75" customHeight="1">
      <c r="A124" s="90"/>
      <c r="B124" s="154" t="s">
        <v>68</v>
      </c>
      <c r="C124" s="154"/>
      <c r="D124" s="39" t="s">
        <v>22</v>
      </c>
      <c r="E124" s="58">
        <v>1</v>
      </c>
      <c r="F124" s="14">
        <v>0</v>
      </c>
      <c r="G124" s="29">
        <v>0</v>
      </c>
      <c r="H124" s="10">
        <v>0</v>
      </c>
      <c r="I124" s="5">
        <v>14262768</v>
      </c>
      <c r="J124" s="61">
        <v>0</v>
      </c>
      <c r="K124" s="2">
        <f>+E124*I124-J124</f>
        <v>14262768</v>
      </c>
    </row>
    <row r="125" spans="1:11" ht="12.75" customHeight="1">
      <c r="A125" s="85"/>
      <c r="B125" s="148" t="s">
        <v>32</v>
      </c>
      <c r="C125" s="149"/>
      <c r="D125" s="67"/>
      <c r="E125" s="68"/>
      <c r="F125" s="68"/>
      <c r="G125" s="68"/>
      <c r="H125" s="68"/>
      <c r="I125" s="68"/>
      <c r="J125" s="69"/>
      <c r="K125" s="139">
        <f>SUM(K126)</f>
        <v>1710000</v>
      </c>
    </row>
    <row r="126" spans="1:11" ht="12.75" customHeight="1">
      <c r="A126" s="90"/>
      <c r="B126" s="154" t="s">
        <v>33</v>
      </c>
      <c r="C126" s="154"/>
      <c r="D126" s="35" t="s">
        <v>24</v>
      </c>
      <c r="E126" s="58">
        <v>1</v>
      </c>
      <c r="F126" s="14">
        <v>0</v>
      </c>
      <c r="G126" s="29">
        <v>0</v>
      </c>
      <c r="H126" s="10">
        <v>0</v>
      </c>
      <c r="I126" s="5">
        <v>1710000</v>
      </c>
      <c r="J126" s="61">
        <v>0</v>
      </c>
      <c r="K126" s="2">
        <f>+E126*I126-J126</f>
        <v>1710000</v>
      </c>
    </row>
    <row r="127" spans="1:11" ht="12.75" customHeight="1">
      <c r="A127" s="85"/>
      <c r="B127" s="148" t="s">
        <v>69</v>
      </c>
      <c r="C127" s="149"/>
      <c r="D127" s="67"/>
      <c r="E127" s="68"/>
      <c r="F127" s="68"/>
      <c r="G127" s="68"/>
      <c r="H127" s="68"/>
      <c r="I127" s="68"/>
      <c r="J127" s="69"/>
      <c r="K127" s="139">
        <f>SUM(K128:K129)</f>
        <v>28525536</v>
      </c>
    </row>
    <row r="128" spans="1:11" ht="12.75" customHeight="1">
      <c r="A128" s="90"/>
      <c r="B128" s="154" t="s">
        <v>71</v>
      </c>
      <c r="C128" s="154"/>
      <c r="D128" s="35" t="s">
        <v>22</v>
      </c>
      <c r="E128" s="58">
        <v>1</v>
      </c>
      <c r="F128" s="14">
        <v>0</v>
      </c>
      <c r="G128" s="29">
        <v>0</v>
      </c>
      <c r="H128" s="10">
        <v>0</v>
      </c>
      <c r="I128" s="5">
        <v>14262768</v>
      </c>
      <c r="J128" s="61">
        <v>0</v>
      </c>
      <c r="K128" s="2">
        <f>+E128*I128-J128</f>
        <v>14262768</v>
      </c>
    </row>
    <row r="129" spans="1:11" ht="12.75" customHeight="1">
      <c r="A129" s="90"/>
      <c r="B129" s="154" t="s">
        <v>70</v>
      </c>
      <c r="C129" s="154"/>
      <c r="D129" s="35" t="s">
        <v>22</v>
      </c>
      <c r="E129" s="58">
        <v>1</v>
      </c>
      <c r="F129" s="14">
        <v>0</v>
      </c>
      <c r="G129" s="29">
        <v>0</v>
      </c>
      <c r="H129" s="10">
        <v>0</v>
      </c>
      <c r="I129" s="5">
        <v>14262768</v>
      </c>
      <c r="J129" s="61">
        <v>0</v>
      </c>
      <c r="K129" s="2">
        <f>+E129*I129-J129</f>
        <v>14262768</v>
      </c>
    </row>
    <row r="130" spans="1:11" ht="12.75" customHeight="1">
      <c r="A130" s="85"/>
      <c r="B130" s="148" t="s">
        <v>103</v>
      </c>
      <c r="C130" s="149"/>
      <c r="D130" s="67"/>
      <c r="E130" s="68"/>
      <c r="F130" s="68"/>
      <c r="G130" s="68"/>
      <c r="H130" s="68"/>
      <c r="I130" s="68"/>
      <c r="J130" s="69"/>
      <c r="K130" s="139">
        <f>SUM(K131)</f>
        <v>14262768</v>
      </c>
    </row>
    <row r="131" spans="1:11" ht="12.75" customHeight="1" thickBot="1">
      <c r="A131" s="115"/>
      <c r="B131" s="181" t="s">
        <v>72</v>
      </c>
      <c r="C131" s="181"/>
      <c r="D131" s="94" t="s">
        <v>22</v>
      </c>
      <c r="E131" s="116">
        <v>1</v>
      </c>
      <c r="F131" s="117">
        <v>0</v>
      </c>
      <c r="G131" s="118">
        <v>0</v>
      </c>
      <c r="H131" s="95">
        <v>0</v>
      </c>
      <c r="I131" s="5">
        <v>14262768</v>
      </c>
      <c r="J131" s="119">
        <v>0</v>
      </c>
      <c r="K131" s="97">
        <f>+E131*I131-J131</f>
        <v>14262768</v>
      </c>
    </row>
    <row r="132" spans="1:11" ht="16.5" customHeight="1" thickBot="1">
      <c r="A132" s="99"/>
      <c r="B132" s="176" t="s">
        <v>104</v>
      </c>
      <c r="C132" s="177"/>
      <c r="D132" s="178"/>
      <c r="E132" s="178"/>
      <c r="F132" s="178"/>
      <c r="G132" s="178"/>
      <c r="H132" s="178"/>
      <c r="I132" s="178"/>
      <c r="J132" s="179"/>
      <c r="K132" s="137">
        <f>SUM(K133+K135+K137+K139+K141+K143+K145)</f>
        <v>57865238.339999996</v>
      </c>
    </row>
    <row r="133" spans="1:11" ht="12.75" customHeight="1">
      <c r="A133" s="114"/>
      <c r="B133" s="144" t="s">
        <v>105</v>
      </c>
      <c r="C133" s="145"/>
      <c r="D133" s="111"/>
      <c r="E133" s="112"/>
      <c r="F133" s="112"/>
      <c r="G133" s="112"/>
      <c r="H133" s="112"/>
      <c r="I133" s="112"/>
      <c r="J133" s="113"/>
      <c r="K133" s="138">
        <f>SUM(K134)</f>
        <v>8266462.62</v>
      </c>
    </row>
    <row r="134" spans="1:11" ht="12.75" customHeight="1">
      <c r="A134" s="90"/>
      <c r="B134" s="154" t="s">
        <v>185</v>
      </c>
      <c r="C134" s="154"/>
      <c r="D134" s="35" t="s">
        <v>177</v>
      </c>
      <c r="E134" s="58">
        <v>1</v>
      </c>
      <c r="F134" s="14">
        <v>0</v>
      </c>
      <c r="G134" s="29">
        <v>0</v>
      </c>
      <c r="H134" s="10">
        <v>0</v>
      </c>
      <c r="I134" s="61">
        <v>8266462.62</v>
      </c>
      <c r="J134" s="61">
        <v>0</v>
      </c>
      <c r="K134" s="2">
        <f>+E134*I134-J134</f>
        <v>8266462.62</v>
      </c>
    </row>
    <row r="135" spans="1:11" ht="12.75" customHeight="1">
      <c r="A135" s="92"/>
      <c r="B135" s="148" t="s">
        <v>106</v>
      </c>
      <c r="C135" s="149"/>
      <c r="D135" s="67"/>
      <c r="E135" s="68"/>
      <c r="F135" s="68"/>
      <c r="G135" s="68"/>
      <c r="H135" s="68"/>
      <c r="I135" s="68"/>
      <c r="J135" s="69"/>
      <c r="K135" s="140">
        <f>SUM(K136)</f>
        <v>8266462.62</v>
      </c>
    </row>
    <row r="136" spans="1:11" ht="12.75" customHeight="1">
      <c r="A136" s="90"/>
      <c r="B136" s="154" t="s">
        <v>112</v>
      </c>
      <c r="C136" s="154"/>
      <c r="D136" s="35" t="s">
        <v>177</v>
      </c>
      <c r="E136" s="58">
        <v>1</v>
      </c>
      <c r="F136" s="14">
        <v>0</v>
      </c>
      <c r="G136" s="29">
        <v>0</v>
      </c>
      <c r="H136" s="10">
        <v>0</v>
      </c>
      <c r="I136" s="61">
        <v>8266462.62</v>
      </c>
      <c r="J136" s="61">
        <v>0</v>
      </c>
      <c r="K136" s="2">
        <f>+E136*I136-J136</f>
        <v>8266462.62</v>
      </c>
    </row>
    <row r="137" spans="1:11" ht="12.75" customHeight="1">
      <c r="A137" s="92"/>
      <c r="B137" s="148" t="s">
        <v>107</v>
      </c>
      <c r="C137" s="149"/>
      <c r="D137" s="67"/>
      <c r="E137" s="68"/>
      <c r="F137" s="68"/>
      <c r="G137" s="68"/>
      <c r="H137" s="68"/>
      <c r="I137" s="68"/>
      <c r="J137" s="69"/>
      <c r="K137" s="140">
        <f>SUM(K138)</f>
        <v>8266462.62</v>
      </c>
    </row>
    <row r="138" spans="1:11" ht="12.75" customHeight="1">
      <c r="A138" s="90"/>
      <c r="B138" s="154" t="s">
        <v>113</v>
      </c>
      <c r="C138" s="154"/>
      <c r="D138" s="35" t="s">
        <v>177</v>
      </c>
      <c r="E138" s="58">
        <v>1</v>
      </c>
      <c r="F138" s="14">
        <v>0</v>
      </c>
      <c r="G138" s="29">
        <v>0</v>
      </c>
      <c r="H138" s="10">
        <v>0</v>
      </c>
      <c r="I138" s="61">
        <v>8266462.62</v>
      </c>
      <c r="J138" s="61">
        <v>0</v>
      </c>
      <c r="K138" s="2">
        <f>+E138*I138-J138</f>
        <v>8266462.62</v>
      </c>
    </row>
    <row r="139" spans="1:11" ht="12.75" customHeight="1">
      <c r="A139" s="92"/>
      <c r="B139" s="148" t="s">
        <v>108</v>
      </c>
      <c r="C139" s="149"/>
      <c r="D139" s="67"/>
      <c r="E139" s="68"/>
      <c r="F139" s="68"/>
      <c r="G139" s="68"/>
      <c r="H139" s="68"/>
      <c r="I139" s="68"/>
      <c r="J139" s="69"/>
      <c r="K139" s="140">
        <f>SUM(K140)</f>
        <v>8266462.62</v>
      </c>
    </row>
    <row r="140" spans="1:11" ht="12.75" customHeight="1">
      <c r="A140" s="90"/>
      <c r="B140" s="154" t="s">
        <v>114</v>
      </c>
      <c r="C140" s="154"/>
      <c r="D140" s="35" t="s">
        <v>177</v>
      </c>
      <c r="E140" s="58">
        <v>1</v>
      </c>
      <c r="F140" s="14">
        <v>0</v>
      </c>
      <c r="G140" s="29">
        <v>0</v>
      </c>
      <c r="H140" s="10">
        <v>0</v>
      </c>
      <c r="I140" s="61">
        <v>8266462.62</v>
      </c>
      <c r="J140" s="61">
        <v>0</v>
      </c>
      <c r="K140" s="2">
        <f>+E140*I140-J140</f>
        <v>8266462.62</v>
      </c>
    </row>
    <row r="141" spans="1:11" ht="12.75" customHeight="1">
      <c r="A141" s="92"/>
      <c r="B141" s="148" t="s">
        <v>109</v>
      </c>
      <c r="C141" s="149"/>
      <c r="D141" s="67"/>
      <c r="E141" s="68"/>
      <c r="F141" s="68"/>
      <c r="G141" s="68"/>
      <c r="H141" s="68"/>
      <c r="I141" s="68"/>
      <c r="J141" s="69"/>
      <c r="K141" s="140">
        <f>SUM(K142)</f>
        <v>8266462.62</v>
      </c>
    </row>
    <row r="142" spans="1:11" ht="12.75" customHeight="1">
      <c r="A142" s="90"/>
      <c r="B142" s="154" t="s">
        <v>115</v>
      </c>
      <c r="C142" s="154"/>
      <c r="D142" s="35" t="s">
        <v>177</v>
      </c>
      <c r="E142" s="58">
        <v>1</v>
      </c>
      <c r="F142" s="14">
        <v>0</v>
      </c>
      <c r="G142" s="29">
        <v>0</v>
      </c>
      <c r="H142" s="10">
        <v>0</v>
      </c>
      <c r="I142" s="61">
        <v>8266462.62</v>
      </c>
      <c r="J142" s="61">
        <v>0</v>
      </c>
      <c r="K142" s="2">
        <f>+E142*I142-J142</f>
        <v>8266462.62</v>
      </c>
    </row>
    <row r="143" spans="1:11" ht="12.75" customHeight="1">
      <c r="A143" s="92"/>
      <c r="B143" s="148" t="s">
        <v>110</v>
      </c>
      <c r="C143" s="149"/>
      <c r="D143" s="67"/>
      <c r="E143" s="68"/>
      <c r="F143" s="68"/>
      <c r="G143" s="68"/>
      <c r="H143" s="68"/>
      <c r="I143" s="68"/>
      <c r="J143" s="69"/>
      <c r="K143" s="140">
        <f>SUM(K144)</f>
        <v>8266462.62</v>
      </c>
    </row>
    <row r="144" spans="1:11" ht="12.75" customHeight="1">
      <c r="A144" s="90"/>
      <c r="B144" s="154" t="s">
        <v>116</v>
      </c>
      <c r="C144" s="154"/>
      <c r="D144" s="35" t="s">
        <v>177</v>
      </c>
      <c r="E144" s="58">
        <v>1</v>
      </c>
      <c r="F144" s="14">
        <v>0</v>
      </c>
      <c r="G144" s="29">
        <v>0</v>
      </c>
      <c r="H144" s="10">
        <v>0</v>
      </c>
      <c r="I144" s="61">
        <v>8266462.62</v>
      </c>
      <c r="J144" s="61">
        <v>0</v>
      </c>
      <c r="K144" s="2">
        <f>+E144*I144-J144</f>
        <v>8266462.62</v>
      </c>
    </row>
    <row r="145" spans="1:11" ht="12.75" customHeight="1">
      <c r="A145" s="92"/>
      <c r="B145" s="148" t="s">
        <v>111</v>
      </c>
      <c r="C145" s="149"/>
      <c r="D145" s="67"/>
      <c r="E145" s="68"/>
      <c r="F145" s="68"/>
      <c r="G145" s="68"/>
      <c r="H145" s="68"/>
      <c r="I145" s="68"/>
      <c r="J145" s="69"/>
      <c r="K145" s="140">
        <f>SUM(K146)</f>
        <v>8266462.62</v>
      </c>
    </row>
    <row r="146" spans="1:11" ht="12.75" customHeight="1" thickBot="1">
      <c r="A146" s="115"/>
      <c r="B146" s="181" t="s">
        <v>117</v>
      </c>
      <c r="C146" s="181"/>
      <c r="D146" s="94" t="s">
        <v>177</v>
      </c>
      <c r="E146" s="116">
        <v>1</v>
      </c>
      <c r="F146" s="117">
        <v>0</v>
      </c>
      <c r="G146" s="118">
        <v>0</v>
      </c>
      <c r="H146" s="95">
        <v>0</v>
      </c>
      <c r="I146" s="119">
        <v>8266462.62</v>
      </c>
      <c r="J146" s="119">
        <v>0</v>
      </c>
      <c r="K146" s="97">
        <f>+E146*I146-J146</f>
        <v>8266462.62</v>
      </c>
    </row>
    <row r="147" ht="12.75"/>
    <row r="148" ht="12.75"/>
    <row r="149" ht="12.75"/>
    <row r="150" ht="12.75"/>
    <row r="151" ht="12.75"/>
  </sheetData>
  <mergeCells count="151">
    <mergeCell ref="B1:K1"/>
    <mergeCell ref="B78:C78"/>
    <mergeCell ref="B108:C108"/>
    <mergeCell ref="B113:C113"/>
    <mergeCell ref="B94:C94"/>
    <mergeCell ref="B110:C110"/>
    <mergeCell ref="B111:C111"/>
    <mergeCell ref="B109:J109"/>
    <mergeCell ref="B99:C99"/>
    <mergeCell ref="B100:C100"/>
    <mergeCell ref="B116:C116"/>
    <mergeCell ref="B123:C123"/>
    <mergeCell ref="B125:C125"/>
    <mergeCell ref="B122:C122"/>
    <mergeCell ref="B124:C124"/>
    <mergeCell ref="B146:C146"/>
    <mergeCell ref="B24:C24"/>
    <mergeCell ref="B49:C49"/>
    <mergeCell ref="B51:C51"/>
    <mergeCell ref="B41:C41"/>
    <mergeCell ref="B52:C52"/>
    <mergeCell ref="B114:C114"/>
    <mergeCell ref="B115:C115"/>
    <mergeCell ref="B112:C112"/>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3:C133"/>
    <mergeCell ref="B132:J132"/>
    <mergeCell ref="B127:C127"/>
    <mergeCell ref="B128:C128"/>
    <mergeCell ref="B117:C117"/>
    <mergeCell ref="B118:C118"/>
    <mergeCell ref="B119:C119"/>
    <mergeCell ref="B120:C120"/>
    <mergeCell ref="B121:C121"/>
    <mergeCell ref="B126:C126"/>
    <mergeCell ref="B106:C106"/>
    <mergeCell ref="B107:C107"/>
    <mergeCell ref="B103:C103"/>
    <mergeCell ref="B104:C104"/>
    <mergeCell ref="B105:C105"/>
    <mergeCell ref="B101:C101"/>
    <mergeCell ref="B102:C102"/>
    <mergeCell ref="B96:C96"/>
    <mergeCell ref="B97:C97"/>
    <mergeCell ref="B98:C98"/>
    <mergeCell ref="B76:J76"/>
    <mergeCell ref="B77:C77"/>
    <mergeCell ref="B81:C81"/>
    <mergeCell ref="B82:C82"/>
    <mergeCell ref="B88:C88"/>
    <mergeCell ref="B89:C89"/>
    <mergeCell ref="B92:C92"/>
    <mergeCell ref="B65:C65"/>
    <mergeCell ref="B66:C66"/>
    <mergeCell ref="B90:C90"/>
    <mergeCell ref="B91:C91"/>
    <mergeCell ref="B74:C74"/>
    <mergeCell ref="B75:C75"/>
    <mergeCell ref="B70:C70"/>
    <mergeCell ref="B59:C59"/>
    <mergeCell ref="B60:C60"/>
    <mergeCell ref="B62:C62"/>
    <mergeCell ref="B61:C61"/>
    <mergeCell ref="B64:J64"/>
    <mergeCell ref="B43:C43"/>
    <mergeCell ref="B46:C46"/>
    <mergeCell ref="B37:C37"/>
    <mergeCell ref="B39:C39"/>
    <mergeCell ref="B42:C42"/>
    <mergeCell ref="B45:C45"/>
    <mergeCell ref="B40:C40"/>
    <mergeCell ref="B44:C44"/>
    <mergeCell ref="B58:C58"/>
    <mergeCell ref="B5:J5"/>
    <mergeCell ref="B36:C36"/>
    <mergeCell ref="B27:C27"/>
    <mergeCell ref="B23:C23"/>
    <mergeCell ref="B26:C26"/>
    <mergeCell ref="B35:C35"/>
    <mergeCell ref="B31:C31"/>
    <mergeCell ref="B32:C32"/>
    <mergeCell ref="B33:C33"/>
    <mergeCell ref="B22:C22"/>
    <mergeCell ref="B56:C56"/>
    <mergeCell ref="B57:C57"/>
    <mergeCell ref="B50:C50"/>
    <mergeCell ref="B53:C53"/>
    <mergeCell ref="B55:C55"/>
    <mergeCell ref="B54:C54"/>
    <mergeCell ref="B28:C28"/>
    <mergeCell ref="B30:C30"/>
    <mergeCell ref="B38:C38"/>
    <mergeCell ref="B17:C17"/>
    <mergeCell ref="B19:C19"/>
    <mergeCell ref="B25:C25"/>
    <mergeCell ref="B21:C21"/>
    <mergeCell ref="B20:C20"/>
    <mergeCell ref="B34:C34"/>
    <mergeCell ref="B29:C29"/>
    <mergeCell ref="B9:C9"/>
    <mergeCell ref="B10:C10"/>
    <mergeCell ref="B11:C11"/>
    <mergeCell ref="B14:C14"/>
    <mergeCell ref="B2:C3"/>
    <mergeCell ref="K2:K3"/>
    <mergeCell ref="J2:J3"/>
    <mergeCell ref="B4:J4"/>
    <mergeCell ref="G2:H2"/>
    <mergeCell ref="I2:I3"/>
    <mergeCell ref="E2:E3"/>
    <mergeCell ref="D2:D3"/>
    <mergeCell ref="F2:F3"/>
    <mergeCell ref="B93:C93"/>
    <mergeCell ref="B129:C129"/>
    <mergeCell ref="B95:C95"/>
    <mergeCell ref="B79:C79"/>
    <mergeCell ref="B83:C83"/>
    <mergeCell ref="B84:C84"/>
    <mergeCell ref="B87:C87"/>
    <mergeCell ref="B80:C80"/>
    <mergeCell ref="B85:C85"/>
    <mergeCell ref="B86:C86"/>
    <mergeCell ref="B71:C71"/>
    <mergeCell ref="B72:C72"/>
    <mergeCell ref="B73:C73"/>
    <mergeCell ref="B67:C67"/>
    <mergeCell ref="B68:C68"/>
    <mergeCell ref="B69:C69"/>
    <mergeCell ref="B6:C6"/>
    <mergeCell ref="B7:C7"/>
    <mergeCell ref="B8:C8"/>
    <mergeCell ref="B48:C48"/>
    <mergeCell ref="B47:C47"/>
    <mergeCell ref="B18:C18"/>
    <mergeCell ref="B12:C12"/>
    <mergeCell ref="B13:C13"/>
    <mergeCell ref="B15:C15"/>
    <mergeCell ref="B16:C16"/>
  </mergeCells>
  <printOptions horizontalCentered="1"/>
  <pageMargins left="0.3937007874015748" right="0.3937007874015748" top="0.62" bottom="0.65" header="0" footer="0.4"/>
  <pageSetup firstPageNumber="3039" useFirstPageNumber="1" horizontalDpi="600" verticalDpi="600" orientation="portrait" scale="70" r:id="rId3"/>
  <headerFooter alignWithMargins="0">
    <oddHeader>&amp;R&amp;P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igranados</dc:creator>
  <cp:keywords/>
  <dc:description/>
  <cp:lastModifiedBy>jhernandezch</cp:lastModifiedBy>
  <cp:lastPrinted>2008-06-13T15:42:04Z</cp:lastPrinted>
  <dcterms:created xsi:type="dcterms:W3CDTF">2008-01-22T20:38:03Z</dcterms:created>
  <dcterms:modified xsi:type="dcterms:W3CDTF">2008-06-13T15:42:27Z</dcterms:modified>
  <cp:category/>
  <cp:version/>
  <cp:contentType/>
  <cp:contentStatus/>
</cp:coreProperties>
</file>