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Presupuesto Total por Programas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Total por Programas'!$A$1:$K$189</definedName>
    <definedName name="as">#REF!</definedName>
    <definedName name="PROYECTO_CIRCUITO_JUDICIAL_DE_HEREDIA">#REF!</definedName>
    <definedName name="_xlnm.Print_Titles" localSheetId="0">'Presupuesto Total por Programas'!$5:$9</definedName>
  </definedNames>
  <calcPr fullCalcOnLoad="1"/>
</workbook>
</file>

<file path=xl/sharedStrings.xml><?xml version="1.0" encoding="utf-8"?>
<sst xmlns="http://schemas.openxmlformats.org/spreadsheetml/2006/main" count="310" uniqueCount="296">
  <si>
    <t>1.02.02</t>
  </si>
  <si>
    <t xml:space="preserve">Servicio de energía eléctrica  </t>
  </si>
  <si>
    <t>1.02.04</t>
  </si>
  <si>
    <t>Servicio de telecomunicaciones</t>
  </si>
  <si>
    <t>1.05.03</t>
  </si>
  <si>
    <t>Transporte en el exterior</t>
  </si>
  <si>
    <t>1.05.04</t>
  </si>
  <si>
    <t>Viáticos en el exterior</t>
  </si>
  <si>
    <t>1.07.01</t>
  </si>
  <si>
    <t>Actividades de capacitación</t>
  </si>
  <si>
    <t>1.07.02</t>
  </si>
  <si>
    <t>Actividades protocolarias y sociales</t>
  </si>
  <si>
    <t>5.01.05</t>
  </si>
  <si>
    <t>5.01.02</t>
  </si>
  <si>
    <t>Equipo de transporte</t>
  </si>
  <si>
    <t>6.02.01</t>
  </si>
  <si>
    <t>Becas a funcionarios</t>
  </si>
  <si>
    <t>1.08.01</t>
  </si>
  <si>
    <t>Mantenimiento de edificios y locales</t>
  </si>
  <si>
    <t>1.08.99</t>
  </si>
  <si>
    <t xml:space="preserve">Mantenimiento y reparación de otros equipos </t>
  </si>
  <si>
    <t>2.01.04</t>
  </si>
  <si>
    <t>Tintas, pinturas y diluyentes</t>
  </si>
  <si>
    <t>2.99.03</t>
  </si>
  <si>
    <t xml:space="preserve">Productos de papel, cartón e impresos </t>
  </si>
  <si>
    <t>5.01.04</t>
  </si>
  <si>
    <t>Equipo y mobiliario de oficina</t>
  </si>
  <si>
    <t>PRESUPUESTO DESAGREGADO POR PROGRAMA PRESUPUESTARIO Y PARTIDA/SUBPARTIDA</t>
  </si>
  <si>
    <t>CÓD.</t>
  </si>
  <si>
    <t>Concepto</t>
  </si>
  <si>
    <t xml:space="preserve">Presupuesto </t>
  </si>
  <si>
    <t>Prg.  926</t>
  </si>
  <si>
    <t>Prg.  927</t>
  </si>
  <si>
    <t>Serv. Just. Tráns.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</si>
  <si>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</si>
  <si>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</si>
  <si>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</si>
  <si>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</si>
  <si>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</si>
  <si>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</si>
  <si>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</si>
  <si>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</si>
  <si>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</si>
  <si>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</si>
  <si>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</si>
  <si>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</si>
  <si>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</si>
  <si>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</si>
  <si>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</si>
  <si>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</si>
  <si>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</si>
  <si>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</si>
  <si>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</si>
  <si>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</si>
  <si>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</si>
  <si>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</si>
  <si>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</si>
  <si>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</si>
  <si>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</si>
  <si>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</si>
  <si>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</si>
  <si>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</si>
  <si>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</si>
  <si>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</si>
  <si>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</si>
  <si>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</si>
  <si>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</si>
  <si>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</si>
  <si>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</si>
  <si>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</si>
  <si>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</si>
  <si>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</si>
  <si>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</si>
  <si>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</si>
  <si>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</si>
  <si>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</si>
  <si>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</si>
  <si>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</si>
  <si>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</si>
  <si>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</si>
  <si>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</si>
  <si>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</si>
  <si>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</si>
  <si>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</si>
  <si>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</si>
  <si>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</si>
  <si>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</si>
  <si>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</si>
  <si>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</si>
  <si>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</si>
  <si>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</si>
  <si>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</si>
  <si>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</si>
  <si>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</si>
  <si>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</si>
  <si>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</si>
  <si>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</si>
  <si>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</si>
  <si>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</si>
  <si>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</si>
  <si>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</si>
  <si>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</si>
  <si>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1.02.03</t>
  </si>
  <si>
    <t xml:space="preserve">Servicio de correo  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</si>
  <si>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</si>
  <si>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</si>
  <si>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</si>
  <si>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</si>
  <si>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</si>
  <si>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</si>
  <si>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</si>
  <si>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</si>
  <si>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</si>
  <si>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</si>
  <si>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</si>
  <si>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</si>
  <si>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1.03.07</t>
  </si>
  <si>
    <t>Servicios de transferencia electrónica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</si>
  <si>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</si>
  <si>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</si>
  <si>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</si>
  <si>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</si>
  <si>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</si>
  <si>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</si>
  <si>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</si>
  <si>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</si>
  <si>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</si>
  <si>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</si>
  <si>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</si>
  <si>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</si>
  <si>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</si>
  <si>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</si>
  <si>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</si>
  <si>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</si>
  <si>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</si>
  <si>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</si>
  <si>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</si>
  <si>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</si>
  <si>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</si>
  <si>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</si>
  <si>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</si>
  <si>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</si>
  <si>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</si>
  <si>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</si>
  <si>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</si>
  <si>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</si>
  <si>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1.08</t>
  </si>
  <si>
    <t>Mantenimiento y Reparación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</si>
  <si>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</si>
  <si>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</si>
  <si>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</si>
  <si>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</si>
  <si>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</si>
  <si>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</si>
  <si>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</si>
  <si>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</si>
  <si>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</si>
  <si>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</si>
  <si>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</si>
  <si>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</si>
  <si>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</si>
  <si>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</si>
  <si>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</si>
  <si>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</si>
  <si>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</si>
  <si>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</si>
  <si>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</si>
  <si>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</si>
  <si>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</si>
  <si>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</si>
  <si>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</si>
  <si>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</si>
  <si>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</si>
  <si>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</si>
  <si>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</si>
  <si>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</si>
  <si>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</si>
  <si>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</si>
  <si>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</si>
  <si>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</si>
  <si>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</si>
  <si>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</si>
  <si>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</si>
  <si>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</si>
  <si>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</si>
  <si>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</si>
  <si>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</si>
  <si>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</si>
  <si>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</si>
  <si>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</si>
  <si>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</si>
  <si>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</si>
  <si>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</si>
  <si>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</si>
  <si>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</si>
  <si>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</si>
  <si>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</si>
  <si>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</si>
  <si>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</si>
  <si>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</si>
  <si>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</si>
  <si>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</si>
  <si>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</si>
  <si>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</si>
  <si>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</si>
  <si>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</si>
  <si>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</si>
  <si>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</si>
  <si>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</si>
  <si>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</si>
  <si>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</si>
  <si>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</si>
  <si>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</si>
  <si>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</si>
  <si>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</si>
  <si>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</si>
  <si>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</si>
  <si>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</si>
  <si>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</si>
  <si>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</si>
  <si>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</si>
  <si>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</si>
  <si>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</si>
  <si>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</si>
  <si>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</si>
  <si>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</si>
  <si>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</si>
  <si>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</si>
  <si>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</si>
  <si>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</si>
  <si>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5.01.03</t>
  </si>
  <si>
    <t>Equipo de comunicación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</si>
  <si>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</si>
  <si>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</si>
  <si>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</si>
  <si>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</si>
  <si>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</si>
  <si>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</si>
  <si>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</si>
  <si>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</si>
  <si>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</si>
  <si>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</si>
  <si>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</si>
  <si>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5.02.99</t>
  </si>
  <si>
    <t>Otras construcciones, adiciones y mejoras</t>
  </si>
  <si>
    <t>5.99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</si>
  <si>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</si>
  <si>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</si>
  <si>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</si>
  <si>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</si>
  <si>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</si>
  <si>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</si>
  <si>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</si>
  <si>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</si>
  <si>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</si>
  <si>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</si>
  <si>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</si>
  <si>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</si>
  <si>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</si>
  <si>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</si>
  <si>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</si>
  <si>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</si>
  <si>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</si>
  <si>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</si>
  <si>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</si>
  <si>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</si>
  <si>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</si>
  <si>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</si>
  <si>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</si>
  <si>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</si>
  <si>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</si>
  <si>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</si>
  <si>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</si>
  <si>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</si>
  <si>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</si>
  <si>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</si>
  <si>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</si>
  <si>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</si>
  <si>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</si>
  <si>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</si>
  <si>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</si>
  <si>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Aprobado</t>
  </si>
  <si>
    <t>Prg. 928</t>
  </si>
  <si>
    <t>Prg. 929</t>
  </si>
  <si>
    <t>Ministerio Público</t>
  </si>
  <si>
    <t>Prg. 930</t>
  </si>
  <si>
    <t>Defensa Pública</t>
  </si>
  <si>
    <t>Prg. 942</t>
  </si>
  <si>
    <t>Aporte Local BID</t>
  </si>
  <si>
    <t xml:space="preserve"> Prg. 932</t>
  </si>
  <si>
    <t>Prg. 950</t>
  </si>
  <si>
    <t>PRESUPUESTO TOTAL             2012</t>
  </si>
  <si>
    <t>Servicio Jurisdic.</t>
  </si>
  <si>
    <t>Dirección y Adm.</t>
  </si>
  <si>
    <t>O.I.J.</t>
  </si>
  <si>
    <t>Atenc. y Prot. Víct.</t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</si>
</sst>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10409]#,##0.00;\-#,##0.00"/>
    <numFmt numFmtId="167" formatCode="[$-1010409]General"/>
    <numFmt numFmtId="168" formatCode="[$-1010409]dd/mm/yyyy"/>
    <numFmt numFmtId="169" formatCode="[$-1010409]hh:mm\ AM/PM"/>
    <numFmt numFmtId="170" formatCode="#,##0.00;[Red]#,##0.00"/>
    <numFmt numFmtId="171" formatCode="000"/>
    <numFmt numFmtId="172" formatCode="_-* #,##0.00\ [$€]_-;\-* #,##0.00\ [$€]_-;_-* &quot;-&quot;??\ [$€]_-;_-@_-"/>
    <numFmt numFmtId="173" formatCode="0.00000%"/>
    <numFmt numFmtId="174" formatCode="0.0000%"/>
    <numFmt numFmtId="175" formatCode="0.000%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1" fillId="3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5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left"/>
    </xf>
    <xf numFmtId="3" fontId="22" fillId="6" borderId="0" xfId="0" applyNumberFormat="1" applyFont="1" applyFill="1" applyAlignment="1">
      <alignment/>
    </xf>
    <xf numFmtId="3" fontId="22" fillId="6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0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170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3" fontId="21" fillId="0" borderId="0" xfId="50" applyNumberFormat="1" applyFont="1" applyFill="1" applyBorder="1" applyAlignment="1">
      <alignment horizontal="right"/>
    </xf>
    <xf numFmtId="3" fontId="22" fillId="0" borderId="0" xfId="50" applyNumberFormat="1" applyFont="1" applyFill="1" applyAlignment="1">
      <alignment horizontal="right"/>
    </xf>
    <xf numFmtId="3" fontId="22" fillId="0" borderId="0" xfId="50" applyNumberFormat="1" applyFont="1" applyFill="1" applyBorder="1" applyAlignment="1">
      <alignment horizontal="right"/>
    </xf>
    <xf numFmtId="164" fontId="21" fillId="0" borderId="0" xfId="5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164" fontId="21" fillId="0" borderId="0" xfId="5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5" fontId="22" fillId="0" borderId="0" xfId="56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left"/>
    </xf>
    <xf numFmtId="3" fontId="22" fillId="0" borderId="0" xfId="50" applyNumberFormat="1" applyFont="1" applyFill="1" applyAlignment="1">
      <alignment/>
    </xf>
    <xf numFmtId="3" fontId="22" fillId="0" borderId="0" xfId="50" applyNumberFormat="1" applyFont="1" applyFill="1" applyBorder="1" applyAlignment="1">
      <alignment/>
    </xf>
    <xf numFmtId="3" fontId="21" fillId="0" borderId="0" xfId="5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164" fontId="0" fillId="0" borderId="0" xfId="50" applyNumberFormat="1" applyFill="1" applyBorder="1" applyAlignment="1">
      <alignment/>
    </xf>
    <xf numFmtId="3" fontId="22" fillId="0" borderId="0" xfId="0" applyNumberFormat="1" applyFont="1" applyFill="1" applyAlignment="1" quotePrefix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3" fontId="25" fillId="0" borderId="0" xfId="0" applyNumberFormat="1" applyFont="1" applyFill="1" applyAlignment="1">
      <alignment horizontal="right"/>
    </xf>
    <xf numFmtId="170" fontId="21" fillId="0" borderId="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22" fillId="6" borderId="11" xfId="0" applyNumberFormat="1" applyFont="1" applyFill="1" applyBorder="1" applyAlignment="1">
      <alignment horizontal="center"/>
    </xf>
    <xf numFmtId="3" fontId="22" fillId="6" borderId="12" xfId="0" applyNumberFormat="1" applyFont="1" applyFill="1" applyBorder="1" applyAlignment="1">
      <alignment horizontal="center"/>
    </xf>
    <xf numFmtId="3" fontId="22" fillId="6" borderId="13" xfId="0" applyNumberFormat="1" applyFont="1" applyFill="1" applyBorder="1" applyAlignment="1">
      <alignment horizontal="center"/>
    </xf>
    <xf numFmtId="3" fontId="22" fillId="6" borderId="14" xfId="0" applyNumberFormat="1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/>
    </xf>
    <xf numFmtId="3" fontId="22" fillId="6" borderId="19" xfId="0" applyNumberFormat="1" applyFont="1" applyFill="1" applyBorder="1" applyAlignment="1">
      <alignment horizontal="center" vertical="center" wrapText="1"/>
    </xf>
    <xf numFmtId="3" fontId="22" fillId="6" borderId="20" xfId="0" applyNumberFormat="1" applyFont="1" applyFill="1" applyBorder="1" applyAlignment="1">
      <alignment horizontal="center" vertical="center" wrapText="1"/>
    </xf>
    <xf numFmtId="3" fontId="22" fillId="6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1913499"/>
        <c:axId val="16440032"/>
      </c:bar3DChart>
      <c:catAx>
        <c:axId val="2191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40032"/>
        <c:crosses val="autoZero"/>
        <c:auto val="1"/>
        <c:lblOffset val="100"/>
        <c:noMultiLvlLbl val="0"/>
      </c:catAx>
      <c:valAx>
        <c:axId val="1644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34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5369305"/>
        <c:axId val="61365510"/>
      </c:bar3DChart>
      <c:catAx>
        <c:axId val="2536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65510"/>
        <c:crosses val="autoZero"/>
        <c:auto val="1"/>
        <c:lblOffset val="100"/>
        <c:noMultiLvlLbl val="0"/>
      </c:catAx>
      <c:valAx>
        <c:axId val="61365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2009, Según Programa, 
en miles de millones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27,936
53%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64,283
81.7%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37,430
85.3%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22,177
93.4%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13,456
95.1%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4,226
92.5%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24,779
47%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14,414
18.3%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6,440
14.7%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1,579
6.6%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687
4.9%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341
7.5%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373
100%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59554127"/>
        <c:axId val="36006148"/>
      </c:bar3DChart>
      <c:catAx>
        <c:axId val="5955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06148"/>
        <c:crosses val="autoZero"/>
        <c:auto val="1"/>
        <c:lblOffset val="100"/>
        <c:noMultiLvlLbl val="0"/>
      </c:catAx>
      <c:valAx>
        <c:axId val="36006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4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65426741"/>
        <c:axId val="45241266"/>
      </c:bar3DChart>
      <c:catAx>
        <c:axId val="6542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41266"/>
        <c:crosses val="autoZero"/>
        <c:auto val="1"/>
        <c:lblOffset val="100"/>
        <c:noMultiLvlLbl val="0"/>
      </c:catAx>
      <c:valAx>
        <c:axId val="4524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2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2393825"/>
        <c:axId val="26901998"/>
      </c:bar3DChart>
      <c:catAx>
        <c:axId val="1239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01998"/>
        <c:crosses val="autoZero"/>
        <c:auto val="1"/>
        <c:lblOffset val="100"/>
        <c:noMultiLvlLbl val="0"/>
      </c:catAx>
      <c:valAx>
        <c:axId val="2690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938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1265547"/>
        <c:axId val="62472336"/>
      </c:bar3DChart>
      <c:catAx>
        <c:axId val="512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72336"/>
        <c:crosses val="autoZero"/>
        <c:auto val="1"/>
        <c:lblOffset val="100"/>
        <c:noMultiLvlLbl val="0"/>
      </c:catAx>
      <c:valAx>
        <c:axId val="62472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6554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6834001"/>
        <c:axId val="21733150"/>
      </c:bar3DChart>
      <c:catAx>
        <c:axId val="683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33150"/>
        <c:crosses val="autoZero"/>
        <c:auto val="1"/>
        <c:lblOffset val="100"/>
        <c:noMultiLvlLbl val="0"/>
      </c:catAx>
      <c:valAx>
        <c:axId val="21733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4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4095495"/>
        <c:axId val="49023708"/>
      </c:bar3DChart>
      <c:catAx>
        <c:axId val="1409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23708"/>
        <c:crosses val="autoZero"/>
        <c:auto val="1"/>
        <c:lblOffset val="100"/>
        <c:noMultiLvlLbl val="0"/>
      </c:catAx>
      <c:valAx>
        <c:axId val="4902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33328429"/>
        <c:axId val="30616394"/>
      </c:bar3DChart>
      <c:catAx>
        <c:axId val="3332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16394"/>
        <c:crosses val="autoZero"/>
        <c:auto val="1"/>
        <c:lblOffset val="100"/>
        <c:noMultiLvlLbl val="0"/>
      </c:catAx>
      <c:valAx>
        <c:axId val="30616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2842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62468803"/>
        <c:axId val="6788072"/>
      </c:bar3DChart>
      <c:catAx>
        <c:axId val="6246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88072"/>
        <c:crosses val="autoZero"/>
        <c:auto val="1"/>
        <c:lblOffset val="100"/>
        <c:noMultiLvlLbl val="0"/>
      </c:catAx>
      <c:valAx>
        <c:axId val="6788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6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1136073"/>
        <c:axId val="6333494"/>
      </c:bar3DChart>
      <c:catAx>
        <c:axId val="211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3494"/>
        <c:crosses val="autoZero"/>
        <c:auto val="1"/>
        <c:lblOffset val="100"/>
        <c:noMultiLvlLbl val="0"/>
      </c:catAx>
      <c:valAx>
        <c:axId val="6333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3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4181655"/>
        <c:axId val="50143788"/>
      </c:bar3DChart>
      <c:catAx>
        <c:axId val="1418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143788"/>
        <c:crossesAt val="0"/>
        <c:auto val="1"/>
        <c:lblOffset val="100"/>
        <c:noMultiLvlLbl val="0"/>
      </c:catAx>
      <c:valAx>
        <c:axId val="501437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8165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t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5226559"/>
        <c:axId val="63727540"/>
      </c:bar3DChart>
      <c:catAx>
        <c:axId val="15226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27540"/>
        <c:crosses val="autoZero"/>
        <c:auto val="1"/>
        <c:lblOffset val="100"/>
        <c:noMultiLvlLbl val="0"/>
      </c:catAx>
      <c:valAx>
        <c:axId val="63727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655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3151653"/>
        <c:axId val="32536034"/>
      </c:bar3DChart>
      <c:catAx>
        <c:axId val="2315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36034"/>
        <c:crosses val="autoZero"/>
        <c:auto val="1"/>
        <c:lblOffset val="100"/>
        <c:noMultiLvlLbl val="0"/>
      </c:catAx>
      <c:valAx>
        <c:axId val="32536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0315259"/>
        <c:axId val="62771776"/>
      </c:bar3DChart>
      <c:catAx>
        <c:axId val="2031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71776"/>
        <c:crosses val="autoZero"/>
        <c:auto val="1"/>
        <c:lblOffset val="100"/>
        <c:noMultiLvlLbl val="0"/>
      </c:catAx>
      <c:valAx>
        <c:axId val="62771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15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7889469"/>
        <c:axId val="18583322"/>
      </c:bar3DChart>
      <c:catAx>
        <c:axId val="47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83322"/>
        <c:crossesAt val="0"/>
        <c:auto val="1"/>
        <c:lblOffset val="100"/>
        <c:noMultiLvlLbl val="0"/>
      </c:catAx>
      <c:valAx>
        <c:axId val="185833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946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t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0256595"/>
        <c:axId val="53573688"/>
      </c:bar3DChart>
      <c:catAx>
        <c:axId val="4025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573688"/>
        <c:crosses val="autoZero"/>
        <c:auto val="1"/>
        <c:lblOffset val="100"/>
        <c:noMultiLvlLbl val="0"/>
      </c:catAx>
      <c:valAx>
        <c:axId val="5357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5659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1" name="Chart 1"/>
        <xdr:cNvGraphicFramePr/>
      </xdr:nvGraphicFramePr>
      <xdr:xfrm>
        <a:off x="12506325" y="29289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2" name="Chart 2"/>
        <xdr:cNvGraphicFramePr/>
      </xdr:nvGraphicFramePr>
      <xdr:xfrm>
        <a:off x="12506325" y="29289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3</xdr:col>
      <xdr:colOff>676275</xdr:colOff>
      <xdr:row>153</xdr:row>
      <xdr:rowOff>0</xdr:rowOff>
    </xdr:to>
    <xdr:graphicFrame>
      <xdr:nvGraphicFramePr>
        <xdr:cNvPr id="3" name="Chart 3"/>
        <xdr:cNvGraphicFramePr/>
      </xdr:nvGraphicFramePr>
      <xdr:xfrm>
        <a:off x="666750" y="28184475"/>
        <a:ext cx="5419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153</xdr:row>
      <xdr:rowOff>0</xdr:rowOff>
    </xdr:from>
    <xdr:to>
      <xdr:col>5</xdr:col>
      <xdr:colOff>752475</xdr:colOff>
      <xdr:row>153</xdr:row>
      <xdr:rowOff>0</xdr:rowOff>
    </xdr:to>
    <xdr:graphicFrame>
      <xdr:nvGraphicFramePr>
        <xdr:cNvPr id="4" name="Chart 4"/>
        <xdr:cNvGraphicFramePr/>
      </xdr:nvGraphicFramePr>
      <xdr:xfrm>
        <a:off x="676275" y="28184475"/>
        <a:ext cx="7820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153</xdr:row>
      <xdr:rowOff>0</xdr:rowOff>
    </xdr:from>
    <xdr:to>
      <xdr:col>4</xdr:col>
      <xdr:colOff>581025</xdr:colOff>
      <xdr:row>153</xdr:row>
      <xdr:rowOff>0</xdr:rowOff>
    </xdr:to>
    <xdr:graphicFrame>
      <xdr:nvGraphicFramePr>
        <xdr:cNvPr id="5" name="Chart 5"/>
        <xdr:cNvGraphicFramePr/>
      </xdr:nvGraphicFramePr>
      <xdr:xfrm>
        <a:off x="885825" y="28184475"/>
        <a:ext cx="6257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676275</xdr:colOff>
      <xdr:row>157</xdr:row>
      <xdr:rowOff>0</xdr:rowOff>
    </xdr:to>
    <xdr:graphicFrame>
      <xdr:nvGraphicFramePr>
        <xdr:cNvPr id="6" name="Chart 6"/>
        <xdr:cNvGraphicFramePr/>
      </xdr:nvGraphicFramePr>
      <xdr:xfrm>
        <a:off x="666750" y="28917900"/>
        <a:ext cx="5419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157</xdr:row>
      <xdr:rowOff>0</xdr:rowOff>
    </xdr:from>
    <xdr:to>
      <xdr:col>5</xdr:col>
      <xdr:colOff>752475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676275" y="28917900"/>
        <a:ext cx="7820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219075</xdr:colOff>
      <xdr:row>157</xdr:row>
      <xdr:rowOff>0</xdr:rowOff>
    </xdr:from>
    <xdr:to>
      <xdr:col>4</xdr:col>
      <xdr:colOff>581025</xdr:colOff>
      <xdr:row>157</xdr:row>
      <xdr:rowOff>0</xdr:rowOff>
    </xdr:to>
    <xdr:graphicFrame>
      <xdr:nvGraphicFramePr>
        <xdr:cNvPr id="8" name="Chart 8"/>
        <xdr:cNvGraphicFramePr/>
      </xdr:nvGraphicFramePr>
      <xdr:xfrm>
        <a:off x="885825" y="28917900"/>
        <a:ext cx="6257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9" name="Chart 9"/>
        <xdr:cNvGraphicFramePr/>
      </xdr:nvGraphicFramePr>
      <xdr:xfrm>
        <a:off x="12506325" y="2486025"/>
        <a:ext cx="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10" name="Chart 10"/>
        <xdr:cNvGraphicFramePr/>
      </xdr:nvGraphicFramePr>
      <xdr:xfrm>
        <a:off x="12506325" y="1943100"/>
        <a:ext cx="0" cy="4333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11" name="Chart 11"/>
        <xdr:cNvGraphicFramePr/>
      </xdr:nvGraphicFramePr>
      <xdr:xfrm>
        <a:off x="12506325" y="3495675"/>
        <a:ext cx="0" cy="4095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41</xdr:row>
      <xdr:rowOff>104775</xdr:rowOff>
    </xdr:from>
    <xdr:to>
      <xdr:col>9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12506325" y="7734300"/>
        <a:ext cx="0" cy="4610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13" name="Chart 13"/>
        <xdr:cNvGraphicFramePr/>
      </xdr:nvGraphicFramePr>
      <xdr:xfrm>
        <a:off x="12506325" y="3571875"/>
        <a:ext cx="0" cy="3743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14" name="Chart 14"/>
        <xdr:cNvGraphicFramePr/>
      </xdr:nvGraphicFramePr>
      <xdr:xfrm>
        <a:off x="12506325" y="2619375"/>
        <a:ext cx="0" cy="3219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157</xdr:row>
      <xdr:rowOff>0</xdr:rowOff>
    </xdr:from>
    <xdr:to>
      <xdr:col>4</xdr:col>
      <xdr:colOff>676275</xdr:colOff>
      <xdr:row>157</xdr:row>
      <xdr:rowOff>0</xdr:rowOff>
    </xdr:to>
    <xdr:graphicFrame>
      <xdr:nvGraphicFramePr>
        <xdr:cNvPr id="15" name="Chart 15"/>
        <xdr:cNvGraphicFramePr/>
      </xdr:nvGraphicFramePr>
      <xdr:xfrm>
        <a:off x="5410200" y="28917900"/>
        <a:ext cx="1828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157</xdr:row>
      <xdr:rowOff>0</xdr:rowOff>
    </xdr:from>
    <xdr:to>
      <xdr:col>5</xdr:col>
      <xdr:colOff>676275</xdr:colOff>
      <xdr:row>157</xdr:row>
      <xdr:rowOff>0</xdr:rowOff>
    </xdr:to>
    <xdr:graphicFrame>
      <xdr:nvGraphicFramePr>
        <xdr:cNvPr id="16" name="Chart 16"/>
        <xdr:cNvGraphicFramePr/>
      </xdr:nvGraphicFramePr>
      <xdr:xfrm>
        <a:off x="5410200" y="28917900"/>
        <a:ext cx="3009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676275</xdr:colOff>
      <xdr:row>157</xdr:row>
      <xdr:rowOff>0</xdr:rowOff>
    </xdr:to>
    <xdr:graphicFrame>
      <xdr:nvGraphicFramePr>
        <xdr:cNvPr id="17" name="Chart 17"/>
        <xdr:cNvGraphicFramePr/>
      </xdr:nvGraphicFramePr>
      <xdr:xfrm>
        <a:off x="6562725" y="28917900"/>
        <a:ext cx="30194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18" name="Chart 18"/>
        <xdr:cNvGraphicFramePr/>
      </xdr:nvGraphicFramePr>
      <xdr:xfrm>
        <a:off x="7743825" y="28917900"/>
        <a:ext cx="4762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19" name="Chart 19"/>
        <xdr:cNvGraphicFramePr/>
      </xdr:nvGraphicFramePr>
      <xdr:xfrm>
        <a:off x="8905875" y="28917900"/>
        <a:ext cx="3600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8</xdr:col>
      <xdr:colOff>676275</xdr:colOff>
      <xdr:row>157</xdr:row>
      <xdr:rowOff>0</xdr:rowOff>
    </xdr:to>
    <xdr:graphicFrame>
      <xdr:nvGraphicFramePr>
        <xdr:cNvPr id="20" name="Chart 20"/>
        <xdr:cNvGraphicFramePr/>
      </xdr:nvGraphicFramePr>
      <xdr:xfrm>
        <a:off x="8905875" y="28917900"/>
        <a:ext cx="31146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21" name="Chart 21"/>
        <xdr:cNvGraphicFramePr/>
      </xdr:nvGraphicFramePr>
      <xdr:xfrm>
        <a:off x="11344275" y="28917900"/>
        <a:ext cx="11620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153</xdr:row>
      <xdr:rowOff>0</xdr:rowOff>
    </xdr:from>
    <xdr:to>
      <xdr:col>4</xdr:col>
      <xdr:colOff>676275</xdr:colOff>
      <xdr:row>153</xdr:row>
      <xdr:rowOff>0</xdr:rowOff>
    </xdr:to>
    <xdr:graphicFrame>
      <xdr:nvGraphicFramePr>
        <xdr:cNvPr id="22" name="Chart 22"/>
        <xdr:cNvGraphicFramePr/>
      </xdr:nvGraphicFramePr>
      <xdr:xfrm>
        <a:off x="5410200" y="28184475"/>
        <a:ext cx="1828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153</xdr:row>
      <xdr:rowOff>0</xdr:rowOff>
    </xdr:from>
    <xdr:to>
      <xdr:col>5</xdr:col>
      <xdr:colOff>676275</xdr:colOff>
      <xdr:row>153</xdr:row>
      <xdr:rowOff>0</xdr:rowOff>
    </xdr:to>
    <xdr:graphicFrame>
      <xdr:nvGraphicFramePr>
        <xdr:cNvPr id="23" name="Chart 23"/>
        <xdr:cNvGraphicFramePr/>
      </xdr:nvGraphicFramePr>
      <xdr:xfrm>
        <a:off x="5410200" y="28184475"/>
        <a:ext cx="30099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0</xdr:colOff>
      <xdr:row>153</xdr:row>
      <xdr:rowOff>0</xdr:rowOff>
    </xdr:from>
    <xdr:to>
      <xdr:col>6</xdr:col>
      <xdr:colOff>676275</xdr:colOff>
      <xdr:row>153</xdr:row>
      <xdr:rowOff>0</xdr:rowOff>
    </xdr:to>
    <xdr:graphicFrame>
      <xdr:nvGraphicFramePr>
        <xdr:cNvPr id="24" name="Chart 24"/>
        <xdr:cNvGraphicFramePr/>
      </xdr:nvGraphicFramePr>
      <xdr:xfrm>
        <a:off x="6562725" y="28184475"/>
        <a:ext cx="3019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25" name="Chart 25"/>
        <xdr:cNvGraphicFramePr/>
      </xdr:nvGraphicFramePr>
      <xdr:xfrm>
        <a:off x="7743825" y="28184475"/>
        <a:ext cx="4762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26" name="Chart 26"/>
        <xdr:cNvGraphicFramePr/>
      </xdr:nvGraphicFramePr>
      <xdr:xfrm>
        <a:off x="8905875" y="28184475"/>
        <a:ext cx="36004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0</xdr:colOff>
      <xdr:row>153</xdr:row>
      <xdr:rowOff>0</xdr:rowOff>
    </xdr:from>
    <xdr:to>
      <xdr:col>8</xdr:col>
      <xdr:colOff>676275</xdr:colOff>
      <xdr:row>153</xdr:row>
      <xdr:rowOff>0</xdr:rowOff>
    </xdr:to>
    <xdr:graphicFrame>
      <xdr:nvGraphicFramePr>
        <xdr:cNvPr id="27" name="Chart 27"/>
        <xdr:cNvGraphicFramePr/>
      </xdr:nvGraphicFramePr>
      <xdr:xfrm>
        <a:off x="8905875" y="28184475"/>
        <a:ext cx="31146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28" name="Chart 28"/>
        <xdr:cNvGraphicFramePr/>
      </xdr:nvGraphicFramePr>
      <xdr:xfrm>
        <a:off x="11344275" y="28184475"/>
        <a:ext cx="11620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157</xdr:row>
      <xdr:rowOff>0</xdr:rowOff>
    </xdr:from>
    <xdr:to>
      <xdr:col>4</xdr:col>
      <xdr:colOff>676275</xdr:colOff>
      <xdr:row>157</xdr:row>
      <xdr:rowOff>0</xdr:rowOff>
    </xdr:to>
    <xdr:graphicFrame>
      <xdr:nvGraphicFramePr>
        <xdr:cNvPr id="29" name="Chart 29"/>
        <xdr:cNvGraphicFramePr/>
      </xdr:nvGraphicFramePr>
      <xdr:xfrm>
        <a:off x="5410200" y="28917900"/>
        <a:ext cx="1828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153</xdr:row>
      <xdr:rowOff>0</xdr:rowOff>
    </xdr:from>
    <xdr:to>
      <xdr:col>4</xdr:col>
      <xdr:colOff>676275</xdr:colOff>
      <xdr:row>153</xdr:row>
      <xdr:rowOff>0</xdr:rowOff>
    </xdr:to>
    <xdr:graphicFrame>
      <xdr:nvGraphicFramePr>
        <xdr:cNvPr id="30" name="Chart 30"/>
        <xdr:cNvGraphicFramePr/>
      </xdr:nvGraphicFramePr>
      <xdr:xfrm>
        <a:off x="5410200" y="28184475"/>
        <a:ext cx="1828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8</xdr:col>
      <xdr:colOff>676275</xdr:colOff>
      <xdr:row>157</xdr:row>
      <xdr:rowOff>0</xdr:rowOff>
    </xdr:to>
    <xdr:graphicFrame>
      <xdr:nvGraphicFramePr>
        <xdr:cNvPr id="31" name="Chart 31"/>
        <xdr:cNvGraphicFramePr/>
      </xdr:nvGraphicFramePr>
      <xdr:xfrm>
        <a:off x="8905875" y="28917900"/>
        <a:ext cx="3114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32" name="Chart 32"/>
        <xdr:cNvGraphicFramePr/>
      </xdr:nvGraphicFramePr>
      <xdr:xfrm>
        <a:off x="11344275" y="28917900"/>
        <a:ext cx="11620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6</xdr:col>
      <xdr:colOff>0</xdr:colOff>
      <xdr:row>153</xdr:row>
      <xdr:rowOff>0</xdr:rowOff>
    </xdr:from>
    <xdr:to>
      <xdr:col>8</xdr:col>
      <xdr:colOff>676275</xdr:colOff>
      <xdr:row>153</xdr:row>
      <xdr:rowOff>0</xdr:rowOff>
    </xdr:to>
    <xdr:graphicFrame>
      <xdr:nvGraphicFramePr>
        <xdr:cNvPr id="33" name="Chart 33"/>
        <xdr:cNvGraphicFramePr/>
      </xdr:nvGraphicFramePr>
      <xdr:xfrm>
        <a:off x="8905875" y="28184475"/>
        <a:ext cx="31146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4" name="Chart 34"/>
        <xdr:cNvGraphicFramePr/>
      </xdr:nvGraphicFramePr>
      <xdr:xfrm>
        <a:off x="11344275" y="28184475"/>
        <a:ext cx="11620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676275</xdr:colOff>
      <xdr:row>157</xdr:row>
      <xdr:rowOff>0</xdr:rowOff>
    </xdr:to>
    <xdr:graphicFrame>
      <xdr:nvGraphicFramePr>
        <xdr:cNvPr id="35" name="Chart 35"/>
        <xdr:cNvGraphicFramePr/>
      </xdr:nvGraphicFramePr>
      <xdr:xfrm>
        <a:off x="6562725" y="28917900"/>
        <a:ext cx="30194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36" name="Chart 36"/>
        <xdr:cNvGraphicFramePr/>
      </xdr:nvGraphicFramePr>
      <xdr:xfrm>
        <a:off x="7743825" y="28917900"/>
        <a:ext cx="4762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9</xdr:col>
      <xdr:colOff>0</xdr:colOff>
      <xdr:row>157</xdr:row>
      <xdr:rowOff>0</xdr:rowOff>
    </xdr:to>
    <xdr:graphicFrame>
      <xdr:nvGraphicFramePr>
        <xdr:cNvPr id="37" name="Chart 37"/>
        <xdr:cNvGraphicFramePr/>
      </xdr:nvGraphicFramePr>
      <xdr:xfrm>
        <a:off x="8905875" y="28917900"/>
        <a:ext cx="360045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0</xdr:colOff>
      <xdr:row>153</xdr:row>
      <xdr:rowOff>0</xdr:rowOff>
    </xdr:from>
    <xdr:to>
      <xdr:col>6</xdr:col>
      <xdr:colOff>676275</xdr:colOff>
      <xdr:row>153</xdr:row>
      <xdr:rowOff>0</xdr:rowOff>
    </xdr:to>
    <xdr:graphicFrame>
      <xdr:nvGraphicFramePr>
        <xdr:cNvPr id="38" name="Chart 38"/>
        <xdr:cNvGraphicFramePr/>
      </xdr:nvGraphicFramePr>
      <xdr:xfrm>
        <a:off x="6562725" y="28184475"/>
        <a:ext cx="30194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9" name="Chart 39"/>
        <xdr:cNvGraphicFramePr/>
      </xdr:nvGraphicFramePr>
      <xdr:xfrm>
        <a:off x="7743825" y="28184475"/>
        <a:ext cx="47625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0" name="Chart 40"/>
        <xdr:cNvGraphicFramePr/>
      </xdr:nvGraphicFramePr>
      <xdr:xfrm>
        <a:off x="8905875" y="28184475"/>
        <a:ext cx="36004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41" name="Chart 41"/>
        <xdr:cNvGraphicFramePr/>
      </xdr:nvGraphicFramePr>
      <xdr:xfrm>
        <a:off x="12506325" y="2486025"/>
        <a:ext cx="0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42" name="Chart 42"/>
        <xdr:cNvGraphicFramePr/>
      </xdr:nvGraphicFramePr>
      <xdr:xfrm>
        <a:off x="12506325" y="3495675"/>
        <a:ext cx="0" cy="40957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43" name="Chart 43"/>
        <xdr:cNvGraphicFramePr/>
      </xdr:nvGraphicFramePr>
      <xdr:xfrm>
        <a:off x="12506325" y="3571875"/>
        <a:ext cx="0" cy="3743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44" name="Chart 44"/>
        <xdr:cNvGraphicFramePr/>
      </xdr:nvGraphicFramePr>
      <xdr:xfrm>
        <a:off x="12506325" y="2619375"/>
        <a:ext cx="0" cy="3219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45" name="Chart 45"/>
        <xdr:cNvGraphicFramePr/>
      </xdr:nvGraphicFramePr>
      <xdr:xfrm>
        <a:off x="12506325" y="2486025"/>
        <a:ext cx="0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46" name="Chart 46"/>
        <xdr:cNvGraphicFramePr/>
      </xdr:nvGraphicFramePr>
      <xdr:xfrm>
        <a:off x="12506325" y="1943100"/>
        <a:ext cx="0" cy="43338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47" name="Chart 47"/>
        <xdr:cNvGraphicFramePr/>
      </xdr:nvGraphicFramePr>
      <xdr:xfrm>
        <a:off x="12506325" y="3495675"/>
        <a:ext cx="0" cy="4095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48" name="Chart 48"/>
        <xdr:cNvGraphicFramePr/>
      </xdr:nvGraphicFramePr>
      <xdr:xfrm>
        <a:off x="12506325" y="3571875"/>
        <a:ext cx="0" cy="37433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49" name="Chart 49"/>
        <xdr:cNvGraphicFramePr/>
      </xdr:nvGraphicFramePr>
      <xdr:xfrm>
        <a:off x="12506325" y="2619375"/>
        <a:ext cx="0" cy="3219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50" name="Chart 50"/>
        <xdr:cNvGraphicFramePr/>
      </xdr:nvGraphicFramePr>
      <xdr:xfrm>
        <a:off x="12506325" y="2486025"/>
        <a:ext cx="0" cy="38100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51" name="Chart 51"/>
        <xdr:cNvGraphicFramePr/>
      </xdr:nvGraphicFramePr>
      <xdr:xfrm>
        <a:off x="12506325" y="3495675"/>
        <a:ext cx="0" cy="40957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52" name="Chart 52"/>
        <xdr:cNvGraphicFramePr/>
      </xdr:nvGraphicFramePr>
      <xdr:xfrm>
        <a:off x="12506325" y="3571875"/>
        <a:ext cx="0" cy="37433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53" name="Chart 53"/>
        <xdr:cNvGraphicFramePr/>
      </xdr:nvGraphicFramePr>
      <xdr:xfrm>
        <a:off x="12506325" y="2619375"/>
        <a:ext cx="0" cy="3219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11.421875" defaultRowHeight="12.75"/>
  <cols>
    <col min="1" max="1" width="10.00390625" style="1" customWidth="1"/>
    <col min="2" max="2" width="52.8515625" style="2" customWidth="1"/>
    <col min="3" max="3" width="18.28125" style="2" bestFit="1" customWidth="1"/>
    <col min="4" max="4" width="17.28125" style="2" bestFit="1" customWidth="1"/>
    <col min="5" max="5" width="17.7109375" style="2" bestFit="1" customWidth="1"/>
    <col min="6" max="7" width="17.421875" style="2" customWidth="1"/>
    <col min="8" max="8" width="19.140625" style="2" customWidth="1"/>
    <col min="9" max="9" width="17.421875" style="2" customWidth="1"/>
    <col min="10" max="10" width="19.7109375" style="4" customWidth="1"/>
    <col min="11" max="11" width="17.28125" style="2" bestFit="1" customWidth="1"/>
    <col min="12" max="12" width="13.7109375" style="2" customWidth="1"/>
    <col min="13" max="13" width="27.421875" style="2" bestFit="1" customWidth="1"/>
    <col min="14" max="14" width="17.00390625" style="2" bestFit="1" customWidth="1"/>
    <col min="15" max="16384" width="11.421875" style="2" customWidth="1"/>
  </cols>
  <sheetData>
    <row r="1" spans="5:6" ht="15">
      <c r="E1" s="3"/>
      <c r="F1" s="3"/>
    </row>
    <row r="2" spans="1:11" ht="15.7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>
        <v>2012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 thickBot="1">
      <c r="A4" s="62"/>
      <c r="B4" s="62"/>
      <c r="C4" s="62"/>
      <c r="D4" s="62"/>
      <c r="E4" s="62"/>
      <c r="F4" s="62"/>
      <c r="G4" s="62"/>
      <c r="H4" s="62"/>
      <c r="I4" s="62"/>
      <c r="J4" s="5"/>
      <c r="K4" s="6"/>
    </row>
    <row r="5" spans="1:11" s="7" customFormat="1" ht="15" customHeight="1">
      <c r="A5" s="58" t="s">
        <v>28</v>
      </c>
      <c r="B5" s="58" t="s">
        <v>29</v>
      </c>
      <c r="C5" s="50" t="s">
        <v>30</v>
      </c>
      <c r="D5" s="51" t="s">
        <v>30</v>
      </c>
      <c r="E5" s="51" t="s">
        <v>30</v>
      </c>
      <c r="F5" s="51" t="s">
        <v>30</v>
      </c>
      <c r="G5" s="51" t="s">
        <v>30</v>
      </c>
      <c r="H5" s="51" t="s">
        <v>30</v>
      </c>
      <c r="I5" s="51" t="s">
        <v>30</v>
      </c>
      <c r="J5" s="51" t="s">
        <v>30</v>
      </c>
      <c r="K5" s="63" t="s">
        <v>291</v>
      </c>
    </row>
    <row r="6" spans="1:11" s="7" customFormat="1" ht="15">
      <c r="A6" s="59"/>
      <c r="B6" s="59"/>
      <c r="C6" s="52" t="s">
        <v>281</v>
      </c>
      <c r="D6" s="53" t="s">
        <v>281</v>
      </c>
      <c r="E6" s="53" t="s">
        <v>281</v>
      </c>
      <c r="F6" s="53" t="s">
        <v>281</v>
      </c>
      <c r="G6" s="53" t="s">
        <v>281</v>
      </c>
      <c r="H6" s="53" t="s">
        <v>281</v>
      </c>
      <c r="I6" s="53" t="s">
        <v>281</v>
      </c>
      <c r="J6" s="53" t="s">
        <v>281</v>
      </c>
      <c r="K6" s="64"/>
    </row>
    <row r="7" spans="1:14" s="7" customFormat="1" ht="15">
      <c r="A7" s="59"/>
      <c r="B7" s="59"/>
      <c r="C7" s="54" t="s">
        <v>31</v>
      </c>
      <c r="D7" s="55" t="s">
        <v>32</v>
      </c>
      <c r="E7" s="55" t="s">
        <v>282</v>
      </c>
      <c r="F7" s="55" t="s">
        <v>283</v>
      </c>
      <c r="G7" s="55" t="s">
        <v>285</v>
      </c>
      <c r="H7" s="55" t="s">
        <v>287</v>
      </c>
      <c r="I7" s="53" t="s">
        <v>289</v>
      </c>
      <c r="J7" s="53" t="s">
        <v>290</v>
      </c>
      <c r="K7" s="64"/>
      <c r="M7" s="48"/>
      <c r="N7" s="47"/>
    </row>
    <row r="8" spans="1:14" s="7" customFormat="1" ht="15.75" thickBot="1">
      <c r="A8" s="60"/>
      <c r="B8" s="60"/>
      <c r="C8" s="56" t="s">
        <v>293</v>
      </c>
      <c r="D8" s="57" t="s">
        <v>292</v>
      </c>
      <c r="E8" s="57" t="s">
        <v>294</v>
      </c>
      <c r="F8" s="57" t="s">
        <v>284</v>
      </c>
      <c r="G8" s="57" t="s">
        <v>286</v>
      </c>
      <c r="H8" s="57" t="s">
        <v>288</v>
      </c>
      <c r="I8" s="57" t="s">
        <v>33</v>
      </c>
      <c r="J8" s="57" t="s">
        <v>295</v>
      </c>
      <c r="K8" s="65"/>
      <c r="M8" s="49"/>
      <c r="N8" s="6"/>
    </row>
    <row r="9" spans="2:14" s="8" customFormat="1" ht="15">
      <c r="B9" s="9"/>
      <c r="C9" s="10"/>
      <c r="D9" s="10"/>
      <c r="E9" s="10"/>
      <c r="F9" s="10"/>
      <c r="G9" s="10"/>
      <c r="H9" s="10"/>
      <c r="I9" s="10"/>
      <c r="J9" s="10"/>
      <c r="K9" s="10"/>
      <c r="M9" s="48"/>
      <c r="N9" s="47"/>
    </row>
    <row r="10" spans="1:11" s="14" customFormat="1" ht="15">
      <c r="A10" s="11" t="s">
        <v>34</v>
      </c>
      <c r="B10" s="12" t="s">
        <v>35</v>
      </c>
      <c r="C10" s="13">
        <f aca="true" t="shared" si="0" ref="C10:K10">+C12+C44+C107+C144+C165+C184</f>
        <v>59862394063</v>
      </c>
      <c r="D10" s="13">
        <f t="shared" si="0"/>
        <v>100131303000</v>
      </c>
      <c r="E10" s="13">
        <f t="shared" si="0"/>
        <v>62736881000</v>
      </c>
      <c r="F10" s="13">
        <f t="shared" si="0"/>
        <v>34265690000</v>
      </c>
      <c r="G10" s="13">
        <f t="shared" si="0"/>
        <v>22312321000</v>
      </c>
      <c r="H10" s="13">
        <f t="shared" si="0"/>
        <v>301058000</v>
      </c>
      <c r="I10" s="13">
        <f t="shared" si="0"/>
        <v>5448198000</v>
      </c>
      <c r="J10" s="13">
        <f t="shared" si="0"/>
        <v>6318546000</v>
      </c>
      <c r="K10" s="13">
        <f t="shared" si="0"/>
        <v>291376391063</v>
      </c>
    </row>
    <row r="11" spans="2:11" ht="15">
      <c r="B11" s="15"/>
      <c r="C11" s="6"/>
      <c r="D11" s="6"/>
      <c r="E11" s="6"/>
      <c r="F11" s="6"/>
      <c r="G11" s="6"/>
      <c r="H11" s="6"/>
      <c r="I11" s="6"/>
      <c r="J11" s="6"/>
      <c r="K11" s="6"/>
    </row>
    <row r="12" spans="1:11" s="14" customFormat="1" ht="15">
      <c r="A12" s="11">
        <v>0</v>
      </c>
      <c r="B12" s="12" t="s">
        <v>36</v>
      </c>
      <c r="C12" s="13">
        <f aca="true" t="shared" si="1" ref="C12:K12">+C14+C19+C26+C33+C37</f>
        <v>42650665536</v>
      </c>
      <c r="D12" s="13">
        <f t="shared" si="1"/>
        <v>95264095642</v>
      </c>
      <c r="E12" s="13">
        <f t="shared" si="1"/>
        <v>53533263739</v>
      </c>
      <c r="F12" s="13">
        <f t="shared" si="1"/>
        <v>32312547542</v>
      </c>
      <c r="G12" s="13">
        <f t="shared" si="1"/>
        <v>21292551066</v>
      </c>
      <c r="H12" s="13">
        <f t="shared" si="1"/>
        <v>0</v>
      </c>
      <c r="I12" s="13">
        <f t="shared" si="1"/>
        <v>5013500008</v>
      </c>
      <c r="J12" s="13">
        <f t="shared" si="1"/>
        <v>5211617620</v>
      </c>
      <c r="K12" s="13">
        <f t="shared" si="1"/>
        <v>255278241153</v>
      </c>
    </row>
    <row r="13" spans="1:11" ht="15">
      <c r="A13" s="16"/>
      <c r="B13" s="17"/>
      <c r="C13" s="10"/>
      <c r="D13" s="10"/>
      <c r="E13" s="10"/>
      <c r="F13" s="10"/>
      <c r="G13" s="10"/>
      <c r="H13" s="10"/>
      <c r="I13" s="18"/>
      <c r="J13" s="10"/>
      <c r="K13" s="10"/>
    </row>
    <row r="14" spans="1:11" s="14" customFormat="1" ht="15">
      <c r="A14" s="16" t="s">
        <v>37</v>
      </c>
      <c r="B14" s="17" t="s">
        <v>38</v>
      </c>
      <c r="C14" s="10">
        <f aca="true" t="shared" si="2" ref="C14:K14">SUM(C15:C17)</f>
        <v>14754693876</v>
      </c>
      <c r="D14" s="10">
        <f t="shared" si="2"/>
        <v>31370308502</v>
      </c>
      <c r="E14" s="10">
        <f t="shared" si="2"/>
        <v>16649696003</v>
      </c>
      <c r="F14" s="10">
        <f t="shared" si="2"/>
        <v>10196824820</v>
      </c>
      <c r="G14" s="10">
        <f t="shared" si="2"/>
        <v>6347624338</v>
      </c>
      <c r="H14" s="10">
        <f t="shared" si="2"/>
        <v>0</v>
      </c>
      <c r="I14" s="18">
        <f t="shared" si="2"/>
        <v>1729163129</v>
      </c>
      <c r="J14" s="10">
        <f t="shared" si="2"/>
        <v>1532467998</v>
      </c>
      <c r="K14" s="10">
        <f t="shared" si="2"/>
        <v>82580778666</v>
      </c>
    </row>
    <row r="15" spans="1:11" ht="14.25">
      <c r="A15" s="19" t="s">
        <v>39</v>
      </c>
      <c r="B15" s="20" t="s">
        <v>40</v>
      </c>
      <c r="C15" s="21">
        <v>12702486748</v>
      </c>
      <c r="D15" s="21">
        <v>26182913122</v>
      </c>
      <c r="E15" s="21">
        <v>15507244316</v>
      </c>
      <c r="F15" s="21">
        <v>9235019116</v>
      </c>
      <c r="G15" s="21">
        <v>5375498513</v>
      </c>
      <c r="H15" s="21"/>
      <c r="I15" s="21">
        <v>1628465380</v>
      </c>
      <c r="J15" s="21">
        <v>1462597411</v>
      </c>
      <c r="K15" s="3">
        <f>SUM(C15:J15)</f>
        <v>72094224606</v>
      </c>
    </row>
    <row r="16" spans="1:11" ht="14.25">
      <c r="A16" s="19" t="s">
        <v>41</v>
      </c>
      <c r="B16" s="20" t="s">
        <v>42</v>
      </c>
      <c r="C16" s="21">
        <v>332128676</v>
      </c>
      <c r="D16" s="21">
        <v>2316493659</v>
      </c>
      <c r="E16" s="21">
        <v>180562856</v>
      </c>
      <c r="F16" s="21">
        <v>285307849</v>
      </c>
      <c r="G16" s="21">
        <v>284112333</v>
      </c>
      <c r="H16" s="21"/>
      <c r="I16" s="21">
        <v>20674895</v>
      </c>
      <c r="J16" s="21"/>
      <c r="K16" s="3">
        <f>SUM(C16:J16)</f>
        <v>3419280268</v>
      </c>
    </row>
    <row r="17" spans="1:11" ht="14.25">
      <c r="A17" s="19" t="s">
        <v>43</v>
      </c>
      <c r="B17" s="20" t="s">
        <v>44</v>
      </c>
      <c r="C17" s="21">
        <v>1720078452</v>
      </c>
      <c r="D17" s="21">
        <v>2870901721</v>
      </c>
      <c r="E17" s="21">
        <v>961888831</v>
      </c>
      <c r="F17" s="21">
        <v>676497855</v>
      </c>
      <c r="G17" s="21">
        <v>688013492</v>
      </c>
      <c r="H17" s="21"/>
      <c r="I17" s="21">
        <v>80022854</v>
      </c>
      <c r="J17" s="21">
        <v>69870587</v>
      </c>
      <c r="K17" s="3">
        <f>SUM(C17:J17)</f>
        <v>7067273792</v>
      </c>
    </row>
    <row r="18" spans="1:11" ht="14.25">
      <c r="A18" s="19"/>
      <c r="B18" s="20"/>
      <c r="C18" s="3"/>
      <c r="D18" s="3"/>
      <c r="E18" s="3"/>
      <c r="F18" s="3"/>
      <c r="G18" s="3"/>
      <c r="H18" s="21"/>
      <c r="I18" s="22"/>
      <c r="J18" s="3"/>
      <c r="K18" s="3"/>
    </row>
    <row r="19" spans="1:11" s="14" customFormat="1" ht="15">
      <c r="A19" s="16" t="s">
        <v>45</v>
      </c>
      <c r="B19" s="17" t="s">
        <v>46</v>
      </c>
      <c r="C19" s="10">
        <f aca="true" t="shared" si="3" ref="C19:K19">SUM(C20:C24)</f>
        <v>567257877</v>
      </c>
      <c r="D19" s="10">
        <f t="shared" si="3"/>
        <v>924419398</v>
      </c>
      <c r="E19" s="10">
        <f t="shared" si="3"/>
        <v>2908701383</v>
      </c>
      <c r="F19" s="10">
        <f t="shared" si="3"/>
        <v>453323152</v>
      </c>
      <c r="G19" s="10">
        <f t="shared" si="3"/>
        <v>276711952</v>
      </c>
      <c r="H19" s="10">
        <f t="shared" si="3"/>
        <v>0</v>
      </c>
      <c r="I19" s="18">
        <f t="shared" si="3"/>
        <v>71706729</v>
      </c>
      <c r="J19" s="10">
        <f t="shared" si="3"/>
        <v>189364397</v>
      </c>
      <c r="K19" s="10">
        <f t="shared" si="3"/>
        <v>5391484888</v>
      </c>
    </row>
    <row r="20" spans="1:11" ht="14.25">
      <c r="A20" s="19" t="s">
        <v>47</v>
      </c>
      <c r="B20" s="20" t="s">
        <v>48</v>
      </c>
      <c r="C20" s="21">
        <v>547803948</v>
      </c>
      <c r="D20" s="21">
        <v>713770443</v>
      </c>
      <c r="E20" s="21">
        <v>1703696025</v>
      </c>
      <c r="F20" s="21">
        <v>398940136</v>
      </c>
      <c r="G20" s="21">
        <v>240002834</v>
      </c>
      <c r="H20" s="21"/>
      <c r="I20" s="21">
        <v>41284906</v>
      </c>
      <c r="J20" s="21">
        <v>111927678</v>
      </c>
      <c r="K20" s="3">
        <f>SUM(C20:J20)</f>
        <v>3757425970</v>
      </c>
    </row>
    <row r="21" spans="1:11" ht="14.25">
      <c r="A21" s="19" t="s">
        <v>49</v>
      </c>
      <c r="B21" s="20" t="s">
        <v>50</v>
      </c>
      <c r="C21" s="21">
        <v>1119277</v>
      </c>
      <c r="D21" s="21">
        <v>100734910</v>
      </c>
      <c r="E21" s="21"/>
      <c r="F21" s="21">
        <v>1678915</v>
      </c>
      <c r="G21" s="21">
        <v>1678915</v>
      </c>
      <c r="H21" s="21"/>
      <c r="I21" s="21">
        <v>1119277</v>
      </c>
      <c r="J21" s="21">
        <v>1080383</v>
      </c>
      <c r="K21" s="3">
        <f>SUM(C21:J21)</f>
        <v>107411677</v>
      </c>
    </row>
    <row r="22" spans="1:11" ht="14.25">
      <c r="A22" s="19" t="s">
        <v>51</v>
      </c>
      <c r="B22" s="20" t="s">
        <v>52</v>
      </c>
      <c r="C22" s="21">
        <v>7398402</v>
      </c>
      <c r="D22" s="21">
        <v>65498886</v>
      </c>
      <c r="E22" s="21">
        <v>1177088335</v>
      </c>
      <c r="F22" s="21">
        <v>45864393</v>
      </c>
      <c r="G22" s="21">
        <v>31768579</v>
      </c>
      <c r="H22" s="21"/>
      <c r="I22" s="21">
        <v>28542388</v>
      </c>
      <c r="J22" s="21">
        <v>74083642</v>
      </c>
      <c r="K22" s="3">
        <f>SUM(C22:J22)</f>
        <v>1430244625</v>
      </c>
    </row>
    <row r="23" spans="1:11" ht="14.25">
      <c r="A23" s="19" t="s">
        <v>53</v>
      </c>
      <c r="B23" s="20" t="s">
        <v>54</v>
      </c>
      <c r="C23" s="21">
        <v>9369263</v>
      </c>
      <c r="D23" s="21">
        <v>22029623</v>
      </c>
      <c r="E23" s="21">
        <v>27917023</v>
      </c>
      <c r="F23" s="21">
        <v>6280070</v>
      </c>
      <c r="G23" s="21">
        <v>2701986</v>
      </c>
      <c r="H23" s="21"/>
      <c r="I23" s="21">
        <v>648230</v>
      </c>
      <c r="J23" s="21">
        <v>2160766</v>
      </c>
      <c r="K23" s="3">
        <f>SUM(C23:J23)</f>
        <v>71106961</v>
      </c>
    </row>
    <row r="24" spans="1:11" ht="14.25">
      <c r="A24" s="19" t="s">
        <v>55</v>
      </c>
      <c r="B24" s="20" t="s">
        <v>56</v>
      </c>
      <c r="C24" s="21">
        <v>1566987</v>
      </c>
      <c r="D24" s="21">
        <v>22385536</v>
      </c>
      <c r="E24" s="21"/>
      <c r="F24" s="21">
        <v>559638</v>
      </c>
      <c r="G24" s="21">
        <v>559638</v>
      </c>
      <c r="H24" s="21"/>
      <c r="I24" s="21">
        <v>111928</v>
      </c>
      <c r="J24" s="21">
        <v>111928</v>
      </c>
      <c r="K24" s="3">
        <f>SUM(C24:J24)</f>
        <v>25295655</v>
      </c>
    </row>
    <row r="25" spans="1:11" ht="14.25">
      <c r="A25" s="19"/>
      <c r="B25" s="20"/>
      <c r="C25" s="3"/>
      <c r="D25" s="3"/>
      <c r="E25" s="3"/>
      <c r="F25" s="3"/>
      <c r="G25" s="3"/>
      <c r="H25" s="21"/>
      <c r="I25" s="22"/>
      <c r="J25" s="3"/>
      <c r="K25" s="3"/>
    </row>
    <row r="26" spans="1:11" ht="15">
      <c r="A26" s="16" t="s">
        <v>57</v>
      </c>
      <c r="B26" s="17" t="s">
        <v>58</v>
      </c>
      <c r="C26" s="23">
        <f aca="true" t="shared" si="4" ref="C26:K26">SUM(C27:C31)</f>
        <v>18636182272</v>
      </c>
      <c r="D26" s="23">
        <f t="shared" si="4"/>
        <v>43930746038</v>
      </c>
      <c r="E26" s="23">
        <f t="shared" si="4"/>
        <v>23130729836</v>
      </c>
      <c r="F26" s="23">
        <f t="shared" si="4"/>
        <v>15187338457</v>
      </c>
      <c r="G26" s="23">
        <f t="shared" si="4"/>
        <v>10436106646</v>
      </c>
      <c r="H26" s="23">
        <f t="shared" si="4"/>
        <v>0</v>
      </c>
      <c r="I26" s="24">
        <f t="shared" si="4"/>
        <v>2207959797</v>
      </c>
      <c r="J26" s="23">
        <f t="shared" si="4"/>
        <v>2438951332</v>
      </c>
      <c r="K26" s="23">
        <f t="shared" si="4"/>
        <v>115968014378</v>
      </c>
    </row>
    <row r="27" spans="1:11" ht="14.25">
      <c r="A27" s="19" t="s">
        <v>59</v>
      </c>
      <c r="B27" s="20" t="s">
        <v>60</v>
      </c>
      <c r="C27" s="21">
        <v>4284490969</v>
      </c>
      <c r="D27" s="21">
        <v>9207325376</v>
      </c>
      <c r="E27" s="21">
        <v>4246144182</v>
      </c>
      <c r="F27" s="21">
        <v>2174046811</v>
      </c>
      <c r="G27" s="21">
        <v>1567331828</v>
      </c>
      <c r="H27" s="21"/>
      <c r="I27" s="21">
        <v>549816784</v>
      </c>
      <c r="J27" s="21">
        <v>447480211</v>
      </c>
      <c r="K27" s="3">
        <f>SUM(C27:J27)</f>
        <v>22476636161</v>
      </c>
    </row>
    <row r="28" spans="1:11" ht="14.25">
      <c r="A28" s="19" t="s">
        <v>61</v>
      </c>
      <c r="B28" s="20" t="s">
        <v>62</v>
      </c>
      <c r="C28" s="21">
        <v>4084996624</v>
      </c>
      <c r="D28" s="21">
        <v>10587366164</v>
      </c>
      <c r="E28" s="21">
        <v>1850039182</v>
      </c>
      <c r="F28" s="21">
        <v>4422736355</v>
      </c>
      <c r="G28" s="21">
        <v>3250214309</v>
      </c>
      <c r="H28" s="21"/>
      <c r="I28" s="21">
        <v>374721660</v>
      </c>
      <c r="J28" s="21">
        <v>420956806</v>
      </c>
      <c r="K28" s="3">
        <f>SUM(C28:J28)</f>
        <v>24991031100</v>
      </c>
    </row>
    <row r="29" spans="1:11" ht="14.25">
      <c r="A29" s="19" t="s">
        <v>63</v>
      </c>
      <c r="B29" s="20" t="s">
        <v>64</v>
      </c>
      <c r="C29" s="21">
        <v>2612164156</v>
      </c>
      <c r="D29" s="21">
        <v>5863497996</v>
      </c>
      <c r="E29" s="21">
        <v>3283779017</v>
      </c>
      <c r="F29" s="21">
        <v>1987498956</v>
      </c>
      <c r="G29" s="21">
        <v>1312341764</v>
      </c>
      <c r="H29" s="21"/>
      <c r="I29" s="21">
        <v>308371512</v>
      </c>
      <c r="J29" s="21">
        <v>320060287</v>
      </c>
      <c r="K29" s="3">
        <f>SUM(C29:J29)</f>
        <v>15687713688</v>
      </c>
    </row>
    <row r="30" spans="1:11" ht="14.25">
      <c r="A30" s="19" t="s">
        <v>65</v>
      </c>
      <c r="B30" s="20" t="s">
        <v>66</v>
      </c>
      <c r="C30" s="21">
        <v>2193615400</v>
      </c>
      <c r="D30" s="21">
        <v>4888078600</v>
      </c>
      <c r="E30" s="21">
        <v>2453295432</v>
      </c>
      <c r="F30" s="21">
        <v>1707125255</v>
      </c>
      <c r="G30" s="21">
        <v>1069338100</v>
      </c>
      <c r="H30" s="21"/>
      <c r="I30" s="21">
        <v>274322400</v>
      </c>
      <c r="J30" s="21">
        <v>267515713</v>
      </c>
      <c r="K30" s="3">
        <f>SUM(C30:J30)</f>
        <v>12853290900</v>
      </c>
    </row>
    <row r="31" spans="1:11" ht="14.25">
      <c r="A31" s="19" t="s">
        <v>67</v>
      </c>
      <c r="B31" s="20" t="s">
        <v>68</v>
      </c>
      <c r="C31" s="21">
        <v>5460915123</v>
      </c>
      <c r="D31" s="21">
        <v>13384477902</v>
      </c>
      <c r="E31" s="21">
        <v>11297472023</v>
      </c>
      <c r="F31" s="21">
        <v>4895931080</v>
      </c>
      <c r="G31" s="21">
        <v>3236880645</v>
      </c>
      <c r="H31" s="21"/>
      <c r="I31" s="21">
        <v>700727441</v>
      </c>
      <c r="J31" s="21">
        <v>982938315</v>
      </c>
      <c r="K31" s="3">
        <f>SUM(C31:J31)</f>
        <v>39959342529</v>
      </c>
    </row>
    <row r="32" spans="3:11" ht="14.25">
      <c r="C32" s="3"/>
      <c r="D32" s="3"/>
      <c r="E32" s="3"/>
      <c r="F32" s="3"/>
      <c r="G32" s="3"/>
      <c r="I32" s="22"/>
      <c r="J32" s="3"/>
      <c r="K32" s="3"/>
    </row>
    <row r="33" spans="1:11" ht="15">
      <c r="A33" s="16" t="s">
        <v>69</v>
      </c>
      <c r="B33" s="17" t="s">
        <v>70</v>
      </c>
      <c r="C33" s="10">
        <f aca="true" t="shared" si="5" ref="C33:K33">SUM(C34:C35)</f>
        <v>3056232062</v>
      </c>
      <c r="D33" s="10">
        <f t="shared" si="5"/>
        <v>6860292655</v>
      </c>
      <c r="E33" s="10">
        <f t="shared" si="5"/>
        <v>3842021450</v>
      </c>
      <c r="F33" s="10">
        <f t="shared" si="5"/>
        <v>2325373778</v>
      </c>
      <c r="G33" s="10">
        <f t="shared" si="5"/>
        <v>1535439865</v>
      </c>
      <c r="H33" s="10">
        <f t="shared" si="5"/>
        <v>0</v>
      </c>
      <c r="I33" s="18">
        <f t="shared" si="5"/>
        <v>360794669</v>
      </c>
      <c r="J33" s="10">
        <f t="shared" si="5"/>
        <v>374470535</v>
      </c>
      <c r="K33" s="10">
        <f t="shared" si="5"/>
        <v>18354625014</v>
      </c>
    </row>
    <row r="34" spans="1:11" ht="14.25">
      <c r="A34" s="19" t="s">
        <v>71</v>
      </c>
      <c r="B34" s="20" t="s">
        <v>72</v>
      </c>
      <c r="C34" s="21">
        <v>2899502213</v>
      </c>
      <c r="D34" s="21">
        <v>6508482775</v>
      </c>
      <c r="E34" s="21">
        <v>3644994709</v>
      </c>
      <c r="F34" s="21">
        <v>2206123841</v>
      </c>
      <c r="G34" s="21">
        <v>1456699359</v>
      </c>
      <c r="H34" s="21"/>
      <c r="I34" s="21">
        <v>342292378</v>
      </c>
      <c r="J34" s="21">
        <v>355266918</v>
      </c>
      <c r="K34" s="3">
        <f>SUM(C34:J34)</f>
        <v>17413362193</v>
      </c>
    </row>
    <row r="35" spans="1:11" ht="14.25">
      <c r="A35" s="19" t="s">
        <v>73</v>
      </c>
      <c r="B35" s="20" t="s">
        <v>74</v>
      </c>
      <c r="C35" s="21">
        <v>156729849</v>
      </c>
      <c r="D35" s="21">
        <v>351809880</v>
      </c>
      <c r="E35" s="21">
        <v>197026741</v>
      </c>
      <c r="F35" s="21">
        <v>119249937</v>
      </c>
      <c r="G35" s="21">
        <v>78740506</v>
      </c>
      <c r="H35" s="21"/>
      <c r="I35" s="21">
        <v>18502291</v>
      </c>
      <c r="J35" s="21">
        <v>19203617</v>
      </c>
      <c r="K35" s="3">
        <f>SUM(C35:J35)</f>
        <v>941262821</v>
      </c>
    </row>
    <row r="36" spans="1:11" ht="14.25">
      <c r="A36" s="19"/>
      <c r="B36" s="20"/>
      <c r="C36" s="3"/>
      <c r="D36" s="3"/>
      <c r="E36" s="3"/>
      <c r="F36" s="3"/>
      <c r="G36" s="3"/>
      <c r="H36" s="21"/>
      <c r="I36" s="22"/>
      <c r="J36" s="3"/>
      <c r="K36" s="3"/>
    </row>
    <row r="37" spans="1:11" ht="15">
      <c r="A37" s="16" t="s">
        <v>75</v>
      </c>
      <c r="B37" s="17" t="s">
        <v>76</v>
      </c>
      <c r="C37" s="23">
        <f aca="true" t="shared" si="6" ref="C37:K37">SUM(C38:C41)</f>
        <v>5636299449</v>
      </c>
      <c r="D37" s="23">
        <f t="shared" si="6"/>
        <v>12178329049</v>
      </c>
      <c r="E37" s="23">
        <f t="shared" si="6"/>
        <v>7002115067</v>
      </c>
      <c r="F37" s="23">
        <f t="shared" si="6"/>
        <v>4149687335</v>
      </c>
      <c r="G37" s="23">
        <f t="shared" si="6"/>
        <v>2696668265</v>
      </c>
      <c r="H37" s="23">
        <f t="shared" si="6"/>
        <v>0</v>
      </c>
      <c r="I37" s="24">
        <f t="shared" si="6"/>
        <v>643875684</v>
      </c>
      <c r="J37" s="23">
        <f t="shared" si="6"/>
        <v>676363358</v>
      </c>
      <c r="K37" s="23">
        <f t="shared" si="6"/>
        <v>32983338207</v>
      </c>
    </row>
    <row r="38" spans="1:11" ht="14.25">
      <c r="A38" s="19" t="s">
        <v>77</v>
      </c>
      <c r="B38" s="20" t="s">
        <v>78</v>
      </c>
      <c r="C38" s="21">
        <v>470189548</v>
      </c>
      <c r="D38" s="21">
        <v>1055429639</v>
      </c>
      <c r="E38" s="21">
        <v>591080223</v>
      </c>
      <c r="F38" s="21">
        <v>357749812</v>
      </c>
      <c r="G38" s="21">
        <v>236221518</v>
      </c>
      <c r="H38" s="21"/>
      <c r="I38" s="21">
        <v>55506872</v>
      </c>
      <c r="J38" s="21">
        <v>57610852</v>
      </c>
      <c r="K38" s="3">
        <f>SUM(C38:J38)</f>
        <v>2823788464</v>
      </c>
    </row>
    <row r="39" spans="1:11" ht="14.25">
      <c r="A39" s="19" t="s">
        <v>79</v>
      </c>
      <c r="B39" s="20" t="s">
        <v>80</v>
      </c>
      <c r="C39" s="21">
        <v>940379096</v>
      </c>
      <c r="D39" s="21">
        <v>2110859278</v>
      </c>
      <c r="E39" s="21">
        <v>1182160446</v>
      </c>
      <c r="F39" s="21">
        <v>715499624</v>
      </c>
      <c r="G39" s="21">
        <v>472443035</v>
      </c>
      <c r="H39" s="21"/>
      <c r="I39" s="21">
        <v>111013744</v>
      </c>
      <c r="J39" s="21">
        <v>115221703</v>
      </c>
      <c r="K39" s="3">
        <f>SUM(C39:J39)</f>
        <v>5647576926</v>
      </c>
    </row>
    <row r="40" spans="1:11" ht="14.25">
      <c r="A40" s="19" t="s">
        <v>81</v>
      </c>
      <c r="B40" s="20" t="s">
        <v>82</v>
      </c>
      <c r="C40" s="21">
        <v>3811669937</v>
      </c>
      <c r="D40" s="21">
        <v>8556016275</v>
      </c>
      <c r="E40" s="21">
        <v>4791690342</v>
      </c>
      <c r="F40" s="21">
        <v>2900158477</v>
      </c>
      <c r="G40" s="21">
        <v>1914969103</v>
      </c>
      <c r="H40" s="21"/>
      <c r="I40" s="21">
        <v>449975710</v>
      </c>
      <c r="J40" s="21">
        <v>467031970</v>
      </c>
      <c r="K40" s="3">
        <f>SUM(C40:J40)</f>
        <v>22891511814</v>
      </c>
    </row>
    <row r="41" spans="1:11" ht="14.25">
      <c r="A41" s="19" t="s">
        <v>83</v>
      </c>
      <c r="B41" s="20" t="s">
        <v>84</v>
      </c>
      <c r="C41" s="21">
        <v>414060868</v>
      </c>
      <c r="D41" s="21">
        <v>456023857</v>
      </c>
      <c r="E41" s="21">
        <v>437184056</v>
      </c>
      <c r="F41" s="21">
        <v>176279422</v>
      </c>
      <c r="G41" s="21">
        <v>73034609</v>
      </c>
      <c r="H41" s="21"/>
      <c r="I41" s="21">
        <v>27379358</v>
      </c>
      <c r="J41" s="21">
        <v>36498833</v>
      </c>
      <c r="K41" s="3">
        <f>SUM(C41:J41)</f>
        <v>1620461003</v>
      </c>
    </row>
    <row r="42" spans="1:11" ht="14.25">
      <c r="A42" s="19"/>
      <c r="B42" s="15"/>
      <c r="C42" s="25"/>
      <c r="D42" s="25"/>
      <c r="E42" s="25"/>
      <c r="F42" s="25"/>
      <c r="G42" s="25"/>
      <c r="H42" s="26"/>
      <c r="I42" s="27"/>
      <c r="J42" s="25"/>
      <c r="K42" s="21"/>
    </row>
    <row r="43" spans="1:11" ht="14.25">
      <c r="A43" s="19"/>
      <c r="B43" s="15"/>
      <c r="C43" s="21"/>
      <c r="D43" s="21"/>
      <c r="E43" s="21"/>
      <c r="F43" s="21"/>
      <c r="G43" s="21"/>
      <c r="H43" s="21"/>
      <c r="I43" s="28"/>
      <c r="J43" s="21"/>
      <c r="K43" s="21"/>
    </row>
    <row r="44" spans="1:11" s="14" customFormat="1" ht="15">
      <c r="A44" s="11">
        <v>1</v>
      </c>
      <c r="B44" s="12" t="s">
        <v>85</v>
      </c>
      <c r="C44" s="13">
        <f aca="true" t="shared" si="7" ref="C44:K44">+C46+C53+C60+C67+C75+C81+C85+C89+C102+C99</f>
        <v>9062695168</v>
      </c>
      <c r="D44" s="13">
        <f t="shared" si="7"/>
        <v>3904816358</v>
      </c>
      <c r="E44" s="13">
        <f t="shared" si="7"/>
        <v>2818140563</v>
      </c>
      <c r="F44" s="13">
        <f t="shared" si="7"/>
        <v>1371205880</v>
      </c>
      <c r="G44" s="13">
        <f t="shared" si="7"/>
        <v>814212381</v>
      </c>
      <c r="H44" s="13">
        <f t="shared" si="7"/>
        <v>83058000</v>
      </c>
      <c r="I44" s="13">
        <f t="shared" si="7"/>
        <v>369874707</v>
      </c>
      <c r="J44" s="13">
        <f t="shared" si="7"/>
        <v>556285557</v>
      </c>
      <c r="K44" s="13">
        <f t="shared" si="7"/>
        <v>18980288614</v>
      </c>
    </row>
    <row r="45" spans="1:11" s="14" customFormat="1" ht="15">
      <c r="A45" s="16"/>
      <c r="B45" s="17"/>
      <c r="C45" s="10"/>
      <c r="D45" s="10"/>
      <c r="E45" s="10"/>
      <c r="F45" s="29"/>
      <c r="G45" s="10"/>
      <c r="H45" s="10"/>
      <c r="I45" s="18"/>
      <c r="J45" s="29"/>
      <c r="K45" s="10"/>
    </row>
    <row r="46" spans="1:11" s="14" customFormat="1" ht="15">
      <c r="A46" s="30" t="s">
        <v>86</v>
      </c>
      <c r="B46" s="14" t="s">
        <v>87</v>
      </c>
      <c r="C46" s="31">
        <f aca="true" t="shared" si="8" ref="C46:K46">SUM(C47:C51)</f>
        <v>887262739</v>
      </c>
      <c r="D46" s="31">
        <f t="shared" si="8"/>
        <v>1793673055</v>
      </c>
      <c r="E46" s="31">
        <f t="shared" si="8"/>
        <v>863974473</v>
      </c>
      <c r="F46" s="31">
        <f t="shared" si="8"/>
        <v>496886244</v>
      </c>
      <c r="G46" s="31">
        <f t="shared" si="8"/>
        <v>422938734</v>
      </c>
      <c r="H46" s="31">
        <f t="shared" si="8"/>
        <v>0</v>
      </c>
      <c r="I46" s="32">
        <f t="shared" si="8"/>
        <v>217591148</v>
      </c>
      <c r="J46" s="31">
        <f t="shared" si="8"/>
        <v>370979164</v>
      </c>
      <c r="K46" s="31">
        <f t="shared" si="8"/>
        <v>5053305557</v>
      </c>
    </row>
    <row r="47" spans="1:11" ht="14.25">
      <c r="A47" s="1" t="s">
        <v>88</v>
      </c>
      <c r="B47" s="2" t="s">
        <v>89</v>
      </c>
      <c r="C47" s="21">
        <v>229058686</v>
      </c>
      <c r="D47" s="21">
        <v>1552138529</v>
      </c>
      <c r="E47" s="21">
        <v>780489787</v>
      </c>
      <c r="F47" s="21">
        <v>481962117</v>
      </c>
      <c r="G47" s="21">
        <v>394049017</v>
      </c>
      <c r="H47" s="21"/>
      <c r="I47" s="21">
        <v>207840327</v>
      </c>
      <c r="J47" s="21">
        <v>370521364</v>
      </c>
      <c r="K47" s="3">
        <f>SUM(C47:J47)</f>
        <v>4016059827</v>
      </c>
    </row>
    <row r="48" spans="1:11" ht="14.25">
      <c r="A48" s="1" t="s">
        <v>90</v>
      </c>
      <c r="B48" s="2" t="s">
        <v>91</v>
      </c>
      <c r="C48" s="21">
        <v>1280750</v>
      </c>
      <c r="D48" s="21"/>
      <c r="E48" s="21">
        <v>163500</v>
      </c>
      <c r="F48" s="21"/>
      <c r="G48" s="21"/>
      <c r="H48" s="21"/>
      <c r="I48" s="21"/>
      <c r="J48" s="21"/>
      <c r="K48" s="3">
        <f>SUM(C48:J48)</f>
        <v>1444250</v>
      </c>
    </row>
    <row r="49" spans="1:11" ht="14.25">
      <c r="A49" s="1" t="s">
        <v>92</v>
      </c>
      <c r="B49" s="2" t="s">
        <v>93</v>
      </c>
      <c r="C49" s="21">
        <v>644137183</v>
      </c>
      <c r="D49" s="21">
        <v>240553526</v>
      </c>
      <c r="E49" s="21">
        <v>82454289</v>
      </c>
      <c r="F49" s="21">
        <v>14924127</v>
      </c>
      <c r="G49" s="21">
        <v>28889717</v>
      </c>
      <c r="H49" s="21"/>
      <c r="I49" s="21">
        <v>9750821</v>
      </c>
      <c r="J49" s="21">
        <v>457800</v>
      </c>
      <c r="K49" s="3">
        <f>SUM(C49:J49)</f>
        <v>1021167463</v>
      </c>
    </row>
    <row r="50" spans="1:11" ht="14.25">
      <c r="A50" s="1" t="s">
        <v>94</v>
      </c>
      <c r="B50" s="2" t="s">
        <v>95</v>
      </c>
      <c r="C50" s="21">
        <v>11668014</v>
      </c>
      <c r="D50" s="21">
        <v>981000</v>
      </c>
      <c r="E50" s="21"/>
      <c r="F50" s="21"/>
      <c r="G50" s="21"/>
      <c r="H50" s="21"/>
      <c r="I50" s="21"/>
      <c r="J50" s="21"/>
      <c r="K50" s="3">
        <f>SUM(C50:J50)</f>
        <v>12649014</v>
      </c>
    </row>
    <row r="51" spans="1:11" ht="14.25">
      <c r="A51" s="1" t="s">
        <v>96</v>
      </c>
      <c r="B51" s="2" t="s">
        <v>97</v>
      </c>
      <c r="C51" s="21">
        <v>1118106</v>
      </c>
      <c r="D51" s="21"/>
      <c r="E51" s="21">
        <v>866897</v>
      </c>
      <c r="F51" s="21"/>
      <c r="G51" s="21"/>
      <c r="H51" s="21"/>
      <c r="I51" s="21"/>
      <c r="J51" s="21"/>
      <c r="K51" s="3">
        <f>SUM(C51:J51)</f>
        <v>1985003</v>
      </c>
    </row>
    <row r="52" spans="3:11" ht="14.25">
      <c r="C52" s="33"/>
      <c r="D52" s="33"/>
      <c r="E52" s="21"/>
      <c r="F52" s="34"/>
      <c r="G52" s="21"/>
      <c r="H52" s="21"/>
      <c r="I52" s="35"/>
      <c r="J52" s="34"/>
      <c r="K52" s="33"/>
    </row>
    <row r="53" spans="1:11" s="14" customFormat="1" ht="15">
      <c r="A53" s="30" t="s">
        <v>98</v>
      </c>
      <c r="B53" s="14" t="s">
        <v>99</v>
      </c>
      <c r="C53" s="31">
        <f aca="true" t="shared" si="9" ref="C53:K53">SUM(C54:C58)</f>
        <v>760931199</v>
      </c>
      <c r="D53" s="31">
        <f t="shared" si="9"/>
        <v>1375652926</v>
      </c>
      <c r="E53" s="31">
        <f t="shared" si="9"/>
        <v>774529411</v>
      </c>
      <c r="F53" s="31">
        <f t="shared" si="9"/>
        <v>342481410</v>
      </c>
      <c r="G53" s="31">
        <f t="shared" si="9"/>
        <v>162950988</v>
      </c>
      <c r="H53" s="31">
        <f t="shared" si="9"/>
        <v>0</v>
      </c>
      <c r="I53" s="32">
        <f t="shared" si="9"/>
        <v>101929398</v>
      </c>
      <c r="J53" s="31">
        <f t="shared" si="9"/>
        <v>4565712</v>
      </c>
      <c r="K53" s="31">
        <f t="shared" si="9"/>
        <v>3523041044</v>
      </c>
    </row>
    <row r="54" spans="1:11" ht="14.25">
      <c r="A54" s="1" t="s">
        <v>100</v>
      </c>
      <c r="B54" s="2" t="s">
        <v>101</v>
      </c>
      <c r="C54" s="21">
        <v>63340549</v>
      </c>
      <c r="D54" s="21">
        <v>116156383</v>
      </c>
      <c r="E54" s="21">
        <v>42666629</v>
      </c>
      <c r="F54" s="21">
        <v>27737100</v>
      </c>
      <c r="G54" s="21">
        <v>13824742</v>
      </c>
      <c r="H54" s="21"/>
      <c r="I54" s="21">
        <v>6587541</v>
      </c>
      <c r="J54" s="21">
        <v>285015</v>
      </c>
      <c r="K54" s="3">
        <f>SUM(C54:J54)</f>
        <v>270597959</v>
      </c>
    </row>
    <row r="55" spans="1:11" ht="14.25">
      <c r="A55" s="1" t="s">
        <v>0</v>
      </c>
      <c r="B55" s="2" t="s">
        <v>1</v>
      </c>
      <c r="C55" s="21">
        <v>286315368</v>
      </c>
      <c r="D55" s="21">
        <v>716964621</v>
      </c>
      <c r="E55" s="21">
        <v>425515453</v>
      </c>
      <c r="F55" s="21">
        <v>219218829</v>
      </c>
      <c r="G55" s="21">
        <v>78181418</v>
      </c>
      <c r="H55" s="21"/>
      <c r="I55" s="21">
        <v>54167552</v>
      </c>
      <c r="J55" s="21">
        <v>1070246</v>
      </c>
      <c r="K55" s="3">
        <f>SUM(C55:J55)</f>
        <v>1781433487</v>
      </c>
    </row>
    <row r="56" spans="1:11" ht="14.25">
      <c r="A56" s="1" t="s">
        <v>102</v>
      </c>
      <c r="B56" s="2" t="s">
        <v>103</v>
      </c>
      <c r="C56" s="21">
        <v>127329193</v>
      </c>
      <c r="D56" s="21">
        <v>32322287</v>
      </c>
      <c r="E56" s="21"/>
      <c r="F56" s="21">
        <v>1922477</v>
      </c>
      <c r="G56" s="21">
        <v>84189</v>
      </c>
      <c r="H56" s="21"/>
      <c r="I56" s="21">
        <v>236185</v>
      </c>
      <c r="J56" s="21"/>
      <c r="K56" s="3">
        <f>SUM(C56:J56)</f>
        <v>161894331</v>
      </c>
    </row>
    <row r="57" spans="1:11" ht="14.25">
      <c r="A57" s="1" t="s">
        <v>2</v>
      </c>
      <c r="B57" s="2" t="s">
        <v>3</v>
      </c>
      <c r="C57" s="21">
        <v>256560632</v>
      </c>
      <c r="D57" s="21">
        <v>505315097</v>
      </c>
      <c r="E57" s="21">
        <v>304520665</v>
      </c>
      <c r="F57" s="21">
        <v>93521034</v>
      </c>
      <c r="G57" s="21">
        <v>70860639</v>
      </c>
      <c r="H57" s="21"/>
      <c r="I57" s="21">
        <v>40856150</v>
      </c>
      <c r="J57" s="21">
        <v>3128481</v>
      </c>
      <c r="K57" s="3">
        <f>SUM(C57:J57)</f>
        <v>1274762698</v>
      </c>
    </row>
    <row r="58" spans="1:11" ht="14.25">
      <c r="A58" s="1" t="s">
        <v>104</v>
      </c>
      <c r="B58" s="2" t="s">
        <v>105</v>
      </c>
      <c r="C58" s="21">
        <v>27385457</v>
      </c>
      <c r="D58" s="21">
        <v>4894538</v>
      </c>
      <c r="E58" s="21">
        <v>1826664</v>
      </c>
      <c r="F58" s="21">
        <v>81970</v>
      </c>
      <c r="G58" s="21"/>
      <c r="H58" s="21"/>
      <c r="I58" s="21">
        <v>81970</v>
      </c>
      <c r="J58" s="21">
        <v>81970</v>
      </c>
      <c r="K58" s="3">
        <f>SUM(C58:J58)</f>
        <v>34352569</v>
      </c>
    </row>
    <row r="59" spans="3:11" ht="14.25">
      <c r="C59" s="33"/>
      <c r="D59" s="33"/>
      <c r="E59" s="21"/>
      <c r="F59" s="34"/>
      <c r="G59" s="21"/>
      <c r="H59" s="21"/>
      <c r="I59" s="35"/>
      <c r="J59" s="34"/>
      <c r="K59" s="33"/>
    </row>
    <row r="60" spans="1:11" ht="15">
      <c r="A60" s="30" t="s">
        <v>106</v>
      </c>
      <c r="B60" s="14" t="s">
        <v>107</v>
      </c>
      <c r="C60" s="23">
        <f aca="true" t="shared" si="10" ref="C60:K60">SUM(C61:C65)</f>
        <v>221895990</v>
      </c>
      <c r="D60" s="23">
        <f t="shared" si="10"/>
        <v>52063333</v>
      </c>
      <c r="E60" s="23">
        <f t="shared" si="10"/>
        <v>80220142</v>
      </c>
      <c r="F60" s="23">
        <f t="shared" si="10"/>
        <v>59053848</v>
      </c>
      <c r="G60" s="23">
        <f t="shared" si="10"/>
        <v>35692601</v>
      </c>
      <c r="H60" s="23">
        <f t="shared" si="10"/>
        <v>0</v>
      </c>
      <c r="I60" s="23">
        <f t="shared" si="10"/>
        <v>27445852</v>
      </c>
      <c r="J60" s="23">
        <f t="shared" si="10"/>
        <v>7195100</v>
      </c>
      <c r="K60" s="23">
        <f t="shared" si="10"/>
        <v>483566866</v>
      </c>
    </row>
    <row r="61" spans="1:11" ht="14.25">
      <c r="A61" s="1" t="s">
        <v>108</v>
      </c>
      <c r="B61" s="2" t="s">
        <v>109</v>
      </c>
      <c r="C61" s="21">
        <v>101308925</v>
      </c>
      <c r="D61" s="21">
        <v>523200</v>
      </c>
      <c r="E61" s="21">
        <v>3161000</v>
      </c>
      <c r="F61" s="21">
        <v>1526000</v>
      </c>
      <c r="G61" s="21">
        <v>1761440</v>
      </c>
      <c r="H61" s="21"/>
      <c r="I61" s="21">
        <v>26160000</v>
      </c>
      <c r="J61" s="21">
        <v>1362500</v>
      </c>
      <c r="K61" s="3">
        <f>SUM(C61:J61)</f>
        <v>135803065</v>
      </c>
    </row>
    <row r="62" spans="1:11" ht="14.25">
      <c r="A62" s="1" t="s">
        <v>110</v>
      </c>
      <c r="B62" s="2" t="s">
        <v>111</v>
      </c>
      <c r="C62" s="21">
        <v>97184801</v>
      </c>
      <c r="D62" s="21">
        <v>49215163</v>
      </c>
      <c r="E62" s="21">
        <v>12355209</v>
      </c>
      <c r="F62" s="21">
        <v>42967312</v>
      </c>
      <c r="G62" s="21">
        <v>33931161</v>
      </c>
      <c r="H62" s="21"/>
      <c r="I62" s="21">
        <v>1285852</v>
      </c>
      <c r="J62" s="21">
        <v>1415600</v>
      </c>
      <c r="K62" s="3">
        <f>SUM(C62:J62)</f>
        <v>238355098</v>
      </c>
    </row>
    <row r="63" spans="1:11" ht="14.25">
      <c r="A63" s="1" t="s">
        <v>112</v>
      </c>
      <c r="B63" s="2" t="s">
        <v>113</v>
      </c>
      <c r="C63" s="21">
        <v>20235869</v>
      </c>
      <c r="D63" s="21">
        <v>2324970</v>
      </c>
      <c r="E63" s="21">
        <v>63730948</v>
      </c>
      <c r="F63" s="21">
        <v>14560536</v>
      </c>
      <c r="G63" s="21"/>
      <c r="H63" s="21"/>
      <c r="I63" s="21"/>
      <c r="J63" s="21">
        <v>4417000</v>
      </c>
      <c r="K63" s="3">
        <f>SUM(C63:J63)</f>
        <v>105269323</v>
      </c>
    </row>
    <row r="64" spans="1:11" ht="14.25">
      <c r="A64" s="1" t="s">
        <v>114</v>
      </c>
      <c r="B64" s="2" t="s">
        <v>115</v>
      </c>
      <c r="C64" s="21">
        <v>659395</v>
      </c>
      <c r="D64" s="21"/>
      <c r="E64" s="21">
        <v>972985</v>
      </c>
      <c r="F64" s="21"/>
      <c r="G64" s="21"/>
      <c r="H64" s="21"/>
      <c r="I64" s="21"/>
      <c r="J64" s="21"/>
      <c r="K64" s="3">
        <f>SUM(C64:J64)</f>
        <v>1632380</v>
      </c>
    </row>
    <row r="65" spans="1:11" ht="14.25">
      <c r="A65" s="1" t="s">
        <v>116</v>
      </c>
      <c r="B65" s="2" t="s">
        <v>117</v>
      </c>
      <c r="C65" s="21">
        <v>2507000</v>
      </c>
      <c r="D65" s="21"/>
      <c r="E65" s="21"/>
      <c r="F65" s="21"/>
      <c r="G65" s="21"/>
      <c r="H65" s="21"/>
      <c r="I65" s="21"/>
      <c r="J65" s="21"/>
      <c r="K65" s="3">
        <f>SUM(C65:J65)</f>
        <v>2507000</v>
      </c>
    </row>
    <row r="66" spans="3:11" ht="14.25">
      <c r="C66" s="33"/>
      <c r="D66" s="33"/>
      <c r="E66" s="21"/>
      <c r="F66" s="34"/>
      <c r="G66" s="21"/>
      <c r="H66" s="21"/>
      <c r="I66" s="35"/>
      <c r="J66" s="34"/>
      <c r="K66" s="33"/>
    </row>
    <row r="67" spans="1:11" ht="15">
      <c r="A67" s="30" t="s">
        <v>118</v>
      </c>
      <c r="B67" s="14" t="s">
        <v>119</v>
      </c>
      <c r="C67" s="23">
        <f aca="true" t="shared" si="11" ref="C67:K67">SUM(C68:C73)</f>
        <v>3420765541</v>
      </c>
      <c r="D67" s="23">
        <f t="shared" si="11"/>
        <v>282693455</v>
      </c>
      <c r="E67" s="23">
        <f t="shared" si="11"/>
        <v>209367681</v>
      </c>
      <c r="F67" s="23">
        <f t="shared" si="11"/>
        <v>131277994</v>
      </c>
      <c r="G67" s="23">
        <f t="shared" si="11"/>
        <v>102402480</v>
      </c>
      <c r="H67" s="23">
        <f t="shared" si="11"/>
        <v>81750000</v>
      </c>
      <c r="I67" s="24">
        <f t="shared" si="11"/>
        <v>10574545</v>
      </c>
      <c r="J67" s="23">
        <f t="shared" si="11"/>
        <v>5342250</v>
      </c>
      <c r="K67" s="23">
        <f t="shared" si="11"/>
        <v>4244173946</v>
      </c>
    </row>
    <row r="68" spans="1:11" ht="14.25">
      <c r="A68" s="1" t="s">
        <v>120</v>
      </c>
      <c r="B68" s="2" t="s">
        <v>121</v>
      </c>
      <c r="C68" s="21">
        <v>338852743</v>
      </c>
      <c r="D68" s="21">
        <v>17577274</v>
      </c>
      <c r="E68" s="21">
        <v>95439086</v>
      </c>
      <c r="F68" s="21"/>
      <c r="G68" s="21"/>
      <c r="H68" s="21"/>
      <c r="I68" s="21">
        <v>654000</v>
      </c>
      <c r="J68" s="21">
        <v>218000</v>
      </c>
      <c r="K68" s="3">
        <f aca="true" t="shared" si="12" ref="K68:K73">SUM(C68:J68)</f>
        <v>452741103</v>
      </c>
    </row>
    <row r="69" spans="1:11" ht="14.25">
      <c r="A69" s="1" t="s">
        <v>122</v>
      </c>
      <c r="B69" s="2" t="s">
        <v>123</v>
      </c>
      <c r="C69" s="21">
        <v>16722075</v>
      </c>
      <c r="D69" s="21">
        <v>38019</v>
      </c>
      <c r="E69" s="21"/>
      <c r="F69" s="21"/>
      <c r="G69" s="21"/>
      <c r="H69" s="21"/>
      <c r="I69" s="21"/>
      <c r="J69" s="21"/>
      <c r="K69" s="3">
        <f t="shared" si="12"/>
        <v>16760094</v>
      </c>
    </row>
    <row r="70" spans="1:11" ht="14.25">
      <c r="A70" s="1" t="s">
        <v>124</v>
      </c>
      <c r="B70" s="2" t="s">
        <v>125</v>
      </c>
      <c r="C70" s="21">
        <v>35397732</v>
      </c>
      <c r="D70" s="21"/>
      <c r="E70" s="21"/>
      <c r="F70" s="21"/>
      <c r="G70" s="21"/>
      <c r="H70" s="21">
        <v>16350000</v>
      </c>
      <c r="I70" s="21"/>
      <c r="J70" s="21"/>
      <c r="K70" s="3">
        <f t="shared" si="12"/>
        <v>51747732</v>
      </c>
    </row>
    <row r="71" spans="1:11" ht="14.25">
      <c r="A71" s="1" t="s">
        <v>126</v>
      </c>
      <c r="B71" s="2" t="s">
        <v>127</v>
      </c>
      <c r="C71" s="21">
        <v>402163500</v>
      </c>
      <c r="D71" s="21"/>
      <c r="E71" s="21"/>
      <c r="F71" s="21"/>
      <c r="G71" s="21"/>
      <c r="H71" s="21">
        <v>65400000</v>
      </c>
      <c r="I71" s="21"/>
      <c r="J71" s="21"/>
      <c r="K71" s="3">
        <f t="shared" si="12"/>
        <v>467563500</v>
      </c>
    </row>
    <row r="72" spans="1:11" s="14" customFormat="1" ht="15">
      <c r="A72" s="1" t="s">
        <v>128</v>
      </c>
      <c r="B72" s="2" t="s">
        <v>129</v>
      </c>
      <c r="C72" s="21">
        <v>2364273054</v>
      </c>
      <c r="D72" s="21">
        <v>196862747</v>
      </c>
      <c r="E72" s="21">
        <v>38297145</v>
      </c>
      <c r="F72" s="21">
        <v>50431069</v>
      </c>
      <c r="G72" s="21">
        <v>98248480</v>
      </c>
      <c r="H72" s="21"/>
      <c r="I72" s="21">
        <v>7293541</v>
      </c>
      <c r="J72" s="21">
        <v>2729050</v>
      </c>
      <c r="K72" s="3">
        <f t="shared" si="12"/>
        <v>2758135086</v>
      </c>
    </row>
    <row r="73" spans="1:11" ht="14.25">
      <c r="A73" s="1" t="s">
        <v>130</v>
      </c>
      <c r="B73" s="2" t="s">
        <v>131</v>
      </c>
      <c r="C73" s="21">
        <v>263356437</v>
      </c>
      <c r="D73" s="21">
        <v>68215415</v>
      </c>
      <c r="E73" s="21">
        <v>75631450</v>
      </c>
      <c r="F73" s="21">
        <v>80846925</v>
      </c>
      <c r="G73" s="21">
        <v>4154000</v>
      </c>
      <c r="H73" s="21"/>
      <c r="I73" s="21">
        <v>2627004</v>
      </c>
      <c r="J73" s="21">
        <v>2395200</v>
      </c>
      <c r="K73" s="3">
        <f t="shared" si="12"/>
        <v>497226431</v>
      </c>
    </row>
    <row r="74" spans="3:11" ht="14.25">
      <c r="C74" s="33"/>
      <c r="D74" s="33"/>
      <c r="E74" s="21"/>
      <c r="F74" s="34"/>
      <c r="G74" s="21"/>
      <c r="H74" s="21"/>
      <c r="I74" s="35"/>
      <c r="J74" s="34"/>
      <c r="K74" s="33"/>
    </row>
    <row r="75" spans="1:11" ht="15">
      <c r="A75" s="30" t="s">
        <v>132</v>
      </c>
      <c r="B75" s="14" t="s">
        <v>133</v>
      </c>
      <c r="C75" s="23">
        <f aca="true" t="shared" si="13" ref="C75:K75">SUM(C76:C79)</f>
        <v>427271543</v>
      </c>
      <c r="D75" s="23">
        <f t="shared" si="13"/>
        <v>130748843</v>
      </c>
      <c r="E75" s="23">
        <f t="shared" si="13"/>
        <v>444296534</v>
      </c>
      <c r="F75" s="23">
        <f t="shared" si="13"/>
        <v>103682911</v>
      </c>
      <c r="G75" s="23">
        <f t="shared" si="13"/>
        <v>41998000</v>
      </c>
      <c r="H75" s="23">
        <f t="shared" si="13"/>
        <v>0</v>
      </c>
      <c r="I75" s="24">
        <f t="shared" si="13"/>
        <v>602399</v>
      </c>
      <c r="J75" s="23">
        <f t="shared" si="13"/>
        <v>115664600</v>
      </c>
      <c r="K75" s="23">
        <f t="shared" si="13"/>
        <v>1264264830</v>
      </c>
    </row>
    <row r="76" spans="1:11" ht="14.25">
      <c r="A76" s="1" t="s">
        <v>134</v>
      </c>
      <c r="B76" s="2" t="s">
        <v>135</v>
      </c>
      <c r="C76" s="21">
        <v>76836262</v>
      </c>
      <c r="D76" s="21">
        <v>19113560</v>
      </c>
      <c r="E76" s="21">
        <v>22189423</v>
      </c>
      <c r="F76" s="21">
        <v>14174631</v>
      </c>
      <c r="G76" s="21">
        <v>10464000</v>
      </c>
      <c r="H76" s="21"/>
      <c r="I76" s="21">
        <v>201650</v>
      </c>
      <c r="J76" s="21">
        <v>4185600</v>
      </c>
      <c r="K76" s="3">
        <f>SUM(C76:J76)</f>
        <v>147165126</v>
      </c>
    </row>
    <row r="77" spans="1:11" ht="14.25">
      <c r="A77" s="1" t="s">
        <v>136</v>
      </c>
      <c r="B77" s="2" t="s">
        <v>137</v>
      </c>
      <c r="C77" s="21">
        <v>295474482</v>
      </c>
      <c r="D77" s="21">
        <v>97496915</v>
      </c>
      <c r="E77" s="21">
        <v>397347870</v>
      </c>
      <c r="F77" s="21">
        <v>78608280</v>
      </c>
      <c r="G77" s="21">
        <v>27468000</v>
      </c>
      <c r="H77" s="21"/>
      <c r="I77" s="21">
        <v>400749</v>
      </c>
      <c r="J77" s="21">
        <v>111479000</v>
      </c>
      <c r="K77" s="3">
        <f>SUM(C77:J77)</f>
        <v>1008275296</v>
      </c>
    </row>
    <row r="78" spans="1:11" ht="14.25">
      <c r="A78" s="1" t="s">
        <v>4</v>
      </c>
      <c r="B78" s="2" t="s">
        <v>5</v>
      </c>
      <c r="C78" s="21">
        <v>26293939</v>
      </c>
      <c r="D78" s="21">
        <v>7128600</v>
      </c>
      <c r="E78" s="21">
        <v>15815900</v>
      </c>
      <c r="F78" s="21">
        <v>5450000</v>
      </c>
      <c r="G78" s="21">
        <v>2033000</v>
      </c>
      <c r="H78" s="21"/>
      <c r="I78" s="21"/>
      <c r="J78" s="21"/>
      <c r="K78" s="3">
        <f>SUM(C78:J78)</f>
        <v>56721439</v>
      </c>
    </row>
    <row r="79" spans="1:11" ht="14.25">
      <c r="A79" s="1" t="s">
        <v>6</v>
      </c>
      <c r="B79" s="2" t="s">
        <v>7</v>
      </c>
      <c r="C79" s="21">
        <v>28666860</v>
      </c>
      <c r="D79" s="21">
        <v>7009768</v>
      </c>
      <c r="E79" s="21">
        <v>8943341</v>
      </c>
      <c r="F79" s="21">
        <v>5450000</v>
      </c>
      <c r="G79" s="21">
        <v>2033000</v>
      </c>
      <c r="H79" s="21"/>
      <c r="I79" s="21"/>
      <c r="J79" s="21"/>
      <c r="K79" s="3">
        <f>SUM(C79:J79)</f>
        <v>52102969</v>
      </c>
    </row>
    <row r="80" spans="3:11" ht="14.25">
      <c r="C80" s="33"/>
      <c r="D80" s="33"/>
      <c r="E80" s="21"/>
      <c r="F80" s="34"/>
      <c r="G80" s="21"/>
      <c r="H80" s="21"/>
      <c r="I80" s="35"/>
      <c r="J80" s="34"/>
      <c r="K80" s="33"/>
    </row>
    <row r="81" spans="1:11" ht="15">
      <c r="A81" s="30" t="s">
        <v>138</v>
      </c>
      <c r="B81" s="14" t="s">
        <v>139</v>
      </c>
      <c r="C81" s="23">
        <f aca="true" t="shared" si="14" ref="C81:K81">SUM(C82:C83)</f>
        <v>1158948490</v>
      </c>
      <c r="D81" s="23">
        <f t="shared" si="14"/>
        <v>0</v>
      </c>
      <c r="E81" s="23">
        <f t="shared" si="14"/>
        <v>7630000</v>
      </c>
      <c r="F81" s="23">
        <f t="shared" si="14"/>
        <v>0</v>
      </c>
      <c r="G81" s="23">
        <f t="shared" si="14"/>
        <v>0</v>
      </c>
      <c r="H81" s="23">
        <f t="shared" si="14"/>
        <v>0</v>
      </c>
      <c r="I81" s="23">
        <f t="shared" si="14"/>
        <v>0</v>
      </c>
      <c r="J81" s="23">
        <f t="shared" si="14"/>
        <v>4905000</v>
      </c>
      <c r="K81" s="23">
        <f t="shared" si="14"/>
        <v>1171483490</v>
      </c>
    </row>
    <row r="82" spans="1:11" ht="14.25">
      <c r="A82" s="1" t="s">
        <v>140</v>
      </c>
      <c r="B82" s="2" t="s">
        <v>141</v>
      </c>
      <c r="C82" s="21">
        <v>1158948490</v>
      </c>
      <c r="D82" s="21"/>
      <c r="E82" s="21"/>
      <c r="F82" s="21"/>
      <c r="G82" s="21"/>
      <c r="H82" s="21"/>
      <c r="I82" s="21"/>
      <c r="J82" s="21">
        <v>4905000</v>
      </c>
      <c r="K82" s="3">
        <f>SUM(C82:J82)</f>
        <v>1163853490</v>
      </c>
    </row>
    <row r="83" spans="1:11" ht="14.25">
      <c r="A83" s="1" t="s">
        <v>142</v>
      </c>
      <c r="B83" s="2" t="s">
        <v>143</v>
      </c>
      <c r="C83" s="21"/>
      <c r="D83" s="21"/>
      <c r="E83" s="21">
        <v>7630000</v>
      </c>
      <c r="F83" s="21"/>
      <c r="G83" s="21"/>
      <c r="H83" s="21"/>
      <c r="I83" s="21"/>
      <c r="J83" s="21"/>
      <c r="K83" s="3">
        <f>SUM(C83:J83)</f>
        <v>7630000</v>
      </c>
    </row>
    <row r="84" spans="3:11" ht="14.25">
      <c r="C84" s="33"/>
      <c r="D84" s="33"/>
      <c r="E84" s="21"/>
      <c r="F84" s="34"/>
      <c r="G84" s="21"/>
      <c r="H84" s="21"/>
      <c r="I84" s="35"/>
      <c r="J84" s="34"/>
      <c r="K84" s="33"/>
    </row>
    <row r="85" spans="1:11" ht="15">
      <c r="A85" s="30" t="s">
        <v>144</v>
      </c>
      <c r="B85" s="14" t="s">
        <v>145</v>
      </c>
      <c r="C85" s="23">
        <f aca="true" t="shared" si="15" ref="C85:K85">SUM(C86:C87)</f>
        <v>390356986</v>
      </c>
      <c r="D85" s="23">
        <f t="shared" si="15"/>
        <v>56800729</v>
      </c>
      <c r="E85" s="23">
        <f t="shared" si="15"/>
        <v>49859874</v>
      </c>
      <c r="F85" s="23">
        <f t="shared" si="15"/>
        <v>59604568</v>
      </c>
      <c r="G85" s="23">
        <f t="shared" si="15"/>
        <v>12784063</v>
      </c>
      <c r="H85" s="23">
        <f t="shared" si="15"/>
        <v>1308000</v>
      </c>
      <c r="I85" s="24">
        <f t="shared" si="15"/>
        <v>0</v>
      </c>
      <c r="J85" s="23">
        <f t="shared" si="15"/>
        <v>4155731</v>
      </c>
      <c r="K85" s="23">
        <f t="shared" si="15"/>
        <v>574869951</v>
      </c>
    </row>
    <row r="86" spans="1:11" s="14" customFormat="1" ht="15">
      <c r="A86" s="1" t="s">
        <v>8</v>
      </c>
      <c r="B86" s="2" t="s">
        <v>9</v>
      </c>
      <c r="C86" s="21">
        <v>319675654</v>
      </c>
      <c r="D86" s="21">
        <v>53797929</v>
      </c>
      <c r="E86" s="21">
        <v>45034989</v>
      </c>
      <c r="F86" s="21">
        <v>33748134</v>
      </c>
      <c r="G86" s="21">
        <v>10767563</v>
      </c>
      <c r="H86" s="21"/>
      <c r="I86" s="21"/>
      <c r="J86" s="21">
        <v>1975731</v>
      </c>
      <c r="K86" s="3">
        <f>SUM(C86:J86)</f>
        <v>465000000</v>
      </c>
    </row>
    <row r="87" spans="1:11" ht="14.25">
      <c r="A87" s="1" t="s">
        <v>10</v>
      </c>
      <c r="B87" s="2" t="s">
        <v>11</v>
      </c>
      <c r="C87" s="21">
        <v>70681332</v>
      </c>
      <c r="D87" s="21">
        <v>3002800</v>
      </c>
      <c r="E87" s="21">
        <v>4824885</v>
      </c>
      <c r="F87" s="21">
        <v>25856434</v>
      </c>
      <c r="G87" s="21">
        <v>2016500</v>
      </c>
      <c r="H87" s="21">
        <v>1308000</v>
      </c>
      <c r="I87" s="21"/>
      <c r="J87" s="21">
        <v>2180000</v>
      </c>
      <c r="K87" s="3">
        <f>SUM(C87:J87)</f>
        <v>109869951</v>
      </c>
    </row>
    <row r="88" spans="3:11" ht="14.25">
      <c r="C88" s="33"/>
      <c r="D88" s="33"/>
      <c r="E88" s="21"/>
      <c r="F88" s="34"/>
      <c r="G88" s="21"/>
      <c r="H88" s="21"/>
      <c r="I88" s="35"/>
      <c r="J88" s="34"/>
      <c r="K88" s="33"/>
    </row>
    <row r="89" spans="1:11" ht="15">
      <c r="A89" s="30" t="s">
        <v>146</v>
      </c>
      <c r="B89" s="14" t="s">
        <v>147</v>
      </c>
      <c r="C89" s="23">
        <f aca="true" t="shared" si="16" ref="C89:K89">SUM(C90:C97)</f>
        <v>1746297473</v>
      </c>
      <c r="D89" s="23">
        <f t="shared" si="16"/>
        <v>213184017</v>
      </c>
      <c r="E89" s="23">
        <f t="shared" si="16"/>
        <v>387989948</v>
      </c>
      <c r="F89" s="23">
        <f t="shared" si="16"/>
        <v>177172505</v>
      </c>
      <c r="G89" s="23">
        <f t="shared" si="16"/>
        <v>35445515</v>
      </c>
      <c r="H89" s="23">
        <f t="shared" si="16"/>
        <v>0</v>
      </c>
      <c r="I89" s="24">
        <f t="shared" si="16"/>
        <v>11731365</v>
      </c>
      <c r="J89" s="23">
        <f t="shared" si="16"/>
        <v>43369000</v>
      </c>
      <c r="K89" s="23">
        <f t="shared" si="16"/>
        <v>2615189823</v>
      </c>
    </row>
    <row r="90" spans="1:12" ht="14.25">
      <c r="A90" s="1" t="s">
        <v>17</v>
      </c>
      <c r="B90" s="2" t="s">
        <v>18</v>
      </c>
      <c r="C90" s="21">
        <v>870936697</v>
      </c>
      <c r="D90" s="21">
        <v>80048773</v>
      </c>
      <c r="E90" s="21">
        <v>96957512</v>
      </c>
      <c r="F90" s="21">
        <v>90867704</v>
      </c>
      <c r="G90" s="21">
        <v>25736776</v>
      </c>
      <c r="H90" s="21"/>
      <c r="I90" s="21">
        <v>6421350</v>
      </c>
      <c r="J90" s="21">
        <v>34891750</v>
      </c>
      <c r="K90" s="3">
        <f aca="true" t="shared" si="17" ref="K90:K97">SUM(C90:J90)</f>
        <v>1205860562</v>
      </c>
      <c r="L90" s="36"/>
    </row>
    <row r="91" spans="1:11" ht="14.25">
      <c r="A91" s="1" t="s">
        <v>148</v>
      </c>
      <c r="B91" s="2" t="s">
        <v>149</v>
      </c>
      <c r="C91" s="21">
        <v>21097682</v>
      </c>
      <c r="D91" s="21">
        <v>174400</v>
      </c>
      <c r="E91" s="21">
        <v>2941910</v>
      </c>
      <c r="F91" s="21">
        <v>554810</v>
      </c>
      <c r="G91" s="21"/>
      <c r="H91" s="21"/>
      <c r="I91" s="21">
        <v>200058</v>
      </c>
      <c r="J91" s="21">
        <v>76300</v>
      </c>
      <c r="K91" s="3">
        <f t="shared" si="17"/>
        <v>25045160</v>
      </c>
    </row>
    <row r="92" spans="1:11" ht="14.25">
      <c r="A92" s="1" t="s">
        <v>150</v>
      </c>
      <c r="B92" s="2" t="s">
        <v>151</v>
      </c>
      <c r="C92" s="21">
        <v>71736292</v>
      </c>
      <c r="D92" s="21">
        <v>2795000</v>
      </c>
      <c r="E92" s="21">
        <v>13883671</v>
      </c>
      <c r="F92" s="21">
        <v>1069290</v>
      </c>
      <c r="G92" s="21">
        <v>392400</v>
      </c>
      <c r="H92" s="21"/>
      <c r="I92" s="21">
        <v>162955</v>
      </c>
      <c r="J92" s="21">
        <v>109000</v>
      </c>
      <c r="K92" s="3">
        <f t="shared" si="17"/>
        <v>90148608</v>
      </c>
    </row>
    <row r="93" spans="1:11" ht="14.25">
      <c r="A93" s="1" t="s">
        <v>152</v>
      </c>
      <c r="B93" s="2" t="s">
        <v>153</v>
      </c>
      <c r="C93" s="21">
        <v>116080021</v>
      </c>
      <c r="D93" s="21">
        <v>13282130</v>
      </c>
      <c r="E93" s="21">
        <v>116716249</v>
      </c>
      <c r="F93" s="21">
        <v>33826218</v>
      </c>
      <c r="G93" s="21">
        <v>1228430</v>
      </c>
      <c r="H93" s="21"/>
      <c r="I93" s="21"/>
      <c r="J93" s="21">
        <v>3555900</v>
      </c>
      <c r="K93" s="3">
        <f t="shared" si="17"/>
        <v>284688948</v>
      </c>
    </row>
    <row r="94" spans="1:11" ht="14.25">
      <c r="A94" s="1" t="s">
        <v>154</v>
      </c>
      <c r="B94" s="2" t="s">
        <v>155</v>
      </c>
      <c r="C94" s="21">
        <v>163134819</v>
      </c>
      <c r="D94" s="21">
        <v>18403424</v>
      </c>
      <c r="E94" s="21">
        <v>11869444</v>
      </c>
      <c r="F94" s="21">
        <v>8521238</v>
      </c>
      <c r="G94" s="21">
        <v>1133382</v>
      </c>
      <c r="H94" s="21"/>
      <c r="I94" s="21">
        <v>85738</v>
      </c>
      <c r="J94" s="21">
        <v>1199000</v>
      </c>
      <c r="K94" s="3">
        <f t="shared" si="17"/>
        <v>204347045</v>
      </c>
    </row>
    <row r="95" spans="1:11" ht="14.25">
      <c r="A95" s="1" t="s">
        <v>156</v>
      </c>
      <c r="B95" s="2" t="s">
        <v>157</v>
      </c>
      <c r="C95" s="21">
        <v>149266411</v>
      </c>
      <c r="D95" s="21">
        <v>63117986</v>
      </c>
      <c r="E95" s="21">
        <v>25617850</v>
      </c>
      <c r="F95" s="21">
        <v>23960641</v>
      </c>
      <c r="G95" s="21">
        <v>4660186</v>
      </c>
      <c r="H95" s="21"/>
      <c r="I95" s="21">
        <v>3227354</v>
      </c>
      <c r="J95" s="21">
        <v>2256300</v>
      </c>
      <c r="K95" s="3">
        <f t="shared" si="17"/>
        <v>272106728</v>
      </c>
    </row>
    <row r="96" spans="1:11" ht="14.25">
      <c r="A96" s="1" t="s">
        <v>158</v>
      </c>
      <c r="B96" s="2" t="s">
        <v>159</v>
      </c>
      <c r="C96" s="21">
        <v>270304013</v>
      </c>
      <c r="D96" s="21">
        <v>33878318</v>
      </c>
      <c r="E96" s="21">
        <v>8911408</v>
      </c>
      <c r="F96" s="21">
        <v>17009014</v>
      </c>
      <c r="G96" s="21">
        <v>2231666</v>
      </c>
      <c r="H96" s="21"/>
      <c r="I96" s="21">
        <v>1612110</v>
      </c>
      <c r="J96" s="21">
        <v>953750</v>
      </c>
      <c r="K96" s="3">
        <f t="shared" si="17"/>
        <v>334900279</v>
      </c>
    </row>
    <row r="97" spans="1:11" ht="14.25">
      <c r="A97" s="1" t="s">
        <v>19</v>
      </c>
      <c r="B97" s="2" t="s">
        <v>20</v>
      </c>
      <c r="C97" s="21">
        <v>83741538</v>
      </c>
      <c r="D97" s="21">
        <v>1483986</v>
      </c>
      <c r="E97" s="21">
        <v>111091904</v>
      </c>
      <c r="F97" s="21">
        <v>1363590</v>
      </c>
      <c r="G97" s="21">
        <v>62675</v>
      </c>
      <c r="H97" s="21"/>
      <c r="I97" s="21">
        <v>21800</v>
      </c>
      <c r="J97" s="21">
        <v>327000</v>
      </c>
      <c r="K97" s="3">
        <f t="shared" si="17"/>
        <v>198092493</v>
      </c>
    </row>
    <row r="98" spans="3:11" ht="14.25">
      <c r="C98" s="33"/>
      <c r="D98" s="33"/>
      <c r="E98" s="21"/>
      <c r="F98" s="34"/>
      <c r="G98" s="21"/>
      <c r="H98" s="21"/>
      <c r="I98" s="35"/>
      <c r="J98" s="34"/>
      <c r="K98" s="33"/>
    </row>
    <row r="99" spans="1:11" s="14" customFormat="1" ht="15">
      <c r="A99" s="37" t="s">
        <v>160</v>
      </c>
      <c r="B99" s="14" t="s">
        <v>161</v>
      </c>
      <c r="C99" s="23">
        <f aca="true" t="shared" si="18" ref="C99:K99">+C100</f>
        <v>35643000</v>
      </c>
      <c r="D99" s="23">
        <f t="shared" si="18"/>
        <v>0</v>
      </c>
      <c r="E99" s="23">
        <f t="shared" si="18"/>
        <v>0</v>
      </c>
      <c r="F99" s="23">
        <f t="shared" si="18"/>
        <v>0</v>
      </c>
      <c r="G99" s="23">
        <f t="shared" si="18"/>
        <v>0</v>
      </c>
      <c r="H99" s="23">
        <f t="shared" si="18"/>
        <v>0</v>
      </c>
      <c r="I99" s="24">
        <f t="shared" si="18"/>
        <v>0</v>
      </c>
      <c r="J99" s="23">
        <f t="shared" si="18"/>
        <v>0</v>
      </c>
      <c r="K99" s="23">
        <f t="shared" si="18"/>
        <v>35643000</v>
      </c>
    </row>
    <row r="100" spans="1:11" s="14" customFormat="1" ht="15">
      <c r="A100" s="1" t="s">
        <v>162</v>
      </c>
      <c r="B100" s="2" t="s">
        <v>163</v>
      </c>
      <c r="C100" s="21">
        <v>35643000</v>
      </c>
      <c r="D100" s="21"/>
      <c r="E100" s="21"/>
      <c r="F100" s="21"/>
      <c r="G100" s="21"/>
      <c r="H100" s="21"/>
      <c r="I100" s="21"/>
      <c r="J100" s="21"/>
      <c r="K100" s="3">
        <f>SUM(C100:J100)</f>
        <v>35643000</v>
      </c>
    </row>
    <row r="101" spans="3:11" ht="14.25">
      <c r="C101" s="33"/>
      <c r="D101" s="33"/>
      <c r="E101" s="21"/>
      <c r="F101" s="34"/>
      <c r="G101" s="21"/>
      <c r="H101" s="21"/>
      <c r="I101" s="35"/>
      <c r="J101" s="34"/>
      <c r="K101" s="33"/>
    </row>
    <row r="102" spans="1:11" s="14" customFormat="1" ht="15">
      <c r="A102" s="30" t="s">
        <v>164</v>
      </c>
      <c r="B102" s="14" t="s">
        <v>165</v>
      </c>
      <c r="C102" s="23">
        <f aca="true" t="shared" si="19" ref="C102:K102">+C103+C104</f>
        <v>13322207</v>
      </c>
      <c r="D102" s="23">
        <f t="shared" si="19"/>
        <v>0</v>
      </c>
      <c r="E102" s="23">
        <f t="shared" si="19"/>
        <v>272500</v>
      </c>
      <c r="F102" s="23">
        <f t="shared" si="19"/>
        <v>1046400</v>
      </c>
      <c r="G102" s="23">
        <f t="shared" si="19"/>
        <v>0</v>
      </c>
      <c r="H102" s="23">
        <f t="shared" si="19"/>
        <v>0</v>
      </c>
      <c r="I102" s="24">
        <f t="shared" si="19"/>
        <v>0</v>
      </c>
      <c r="J102" s="23">
        <f t="shared" si="19"/>
        <v>109000</v>
      </c>
      <c r="K102" s="23">
        <f t="shared" si="19"/>
        <v>14750107</v>
      </c>
    </row>
    <row r="103" spans="1:11" s="14" customFormat="1" ht="15">
      <c r="A103" s="1" t="s">
        <v>166</v>
      </c>
      <c r="B103" s="2" t="s">
        <v>167</v>
      </c>
      <c r="C103" s="21">
        <v>10577587</v>
      </c>
      <c r="D103" s="21"/>
      <c r="E103" s="21"/>
      <c r="F103" s="21"/>
      <c r="G103" s="21"/>
      <c r="H103" s="21"/>
      <c r="I103" s="21"/>
      <c r="J103" s="21"/>
      <c r="K103" s="3">
        <f>SUM(C103:J103)</f>
        <v>10577587</v>
      </c>
    </row>
    <row r="104" spans="1:11" ht="14.25">
      <c r="A104" s="1" t="s">
        <v>168</v>
      </c>
      <c r="B104" s="2" t="s">
        <v>169</v>
      </c>
      <c r="C104" s="21">
        <v>2744620</v>
      </c>
      <c r="D104" s="21"/>
      <c r="E104" s="21">
        <v>272500</v>
      </c>
      <c r="F104" s="21">
        <v>1046400</v>
      </c>
      <c r="G104" s="21"/>
      <c r="H104" s="21"/>
      <c r="I104" s="21"/>
      <c r="J104" s="21">
        <v>109000</v>
      </c>
      <c r="K104" s="3">
        <f>SUM(C104:J104)</f>
        <v>4172520</v>
      </c>
    </row>
    <row r="105" spans="3:11" ht="14.25">
      <c r="C105" s="33"/>
      <c r="D105" s="33"/>
      <c r="E105" s="21"/>
      <c r="F105" s="34"/>
      <c r="G105" s="21"/>
      <c r="H105" s="21"/>
      <c r="I105" s="35"/>
      <c r="J105" s="34"/>
      <c r="K105" s="33"/>
    </row>
    <row r="106" spans="3:11" ht="15">
      <c r="C106" s="33"/>
      <c r="D106" s="33"/>
      <c r="E106" s="10"/>
      <c r="F106" s="34"/>
      <c r="G106" s="21"/>
      <c r="H106" s="21"/>
      <c r="I106" s="35"/>
      <c r="J106" s="34"/>
      <c r="K106" s="33"/>
    </row>
    <row r="107" spans="1:11" s="14" customFormat="1" ht="15">
      <c r="A107" s="11">
        <v>2</v>
      </c>
      <c r="B107" s="12" t="s">
        <v>170</v>
      </c>
      <c r="C107" s="13">
        <f aca="true" t="shared" si="20" ref="C107:K107">+C109+C115+C120+C129+C133</f>
        <v>1784365382</v>
      </c>
      <c r="D107" s="13">
        <f t="shared" si="20"/>
        <v>645405102</v>
      </c>
      <c r="E107" s="13">
        <f t="shared" si="20"/>
        <v>3472597212</v>
      </c>
      <c r="F107" s="13">
        <f t="shared" si="20"/>
        <v>406250308</v>
      </c>
      <c r="G107" s="13">
        <f t="shared" si="20"/>
        <v>61620886</v>
      </c>
      <c r="H107" s="13">
        <f t="shared" si="20"/>
        <v>0</v>
      </c>
      <c r="I107" s="13">
        <f t="shared" si="20"/>
        <v>53274023</v>
      </c>
      <c r="J107" s="13">
        <f t="shared" si="20"/>
        <v>122554636</v>
      </c>
      <c r="K107" s="13">
        <f t="shared" si="20"/>
        <v>6546067549</v>
      </c>
    </row>
    <row r="108" spans="1:11" ht="15">
      <c r="A108" s="16"/>
      <c r="B108" s="17"/>
      <c r="C108" s="33"/>
      <c r="D108" s="33"/>
      <c r="E108" s="21"/>
      <c r="F108" s="34"/>
      <c r="G108" s="21"/>
      <c r="H108" s="21"/>
      <c r="I108" s="24"/>
      <c r="J108" s="34"/>
      <c r="K108" s="33"/>
    </row>
    <row r="109" spans="1:11" ht="15">
      <c r="A109" s="16" t="s">
        <v>171</v>
      </c>
      <c r="B109" s="14" t="s">
        <v>172</v>
      </c>
      <c r="C109" s="23">
        <f aca="true" t="shared" si="21" ref="C109:K109">SUM(C110:C113)</f>
        <v>487202162</v>
      </c>
      <c r="D109" s="23">
        <f t="shared" si="21"/>
        <v>241024716</v>
      </c>
      <c r="E109" s="23">
        <f t="shared" si="21"/>
        <v>1176878188</v>
      </c>
      <c r="F109" s="23">
        <f t="shared" si="21"/>
        <v>149533147</v>
      </c>
      <c r="G109" s="23">
        <f t="shared" si="21"/>
        <v>27719812</v>
      </c>
      <c r="H109" s="23">
        <f t="shared" si="21"/>
        <v>0</v>
      </c>
      <c r="I109" s="24">
        <f t="shared" si="21"/>
        <v>18350475</v>
      </c>
      <c r="J109" s="23">
        <f t="shared" si="21"/>
        <v>14027297</v>
      </c>
      <c r="K109" s="23">
        <f t="shared" si="21"/>
        <v>2114735797</v>
      </c>
    </row>
    <row r="110" spans="1:11" ht="14.25">
      <c r="A110" s="1" t="s">
        <v>173</v>
      </c>
      <c r="B110" s="2" t="s">
        <v>174</v>
      </c>
      <c r="C110" s="21">
        <v>230989503</v>
      </c>
      <c r="D110" s="21">
        <v>33106157</v>
      </c>
      <c r="E110" s="21">
        <v>817515845</v>
      </c>
      <c r="F110" s="21">
        <v>68054843</v>
      </c>
      <c r="G110" s="21">
        <v>6237124</v>
      </c>
      <c r="H110" s="21"/>
      <c r="I110" s="21"/>
      <c r="J110" s="21">
        <v>7910855</v>
      </c>
      <c r="K110" s="3">
        <f>SUM(C110:J110)</f>
        <v>1163814327</v>
      </c>
    </row>
    <row r="111" spans="1:11" ht="14.25">
      <c r="A111" s="1" t="s">
        <v>175</v>
      </c>
      <c r="B111" s="2" t="s">
        <v>176</v>
      </c>
      <c r="C111" s="21">
        <v>20268326</v>
      </c>
      <c r="D111" s="21">
        <v>3746020</v>
      </c>
      <c r="E111" s="21">
        <v>25149276</v>
      </c>
      <c r="F111" s="21">
        <v>362752</v>
      </c>
      <c r="G111" s="21">
        <v>69760</v>
      </c>
      <c r="H111" s="21"/>
      <c r="I111" s="21"/>
      <c r="J111" s="21">
        <v>209000</v>
      </c>
      <c r="K111" s="3">
        <f>SUM(C111:J111)</f>
        <v>49805134</v>
      </c>
    </row>
    <row r="112" spans="1:11" ht="14.25">
      <c r="A112" s="1" t="s">
        <v>21</v>
      </c>
      <c r="B112" s="2" t="s">
        <v>22</v>
      </c>
      <c r="C112" s="21">
        <v>208115214</v>
      </c>
      <c r="D112" s="21">
        <v>203933206</v>
      </c>
      <c r="E112" s="21">
        <v>182305582</v>
      </c>
      <c r="F112" s="21">
        <v>80871092</v>
      </c>
      <c r="G112" s="21">
        <v>21412928</v>
      </c>
      <c r="H112" s="21"/>
      <c r="I112" s="21">
        <v>18297434</v>
      </c>
      <c r="J112" s="21">
        <v>5692408</v>
      </c>
      <c r="K112" s="3">
        <f>SUM(C112:J112)</f>
        <v>720627864</v>
      </c>
    </row>
    <row r="113" spans="1:11" ht="14.25">
      <c r="A113" s="1" t="s">
        <v>177</v>
      </c>
      <c r="B113" s="2" t="s">
        <v>178</v>
      </c>
      <c r="C113" s="21">
        <v>27829119</v>
      </c>
      <c r="D113" s="21">
        <v>239333</v>
      </c>
      <c r="E113" s="21">
        <v>151907485</v>
      </c>
      <c r="F113" s="21">
        <v>244460</v>
      </c>
      <c r="G113" s="21"/>
      <c r="H113" s="21"/>
      <c r="I113" s="21">
        <v>53041</v>
      </c>
      <c r="J113" s="21">
        <v>215034</v>
      </c>
      <c r="K113" s="3">
        <f>SUM(C113:J113)</f>
        <v>180488472</v>
      </c>
    </row>
    <row r="114" spans="3:11" ht="14.25">
      <c r="C114" s="21"/>
      <c r="D114" s="21"/>
      <c r="E114" s="21"/>
      <c r="F114" s="21"/>
      <c r="G114" s="21"/>
      <c r="H114" s="21"/>
      <c r="I114" s="28"/>
      <c r="J114" s="21"/>
      <c r="K114" s="21"/>
    </row>
    <row r="115" spans="1:11" ht="15">
      <c r="A115" s="16" t="s">
        <v>179</v>
      </c>
      <c r="B115" s="14" t="s">
        <v>180</v>
      </c>
      <c r="C115" s="10">
        <f aca="true" t="shared" si="22" ref="C115:K115">SUM(C116:C118)</f>
        <v>38673230</v>
      </c>
      <c r="D115" s="10">
        <f t="shared" si="22"/>
        <v>1475980</v>
      </c>
      <c r="E115" s="10">
        <f t="shared" si="22"/>
        <v>205976986</v>
      </c>
      <c r="F115" s="10">
        <f t="shared" si="22"/>
        <v>2581810</v>
      </c>
      <c r="G115" s="10">
        <f t="shared" si="22"/>
        <v>1039384</v>
      </c>
      <c r="H115" s="10">
        <f t="shared" si="22"/>
        <v>0</v>
      </c>
      <c r="I115" s="18">
        <f t="shared" si="22"/>
        <v>160747</v>
      </c>
      <c r="J115" s="10">
        <f t="shared" si="22"/>
        <v>50493968</v>
      </c>
      <c r="K115" s="10">
        <f t="shared" si="22"/>
        <v>300402105</v>
      </c>
    </row>
    <row r="116" spans="1:11" s="14" customFormat="1" ht="15">
      <c r="A116" s="1" t="s">
        <v>181</v>
      </c>
      <c r="B116" s="2" t="s">
        <v>182</v>
      </c>
      <c r="C116" s="21">
        <v>1159146</v>
      </c>
      <c r="D116" s="21"/>
      <c r="E116" s="21"/>
      <c r="F116" s="21"/>
      <c r="G116" s="21">
        <v>206991</v>
      </c>
      <c r="H116" s="21"/>
      <c r="I116" s="21">
        <v>51747</v>
      </c>
      <c r="J116" s="21"/>
      <c r="K116" s="3">
        <f>SUM(C116:J116)</f>
        <v>1417884</v>
      </c>
    </row>
    <row r="117" spans="1:11" s="14" customFormat="1" ht="15">
      <c r="A117" s="1" t="s">
        <v>183</v>
      </c>
      <c r="B117" s="2" t="s">
        <v>184</v>
      </c>
      <c r="C117" s="21">
        <v>37514084</v>
      </c>
      <c r="D117" s="21">
        <v>1475980</v>
      </c>
      <c r="E117" s="21">
        <v>200578216</v>
      </c>
      <c r="F117" s="21">
        <v>2581810</v>
      </c>
      <c r="G117" s="21">
        <v>832393</v>
      </c>
      <c r="H117" s="21"/>
      <c r="I117" s="21">
        <v>109000</v>
      </c>
      <c r="J117" s="21">
        <v>50493968</v>
      </c>
      <c r="K117" s="3">
        <f>SUM(C117:J117)</f>
        <v>293585451</v>
      </c>
    </row>
    <row r="118" spans="1:11" s="14" customFormat="1" ht="15">
      <c r="A118" s="1" t="s">
        <v>185</v>
      </c>
      <c r="B118" s="2" t="s">
        <v>186</v>
      </c>
      <c r="C118" s="21"/>
      <c r="D118" s="21"/>
      <c r="E118" s="21">
        <v>5398770</v>
      </c>
      <c r="F118" s="21"/>
      <c r="G118" s="21"/>
      <c r="H118" s="21"/>
      <c r="I118" s="21"/>
      <c r="J118" s="21"/>
      <c r="K118" s="3">
        <f>SUM(C118:J118)</f>
        <v>5398770</v>
      </c>
    </row>
    <row r="119" spans="3:11" ht="14.25">
      <c r="C119" s="33"/>
      <c r="D119" s="33"/>
      <c r="E119" s="21"/>
      <c r="F119" s="34"/>
      <c r="G119" s="21"/>
      <c r="H119" s="21"/>
      <c r="I119" s="35"/>
      <c r="J119" s="34"/>
      <c r="K119" s="33"/>
    </row>
    <row r="120" spans="1:11" ht="15">
      <c r="A120" s="16" t="s">
        <v>187</v>
      </c>
      <c r="B120" s="14" t="s">
        <v>188</v>
      </c>
      <c r="C120" s="23">
        <f aca="true" t="shared" si="23" ref="C120:K120">SUM(C121:C127)</f>
        <v>416875791</v>
      </c>
      <c r="D120" s="23">
        <f t="shared" si="23"/>
        <v>23188349</v>
      </c>
      <c r="E120" s="23">
        <f t="shared" si="23"/>
        <v>105354871</v>
      </c>
      <c r="F120" s="23">
        <f t="shared" si="23"/>
        <v>19348000</v>
      </c>
      <c r="G120" s="23">
        <f t="shared" si="23"/>
        <v>2821463</v>
      </c>
      <c r="H120" s="23">
        <f t="shared" si="23"/>
        <v>0</v>
      </c>
      <c r="I120" s="24">
        <f t="shared" si="23"/>
        <v>1936856</v>
      </c>
      <c r="J120" s="23">
        <f t="shared" si="23"/>
        <v>3059405</v>
      </c>
      <c r="K120" s="23">
        <f t="shared" si="23"/>
        <v>572584735</v>
      </c>
    </row>
    <row r="121" spans="1:11" ht="14.25">
      <c r="A121" s="1" t="s">
        <v>189</v>
      </c>
      <c r="B121" s="2" t="s">
        <v>190</v>
      </c>
      <c r="C121" s="21">
        <v>65131343</v>
      </c>
      <c r="D121" s="21">
        <v>4590832</v>
      </c>
      <c r="E121" s="21">
        <v>22117668</v>
      </c>
      <c r="F121" s="21">
        <v>3771831</v>
      </c>
      <c r="G121" s="21">
        <v>375801</v>
      </c>
      <c r="H121" s="21"/>
      <c r="I121" s="21">
        <v>124570</v>
      </c>
      <c r="J121" s="21">
        <v>704850</v>
      </c>
      <c r="K121" s="3">
        <f aca="true" t="shared" si="24" ref="K121:K127">SUM(C121:J121)</f>
        <v>96816895</v>
      </c>
    </row>
    <row r="122" spans="1:11" ht="14.25">
      <c r="A122" s="1" t="s">
        <v>191</v>
      </c>
      <c r="B122" s="2" t="s">
        <v>192</v>
      </c>
      <c r="C122" s="21">
        <v>7522185</v>
      </c>
      <c r="D122" s="21">
        <v>50908</v>
      </c>
      <c r="E122" s="21">
        <v>535335</v>
      </c>
      <c r="F122" s="21">
        <v>126452</v>
      </c>
      <c r="G122" s="21"/>
      <c r="H122" s="21"/>
      <c r="I122" s="21"/>
      <c r="J122" s="21">
        <v>207356</v>
      </c>
      <c r="K122" s="3">
        <f t="shared" si="24"/>
        <v>8442236</v>
      </c>
    </row>
    <row r="123" spans="1:11" ht="14.25">
      <c r="A123" s="1" t="s">
        <v>193</v>
      </c>
      <c r="B123" s="2" t="s">
        <v>194</v>
      </c>
      <c r="C123" s="21">
        <v>21721590</v>
      </c>
      <c r="D123" s="21">
        <v>3583914</v>
      </c>
      <c r="E123" s="21">
        <v>8028456</v>
      </c>
      <c r="F123" s="21">
        <v>1097357</v>
      </c>
      <c r="G123" s="21">
        <v>545000</v>
      </c>
      <c r="H123" s="21"/>
      <c r="I123" s="21">
        <v>68315</v>
      </c>
      <c r="J123" s="21">
        <v>121641</v>
      </c>
      <c r="K123" s="3">
        <f t="shared" si="24"/>
        <v>35166273</v>
      </c>
    </row>
    <row r="124" spans="1:11" ht="14.25">
      <c r="A124" s="1" t="s">
        <v>195</v>
      </c>
      <c r="B124" s="2" t="s">
        <v>196</v>
      </c>
      <c r="C124" s="21">
        <v>262210069</v>
      </c>
      <c r="D124" s="21">
        <v>12957403</v>
      </c>
      <c r="E124" s="21">
        <v>60160957</v>
      </c>
      <c r="F124" s="21">
        <v>10212363</v>
      </c>
      <c r="G124" s="21">
        <v>1546267</v>
      </c>
      <c r="H124" s="21"/>
      <c r="I124" s="21">
        <v>1604520</v>
      </c>
      <c r="J124" s="21">
        <v>813244</v>
      </c>
      <c r="K124" s="3">
        <f t="shared" si="24"/>
        <v>349504823</v>
      </c>
    </row>
    <row r="125" spans="1:11" ht="14.25">
      <c r="A125" s="1" t="s">
        <v>197</v>
      </c>
      <c r="B125" s="2" t="s">
        <v>198</v>
      </c>
      <c r="C125" s="21">
        <v>7710959</v>
      </c>
      <c r="D125" s="21">
        <v>555897</v>
      </c>
      <c r="E125" s="21">
        <v>1891004</v>
      </c>
      <c r="F125" s="21">
        <v>954516</v>
      </c>
      <c r="G125" s="21"/>
      <c r="H125" s="21"/>
      <c r="I125" s="21">
        <v>107005</v>
      </c>
      <c r="J125" s="21">
        <v>121899</v>
      </c>
      <c r="K125" s="3">
        <f t="shared" si="24"/>
        <v>11341280</v>
      </c>
    </row>
    <row r="126" spans="1:11" ht="14.25">
      <c r="A126" s="1" t="s">
        <v>199</v>
      </c>
      <c r="B126" s="2" t="s">
        <v>200</v>
      </c>
      <c r="C126" s="21">
        <v>18589159</v>
      </c>
      <c r="D126" s="21">
        <v>245739</v>
      </c>
      <c r="E126" s="21">
        <v>7973111</v>
      </c>
      <c r="F126" s="21">
        <v>1074497</v>
      </c>
      <c r="G126" s="21">
        <v>169007</v>
      </c>
      <c r="H126" s="21"/>
      <c r="I126" s="21"/>
      <c r="J126" s="21">
        <v>52911</v>
      </c>
      <c r="K126" s="3">
        <f t="shared" si="24"/>
        <v>28104424</v>
      </c>
    </row>
    <row r="127" spans="1:11" ht="14.25">
      <c r="A127" s="1" t="s">
        <v>201</v>
      </c>
      <c r="B127" s="2" t="s">
        <v>202</v>
      </c>
      <c r="C127" s="21">
        <v>33990486</v>
      </c>
      <c r="D127" s="21">
        <v>1203656</v>
      </c>
      <c r="E127" s="21">
        <v>4648340</v>
      </c>
      <c r="F127" s="21">
        <v>2110984</v>
      </c>
      <c r="G127" s="21">
        <v>185388</v>
      </c>
      <c r="H127" s="21"/>
      <c r="I127" s="21">
        <v>32446</v>
      </c>
      <c r="J127" s="21">
        <v>1037504</v>
      </c>
      <c r="K127" s="3">
        <f t="shared" si="24"/>
        <v>43208804</v>
      </c>
    </row>
    <row r="128" spans="3:11" ht="14.25">
      <c r="C128" s="33"/>
      <c r="D128" s="33"/>
      <c r="E128" s="21"/>
      <c r="F128" s="21"/>
      <c r="G128" s="21"/>
      <c r="H128" s="21"/>
      <c r="I128" s="35"/>
      <c r="J128" s="21"/>
      <c r="K128" s="33"/>
    </row>
    <row r="129" spans="1:11" ht="15">
      <c r="A129" s="16" t="s">
        <v>203</v>
      </c>
      <c r="B129" s="14" t="s">
        <v>204</v>
      </c>
      <c r="C129" s="23">
        <f aca="true" t="shared" si="25" ref="C129:K129">SUM(C130:C131)</f>
        <v>279408161</v>
      </c>
      <c r="D129" s="23">
        <f t="shared" si="25"/>
        <v>81506170</v>
      </c>
      <c r="E129" s="23">
        <f t="shared" si="25"/>
        <v>542119090</v>
      </c>
      <c r="F129" s="23">
        <f t="shared" si="25"/>
        <v>98225301</v>
      </c>
      <c r="G129" s="23">
        <f t="shared" si="25"/>
        <v>5459405</v>
      </c>
      <c r="H129" s="23">
        <f t="shared" si="25"/>
        <v>0</v>
      </c>
      <c r="I129" s="24">
        <f t="shared" si="25"/>
        <v>5733094</v>
      </c>
      <c r="J129" s="23">
        <f t="shared" si="25"/>
        <v>4168412</v>
      </c>
      <c r="K129" s="23">
        <f t="shared" si="25"/>
        <v>1016619633</v>
      </c>
    </row>
    <row r="130" spans="1:11" ht="14.25" customHeight="1">
      <c r="A130" s="1" t="s">
        <v>205</v>
      </c>
      <c r="B130" s="2" t="s">
        <v>206</v>
      </c>
      <c r="C130" s="21">
        <v>75158137</v>
      </c>
      <c r="D130" s="21">
        <v>2639694</v>
      </c>
      <c r="E130" s="21">
        <v>117212730</v>
      </c>
      <c r="F130" s="21">
        <v>1482595</v>
      </c>
      <c r="G130" s="21">
        <v>262121</v>
      </c>
      <c r="H130" s="21"/>
      <c r="I130" s="21">
        <v>213926</v>
      </c>
      <c r="J130" s="21">
        <v>1325639</v>
      </c>
      <c r="K130" s="3">
        <f>SUM(C130:J130)</f>
        <v>198294842</v>
      </c>
    </row>
    <row r="131" spans="1:11" ht="14.25" customHeight="1">
      <c r="A131" s="1" t="s">
        <v>207</v>
      </c>
      <c r="B131" s="2" t="s">
        <v>208</v>
      </c>
      <c r="C131" s="21">
        <v>204250024</v>
      </c>
      <c r="D131" s="21">
        <v>78866476</v>
      </c>
      <c r="E131" s="21">
        <v>424906360</v>
      </c>
      <c r="F131" s="21">
        <v>96742706</v>
      </c>
      <c r="G131" s="21">
        <v>5197284</v>
      </c>
      <c r="H131" s="21"/>
      <c r="I131" s="21">
        <v>5519168</v>
      </c>
      <c r="J131" s="21">
        <v>2842773</v>
      </c>
      <c r="K131" s="3">
        <f>SUM(C131:J131)</f>
        <v>818324791</v>
      </c>
    </row>
    <row r="132" spans="3:11" ht="14.25">
      <c r="C132" s="3"/>
      <c r="D132" s="3"/>
      <c r="E132" s="3"/>
      <c r="F132" s="3"/>
      <c r="G132" s="3"/>
      <c r="H132" s="3"/>
      <c r="I132" s="22"/>
      <c r="J132" s="3"/>
      <c r="K132" s="3"/>
    </row>
    <row r="133" spans="1:11" ht="15">
      <c r="A133" s="16" t="s">
        <v>209</v>
      </c>
      <c r="B133" s="14" t="s">
        <v>210</v>
      </c>
      <c r="C133" s="23">
        <f aca="true" t="shared" si="26" ref="C133:K133">SUM(C134:C141)</f>
        <v>562206038</v>
      </c>
      <c r="D133" s="23">
        <f t="shared" si="26"/>
        <v>298209887</v>
      </c>
      <c r="E133" s="23">
        <f t="shared" si="26"/>
        <v>1442268077</v>
      </c>
      <c r="F133" s="23">
        <f t="shared" si="26"/>
        <v>136562050</v>
      </c>
      <c r="G133" s="23">
        <f t="shared" si="26"/>
        <v>24580822</v>
      </c>
      <c r="H133" s="23">
        <f t="shared" si="26"/>
        <v>0</v>
      </c>
      <c r="I133" s="24">
        <f t="shared" si="26"/>
        <v>27092851</v>
      </c>
      <c r="J133" s="23">
        <f t="shared" si="26"/>
        <v>50805554</v>
      </c>
      <c r="K133" s="23">
        <f t="shared" si="26"/>
        <v>2541725279</v>
      </c>
    </row>
    <row r="134" spans="1:11" ht="14.25">
      <c r="A134" s="38" t="s">
        <v>211</v>
      </c>
      <c r="B134" s="39" t="s">
        <v>212</v>
      </c>
      <c r="C134" s="21">
        <v>77461396</v>
      </c>
      <c r="D134" s="21">
        <v>69328670</v>
      </c>
      <c r="E134" s="21">
        <v>56010447</v>
      </c>
      <c r="F134" s="21">
        <v>32850237</v>
      </c>
      <c r="G134" s="21">
        <v>6892180</v>
      </c>
      <c r="H134" s="21"/>
      <c r="I134" s="21">
        <v>7479797</v>
      </c>
      <c r="J134" s="21">
        <v>1228299</v>
      </c>
      <c r="K134" s="3">
        <f aca="true" t="shared" si="27" ref="K134:K141">SUM(C134:J134)</f>
        <v>251251026</v>
      </c>
    </row>
    <row r="135" spans="1:11" ht="14.25">
      <c r="A135" s="38" t="s">
        <v>213</v>
      </c>
      <c r="B135" s="39" t="s">
        <v>214</v>
      </c>
      <c r="C135" s="21">
        <v>28836053</v>
      </c>
      <c r="D135" s="21">
        <v>113905</v>
      </c>
      <c r="E135" s="21">
        <v>504309121</v>
      </c>
      <c r="F135" s="21">
        <v>2180538</v>
      </c>
      <c r="G135" s="21"/>
      <c r="H135" s="21"/>
      <c r="I135" s="21">
        <v>28340</v>
      </c>
      <c r="J135" s="21">
        <v>281190</v>
      </c>
      <c r="K135" s="3">
        <f t="shared" si="27"/>
        <v>535749147</v>
      </c>
    </row>
    <row r="136" spans="1:11" ht="14.25">
      <c r="A136" s="38" t="s">
        <v>23</v>
      </c>
      <c r="B136" s="39" t="s">
        <v>24</v>
      </c>
      <c r="C136" s="21">
        <v>253895259</v>
      </c>
      <c r="D136" s="21">
        <v>175455290</v>
      </c>
      <c r="E136" s="21">
        <v>160268358</v>
      </c>
      <c r="F136" s="21">
        <v>70771624</v>
      </c>
      <c r="G136" s="21">
        <v>12388916</v>
      </c>
      <c r="H136" s="21"/>
      <c r="I136" s="21">
        <v>16329072</v>
      </c>
      <c r="J136" s="21">
        <v>8859243</v>
      </c>
      <c r="K136" s="3">
        <f t="shared" si="27"/>
        <v>697967762</v>
      </c>
    </row>
    <row r="137" spans="1:11" ht="14.25">
      <c r="A137" s="38" t="s">
        <v>215</v>
      </c>
      <c r="B137" s="39" t="s">
        <v>216</v>
      </c>
      <c r="C137" s="21">
        <v>57676406</v>
      </c>
      <c r="D137" s="21">
        <v>20083358</v>
      </c>
      <c r="E137" s="21">
        <v>90802851</v>
      </c>
      <c r="F137" s="21">
        <v>9841409</v>
      </c>
      <c r="G137" s="21">
        <v>903419</v>
      </c>
      <c r="H137" s="21"/>
      <c r="I137" s="21">
        <v>865727</v>
      </c>
      <c r="J137" s="21">
        <v>2357696</v>
      </c>
      <c r="K137" s="3">
        <f t="shared" si="27"/>
        <v>182530866</v>
      </c>
    </row>
    <row r="138" spans="1:11" ht="14.25">
      <c r="A138" s="38" t="s">
        <v>217</v>
      </c>
      <c r="B138" s="39" t="s">
        <v>218</v>
      </c>
      <c r="C138" s="21">
        <v>38228588</v>
      </c>
      <c r="D138" s="21">
        <v>23800356</v>
      </c>
      <c r="E138" s="21">
        <v>32676858</v>
      </c>
      <c r="F138" s="21">
        <v>8891544</v>
      </c>
      <c r="G138" s="21">
        <v>3697104</v>
      </c>
      <c r="H138" s="21"/>
      <c r="I138" s="21">
        <v>2142541</v>
      </c>
      <c r="J138" s="21">
        <v>1558186</v>
      </c>
      <c r="K138" s="3">
        <f t="shared" si="27"/>
        <v>110995177</v>
      </c>
    </row>
    <row r="139" spans="1:11" ht="14.25">
      <c r="A139" s="38" t="s">
        <v>219</v>
      </c>
      <c r="B139" s="39" t="s">
        <v>220</v>
      </c>
      <c r="C139" s="21">
        <v>58436094</v>
      </c>
      <c r="D139" s="21">
        <v>4902813</v>
      </c>
      <c r="E139" s="21">
        <v>530284750</v>
      </c>
      <c r="F139" s="21">
        <v>1684765</v>
      </c>
      <c r="G139" s="21"/>
      <c r="H139" s="21"/>
      <c r="I139" s="21">
        <v>47595</v>
      </c>
      <c r="J139" s="21">
        <v>35725049</v>
      </c>
      <c r="K139" s="3">
        <f t="shared" si="27"/>
        <v>631081066</v>
      </c>
    </row>
    <row r="140" spans="1:11" ht="14.25">
      <c r="A140" s="38" t="s">
        <v>221</v>
      </c>
      <c r="B140" s="39" t="s">
        <v>222</v>
      </c>
      <c r="C140" s="21">
        <v>2120547</v>
      </c>
      <c r="D140" s="21">
        <v>181736</v>
      </c>
      <c r="E140" s="21">
        <v>1372021</v>
      </c>
      <c r="F140" s="21">
        <v>1292545</v>
      </c>
      <c r="G140" s="21">
        <v>270476</v>
      </c>
      <c r="H140" s="21"/>
      <c r="I140" s="21"/>
      <c r="J140" s="21">
        <v>223927</v>
      </c>
      <c r="K140" s="3">
        <f t="shared" si="27"/>
        <v>5461252</v>
      </c>
    </row>
    <row r="141" spans="1:11" ht="14.25">
      <c r="A141" s="38" t="s">
        <v>223</v>
      </c>
      <c r="B141" s="39" t="s">
        <v>224</v>
      </c>
      <c r="C141" s="21">
        <v>45551695</v>
      </c>
      <c r="D141" s="21">
        <v>4343759</v>
      </c>
      <c r="E141" s="21">
        <v>66543671</v>
      </c>
      <c r="F141" s="21">
        <v>9049388</v>
      </c>
      <c r="G141" s="21">
        <v>428727</v>
      </c>
      <c r="H141" s="21"/>
      <c r="I141" s="21">
        <v>199779</v>
      </c>
      <c r="J141" s="21">
        <v>571964</v>
      </c>
      <c r="K141" s="3">
        <f t="shared" si="27"/>
        <v>126688983</v>
      </c>
    </row>
    <row r="142" spans="3:11" ht="14.25">
      <c r="C142" s="21"/>
      <c r="D142" s="21"/>
      <c r="E142" s="21"/>
      <c r="F142" s="21"/>
      <c r="G142" s="21"/>
      <c r="H142" s="21"/>
      <c r="I142" s="35"/>
      <c r="J142" s="21"/>
      <c r="K142" s="21"/>
    </row>
    <row r="143" spans="1:11" s="39" customFormat="1" ht="14.25">
      <c r="A143" s="1"/>
      <c r="B143" s="2"/>
      <c r="C143" s="40"/>
      <c r="D143" s="40"/>
      <c r="E143" s="21"/>
      <c r="F143" s="40"/>
      <c r="G143" s="21"/>
      <c r="H143" s="21"/>
      <c r="I143" s="35"/>
      <c r="J143" s="40"/>
      <c r="K143" s="21"/>
    </row>
    <row r="144" spans="1:11" s="14" customFormat="1" ht="15">
      <c r="A144" s="11">
        <v>5</v>
      </c>
      <c r="B144" s="12" t="s">
        <v>225</v>
      </c>
      <c r="C144" s="13">
        <f aca="true" t="shared" si="28" ref="C144:K144">+C146+C156+C160</f>
        <v>4751286977</v>
      </c>
      <c r="D144" s="13">
        <f t="shared" si="28"/>
        <v>306415898</v>
      </c>
      <c r="E144" s="13">
        <f t="shared" si="28"/>
        <v>2829219486</v>
      </c>
      <c r="F144" s="13">
        <f t="shared" si="28"/>
        <v>175376270</v>
      </c>
      <c r="G144" s="13">
        <f t="shared" si="28"/>
        <v>137626667</v>
      </c>
      <c r="H144" s="13">
        <f t="shared" si="28"/>
        <v>218000000</v>
      </c>
      <c r="I144" s="13">
        <f t="shared" si="28"/>
        <v>11549262</v>
      </c>
      <c r="J144" s="13">
        <f t="shared" si="28"/>
        <v>380088187</v>
      </c>
      <c r="K144" s="13">
        <f t="shared" si="28"/>
        <v>8809562747</v>
      </c>
    </row>
    <row r="145" spans="1:11" s="39" customFormat="1" ht="15">
      <c r="A145" s="16"/>
      <c r="B145" s="17"/>
      <c r="C145" s="40"/>
      <c r="D145" s="40"/>
      <c r="E145" s="21"/>
      <c r="F145" s="40"/>
      <c r="G145" s="21"/>
      <c r="H145" s="21"/>
      <c r="I145" s="35"/>
      <c r="J145" s="40"/>
      <c r="K145" s="21"/>
    </row>
    <row r="146" spans="1:11" ht="15">
      <c r="A146" s="16" t="s">
        <v>226</v>
      </c>
      <c r="B146" s="14" t="s">
        <v>227</v>
      </c>
      <c r="C146" s="10">
        <f aca="true" t="shared" si="29" ref="C146:K146">SUM(C147:C154)</f>
        <v>3800046986</v>
      </c>
      <c r="D146" s="10">
        <f t="shared" si="29"/>
        <v>306333058</v>
      </c>
      <c r="E146" s="10">
        <f t="shared" si="29"/>
        <v>2800541347</v>
      </c>
      <c r="F146" s="10">
        <f t="shared" si="29"/>
        <v>174842170</v>
      </c>
      <c r="G146" s="10">
        <f t="shared" si="29"/>
        <v>137201567</v>
      </c>
      <c r="H146" s="10">
        <f t="shared" si="29"/>
        <v>0</v>
      </c>
      <c r="I146" s="18">
        <f t="shared" si="29"/>
        <v>11549262</v>
      </c>
      <c r="J146" s="10">
        <f t="shared" si="29"/>
        <v>379343187</v>
      </c>
      <c r="K146" s="10">
        <f t="shared" si="29"/>
        <v>7609857577</v>
      </c>
    </row>
    <row r="147" spans="1:11" ht="14.25">
      <c r="A147" s="38" t="s">
        <v>228</v>
      </c>
      <c r="B147" s="39" t="s">
        <v>229</v>
      </c>
      <c r="C147" s="21">
        <v>55107214</v>
      </c>
      <c r="D147" s="21">
        <v>6400036</v>
      </c>
      <c r="E147" s="21">
        <v>7294385</v>
      </c>
      <c r="F147" s="21">
        <v>1502677</v>
      </c>
      <c r="G147" s="21"/>
      <c r="H147" s="21"/>
      <c r="I147" s="21"/>
      <c r="J147" s="21">
        <v>316162</v>
      </c>
      <c r="K147" s="3">
        <f aca="true" t="shared" si="30" ref="K147:K154">SUM(C147:J147)</f>
        <v>70620474</v>
      </c>
    </row>
    <row r="148" spans="1:11" ht="14.25">
      <c r="A148" s="38" t="s">
        <v>13</v>
      </c>
      <c r="B148" s="39" t="s">
        <v>14</v>
      </c>
      <c r="C148" s="21">
        <v>0</v>
      </c>
      <c r="D148" s="21">
        <v>36212470</v>
      </c>
      <c r="E148" s="21">
        <v>904044562</v>
      </c>
      <c r="F148" s="21">
        <v>78088897</v>
      </c>
      <c r="G148" s="21">
        <v>70599581</v>
      </c>
      <c r="H148" s="21"/>
      <c r="I148" s="21">
        <v>4601226</v>
      </c>
      <c r="J148" s="21">
        <v>317852944</v>
      </c>
      <c r="K148" s="3">
        <f t="shared" si="30"/>
        <v>1411399680</v>
      </c>
    </row>
    <row r="149" spans="1:11" ht="14.25">
      <c r="A149" s="38" t="s">
        <v>230</v>
      </c>
      <c r="B149" s="39" t="s">
        <v>231</v>
      </c>
      <c r="C149" s="21">
        <v>658527367</v>
      </c>
      <c r="D149" s="21">
        <f>56354258</f>
        <v>56354258</v>
      </c>
      <c r="E149" s="21">
        <v>217041669</v>
      </c>
      <c r="F149" s="21">
        <v>9318563</v>
      </c>
      <c r="G149" s="21">
        <v>4241623</v>
      </c>
      <c r="H149" s="21"/>
      <c r="I149" s="21">
        <v>343356</v>
      </c>
      <c r="J149" s="21">
        <v>38097313</v>
      </c>
      <c r="K149" s="3">
        <f t="shared" si="30"/>
        <v>983924149</v>
      </c>
    </row>
    <row r="150" spans="1:11" ht="14.25">
      <c r="A150" s="38" t="s">
        <v>25</v>
      </c>
      <c r="B150" s="39" t="s">
        <v>26</v>
      </c>
      <c r="C150" s="21">
        <v>196930995</v>
      </c>
      <c r="D150" s="21">
        <v>122448210</v>
      </c>
      <c r="E150" s="21">
        <v>126920909</v>
      </c>
      <c r="F150" s="21">
        <v>79381302</v>
      </c>
      <c r="G150" s="21">
        <v>43715428</v>
      </c>
      <c r="H150" s="21"/>
      <c r="I150" s="21">
        <v>5328236</v>
      </c>
      <c r="J150" s="21">
        <v>10190689</v>
      </c>
      <c r="K150" s="3">
        <f t="shared" si="30"/>
        <v>584915769</v>
      </c>
    </row>
    <row r="151" spans="1:11" s="39" customFormat="1" ht="14.25">
      <c r="A151" s="19" t="s">
        <v>12</v>
      </c>
      <c r="B151" s="20" t="s">
        <v>232</v>
      </c>
      <c r="C151" s="21">
        <v>2280794595</v>
      </c>
      <c r="D151" s="21">
        <f>64330054</f>
        <v>64330054</v>
      </c>
      <c r="E151" s="21">
        <v>1149467690</v>
      </c>
      <c r="F151" s="21">
        <v>2596173</v>
      </c>
      <c r="G151" s="21">
        <v>14861634</v>
      </c>
      <c r="H151" s="21"/>
      <c r="I151" s="21">
        <v>479184</v>
      </c>
      <c r="J151" s="21">
        <v>5381433</v>
      </c>
      <c r="K151" s="3">
        <f t="shared" si="30"/>
        <v>3517910763</v>
      </c>
    </row>
    <row r="152" spans="1:11" s="39" customFormat="1" ht="14.25">
      <c r="A152" s="19" t="s">
        <v>233</v>
      </c>
      <c r="B152" s="20" t="s">
        <v>234</v>
      </c>
      <c r="C152" s="21">
        <v>256187938</v>
      </c>
      <c r="D152" s="21">
        <v>131643</v>
      </c>
      <c r="E152" s="21">
        <v>268996634</v>
      </c>
      <c r="F152" s="21"/>
      <c r="G152" s="21"/>
      <c r="H152" s="21"/>
      <c r="I152" s="21"/>
      <c r="J152" s="21">
        <v>2384300</v>
      </c>
      <c r="K152" s="3">
        <f t="shared" si="30"/>
        <v>527700515</v>
      </c>
    </row>
    <row r="153" spans="1:11" s="39" customFormat="1" ht="14.25">
      <c r="A153" s="19" t="s">
        <v>235</v>
      </c>
      <c r="B153" s="41" t="s">
        <v>236</v>
      </c>
      <c r="C153" s="21">
        <v>6437505</v>
      </c>
      <c r="D153" s="21">
        <v>12003234</v>
      </c>
      <c r="E153" s="21">
        <v>2062848</v>
      </c>
      <c r="F153" s="21">
        <v>1286766</v>
      </c>
      <c r="G153" s="21">
        <v>1544659</v>
      </c>
      <c r="H153" s="21"/>
      <c r="I153" s="21">
        <v>145470</v>
      </c>
      <c r="J153" s="21">
        <v>120346</v>
      </c>
      <c r="K153" s="3">
        <f t="shared" si="30"/>
        <v>23600828</v>
      </c>
    </row>
    <row r="154" spans="1:11" s="39" customFormat="1" ht="14.25">
      <c r="A154" s="19" t="s">
        <v>237</v>
      </c>
      <c r="B154" s="41" t="s">
        <v>238</v>
      </c>
      <c r="C154" s="21">
        <v>346061372</v>
      </c>
      <c r="D154" s="21">
        <v>8453153</v>
      </c>
      <c r="E154" s="21">
        <v>124712650</v>
      </c>
      <c r="F154" s="21">
        <v>2667792</v>
      </c>
      <c r="G154" s="21">
        <v>2238642</v>
      </c>
      <c r="H154" s="21"/>
      <c r="I154" s="21">
        <v>651790</v>
      </c>
      <c r="J154" s="21">
        <v>5000000</v>
      </c>
      <c r="K154" s="3">
        <f t="shared" si="30"/>
        <v>489785399</v>
      </c>
    </row>
    <row r="155" spans="1:11" s="39" customFormat="1" ht="14.25">
      <c r="A155" s="38"/>
      <c r="C155" s="35"/>
      <c r="D155" s="35"/>
      <c r="E155" s="35"/>
      <c r="F155" s="35"/>
      <c r="G155" s="35"/>
      <c r="H155" s="35"/>
      <c r="J155" s="35"/>
      <c r="K155" s="35"/>
    </row>
    <row r="156" spans="1:11" s="39" customFormat="1" ht="15">
      <c r="A156" s="16" t="s">
        <v>239</v>
      </c>
      <c r="B156" s="14" t="s">
        <v>240</v>
      </c>
      <c r="C156" s="18">
        <f aca="true" t="shared" si="31" ref="C156:K156">SUM(C157:C158)</f>
        <v>928817264</v>
      </c>
      <c r="D156" s="18">
        <f t="shared" si="31"/>
        <v>0</v>
      </c>
      <c r="E156" s="18">
        <f t="shared" si="31"/>
        <v>25000000</v>
      </c>
      <c r="F156" s="18">
        <f t="shared" si="31"/>
        <v>0</v>
      </c>
      <c r="G156" s="18">
        <f t="shared" si="31"/>
        <v>0</v>
      </c>
      <c r="H156" s="18">
        <f t="shared" si="31"/>
        <v>218000000</v>
      </c>
      <c r="I156" s="18">
        <f t="shared" si="31"/>
        <v>0</v>
      </c>
      <c r="J156" s="18">
        <f t="shared" si="31"/>
        <v>0</v>
      </c>
      <c r="K156" s="18">
        <f t="shared" si="31"/>
        <v>1171817264</v>
      </c>
    </row>
    <row r="157" spans="1:11" s="39" customFormat="1" ht="14.25">
      <c r="A157" s="38" t="s">
        <v>241</v>
      </c>
      <c r="B157" s="39" t="s">
        <v>242</v>
      </c>
      <c r="C157" s="21">
        <v>928817264</v>
      </c>
      <c r="D157" s="21"/>
      <c r="E157" s="21"/>
      <c r="F157" s="21"/>
      <c r="G157" s="21"/>
      <c r="H157" s="21">
        <v>218000000</v>
      </c>
      <c r="I157" s="21"/>
      <c r="J157" s="21"/>
      <c r="K157" s="3">
        <f>SUM(C157:J157)</f>
        <v>1146817264</v>
      </c>
    </row>
    <row r="158" spans="1:11" s="39" customFormat="1" ht="14.25">
      <c r="A158" s="38" t="s">
        <v>243</v>
      </c>
      <c r="B158" s="39" t="s">
        <v>244</v>
      </c>
      <c r="C158" s="21"/>
      <c r="D158" s="21"/>
      <c r="E158" s="21">
        <v>25000000</v>
      </c>
      <c r="F158" s="21"/>
      <c r="G158" s="21"/>
      <c r="H158" s="21"/>
      <c r="I158" s="21"/>
      <c r="J158" s="21"/>
      <c r="K158" s="3">
        <f>SUM(C158:J158)</f>
        <v>25000000</v>
      </c>
    </row>
    <row r="159" spans="1:11" s="14" customFormat="1" ht="15">
      <c r="A159" s="38"/>
      <c r="B159" s="35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 ht="15">
      <c r="A160" s="16" t="s">
        <v>245</v>
      </c>
      <c r="B160" s="14" t="s">
        <v>246</v>
      </c>
      <c r="C160" s="18">
        <f aca="true" t="shared" si="32" ref="C160:K160">SUM(C161:C163)</f>
        <v>22422727</v>
      </c>
      <c r="D160" s="18">
        <f t="shared" si="32"/>
        <v>82840</v>
      </c>
      <c r="E160" s="18">
        <f t="shared" si="32"/>
        <v>3678139</v>
      </c>
      <c r="F160" s="18">
        <f t="shared" si="32"/>
        <v>534100</v>
      </c>
      <c r="G160" s="18">
        <f t="shared" si="32"/>
        <v>425100</v>
      </c>
      <c r="H160" s="18">
        <f t="shared" si="32"/>
        <v>0</v>
      </c>
      <c r="I160" s="18">
        <f t="shared" si="32"/>
        <v>0</v>
      </c>
      <c r="J160" s="18">
        <f t="shared" si="32"/>
        <v>745000</v>
      </c>
      <c r="K160" s="18">
        <f t="shared" si="32"/>
        <v>27887906</v>
      </c>
    </row>
    <row r="161" spans="1:11" ht="14.25">
      <c r="A161" s="38" t="s">
        <v>247</v>
      </c>
      <c r="B161" s="39" t="s">
        <v>248</v>
      </c>
      <c r="C161" s="21">
        <v>4934505</v>
      </c>
      <c r="D161" s="21"/>
      <c r="E161" s="21"/>
      <c r="F161" s="21"/>
      <c r="G161" s="21"/>
      <c r="H161" s="21"/>
      <c r="I161" s="21"/>
      <c r="J161" s="21"/>
      <c r="K161" s="3">
        <f>SUM(C161:J161)</f>
        <v>4934505</v>
      </c>
    </row>
    <row r="162" spans="1:11" ht="14.25">
      <c r="A162" s="38" t="s">
        <v>249</v>
      </c>
      <c r="B162" s="39" t="s">
        <v>250</v>
      </c>
      <c r="C162" s="21">
        <v>17488222</v>
      </c>
      <c r="D162" s="21">
        <v>82840</v>
      </c>
      <c r="E162" s="21">
        <v>1945039</v>
      </c>
      <c r="F162" s="21">
        <v>534100</v>
      </c>
      <c r="G162" s="21">
        <v>425100</v>
      </c>
      <c r="H162" s="21"/>
      <c r="I162" s="21"/>
      <c r="J162" s="21">
        <v>745000</v>
      </c>
      <c r="K162" s="3">
        <f>SUM(C162:J162)</f>
        <v>21220301</v>
      </c>
    </row>
    <row r="163" spans="1:11" ht="14.25">
      <c r="A163" s="38" t="s">
        <v>251</v>
      </c>
      <c r="B163" s="39" t="s">
        <v>252</v>
      </c>
      <c r="C163" s="21"/>
      <c r="D163" s="21"/>
      <c r="E163" s="21">
        <v>1733100</v>
      </c>
      <c r="F163" s="21"/>
      <c r="G163" s="21"/>
      <c r="H163" s="21"/>
      <c r="I163" s="21"/>
      <c r="J163" s="21"/>
      <c r="K163" s="3">
        <f>SUM(C163:J163)</f>
        <v>1733100</v>
      </c>
    </row>
    <row r="164" spans="1:8" s="39" customFormat="1" ht="14.25">
      <c r="A164" s="38"/>
      <c r="H164" s="35"/>
    </row>
    <row r="165" spans="1:11" s="14" customFormat="1" ht="15">
      <c r="A165" s="11">
        <v>6</v>
      </c>
      <c r="B165" s="12" t="s">
        <v>253</v>
      </c>
      <c r="C165" s="13">
        <f aca="true" t="shared" si="33" ref="C165:K165">+C167+C170+C175+C178+C181</f>
        <v>1613381000</v>
      </c>
      <c r="D165" s="13">
        <f t="shared" si="33"/>
        <v>10570000</v>
      </c>
      <c r="E165" s="13">
        <f t="shared" si="33"/>
        <v>43660000</v>
      </c>
      <c r="F165" s="13">
        <f t="shared" si="33"/>
        <v>310000</v>
      </c>
      <c r="G165" s="13">
        <f t="shared" si="33"/>
        <v>6310000</v>
      </c>
      <c r="H165" s="13">
        <f t="shared" si="33"/>
        <v>0</v>
      </c>
      <c r="I165" s="13">
        <f t="shared" si="33"/>
        <v>0</v>
      </c>
      <c r="J165" s="13">
        <f t="shared" si="33"/>
        <v>0</v>
      </c>
      <c r="K165" s="13">
        <f t="shared" si="33"/>
        <v>1674231000</v>
      </c>
    </row>
    <row r="166" spans="1:11" ht="15">
      <c r="A166" s="16"/>
      <c r="B166" s="17"/>
      <c r="C166" s="21"/>
      <c r="D166" s="21"/>
      <c r="E166" s="21"/>
      <c r="F166" s="21"/>
      <c r="G166" s="21"/>
      <c r="H166" s="21"/>
      <c r="I166" s="35"/>
      <c r="J166" s="21"/>
      <c r="K166" s="21"/>
    </row>
    <row r="167" spans="1:11" s="39" customFormat="1" ht="15">
      <c r="A167" s="16" t="s">
        <v>254</v>
      </c>
      <c r="B167" s="14" t="s">
        <v>255</v>
      </c>
      <c r="C167" s="10">
        <f aca="true" t="shared" si="34" ref="C167:K167">SUM(C168)</f>
        <v>41781000</v>
      </c>
      <c r="D167" s="10">
        <f t="shared" si="34"/>
        <v>0</v>
      </c>
      <c r="E167" s="10">
        <f t="shared" si="34"/>
        <v>0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8">
        <f t="shared" si="34"/>
        <v>0</v>
      </c>
      <c r="J167" s="10">
        <f t="shared" si="34"/>
        <v>0</v>
      </c>
      <c r="K167" s="10">
        <f t="shared" si="34"/>
        <v>41781000</v>
      </c>
    </row>
    <row r="168" spans="1:11" s="39" customFormat="1" ht="14.25">
      <c r="A168" s="38" t="s">
        <v>256</v>
      </c>
      <c r="B168" s="39" t="s">
        <v>257</v>
      </c>
      <c r="C168" s="21">
        <v>41781000</v>
      </c>
      <c r="D168" s="21"/>
      <c r="E168" s="21"/>
      <c r="F168" s="21"/>
      <c r="G168" s="21"/>
      <c r="H168" s="21"/>
      <c r="I168" s="21"/>
      <c r="J168" s="21"/>
      <c r="K168" s="3">
        <f>SUM(C168:J168)</f>
        <v>41781000</v>
      </c>
    </row>
    <row r="169" s="39" customFormat="1" ht="14.25">
      <c r="A169" s="38"/>
    </row>
    <row r="170" spans="1:11" ht="15">
      <c r="A170" s="16" t="s">
        <v>258</v>
      </c>
      <c r="B170" s="14" t="s">
        <v>259</v>
      </c>
      <c r="C170" s="10">
        <f aca="true" t="shared" si="35" ref="C170:K170">SUM(C171:C173)</f>
        <v>159400000</v>
      </c>
      <c r="D170" s="10">
        <f t="shared" si="35"/>
        <v>10570000</v>
      </c>
      <c r="E170" s="10">
        <f t="shared" si="35"/>
        <v>7660000</v>
      </c>
      <c r="F170" s="10">
        <f t="shared" si="35"/>
        <v>310000</v>
      </c>
      <c r="G170" s="10">
        <f t="shared" si="35"/>
        <v>6310000</v>
      </c>
      <c r="H170" s="10">
        <f t="shared" si="35"/>
        <v>0</v>
      </c>
      <c r="I170" s="18">
        <f t="shared" si="35"/>
        <v>0</v>
      </c>
      <c r="J170" s="10">
        <f t="shared" si="35"/>
        <v>0</v>
      </c>
      <c r="K170" s="10">
        <f t="shared" si="35"/>
        <v>184250000</v>
      </c>
    </row>
    <row r="171" spans="1:11" s="39" customFormat="1" ht="14.25">
      <c r="A171" s="38" t="s">
        <v>15</v>
      </c>
      <c r="B171" s="39" t="s">
        <v>16</v>
      </c>
      <c r="C171" s="21">
        <v>6600000</v>
      </c>
      <c r="D171" s="21">
        <v>10570000</v>
      </c>
      <c r="E171" s="21">
        <v>7660000</v>
      </c>
      <c r="F171" s="21">
        <v>310000</v>
      </c>
      <c r="G171" s="21">
        <v>6310000</v>
      </c>
      <c r="H171" s="21"/>
      <c r="I171" s="21"/>
      <c r="J171" s="21"/>
      <c r="K171" s="3">
        <f>SUM(C171:J171)</f>
        <v>31450000</v>
      </c>
    </row>
    <row r="172" spans="1:11" s="39" customFormat="1" ht="14.25">
      <c r="A172" s="38" t="s">
        <v>260</v>
      </c>
      <c r="B172" s="39" t="s">
        <v>261</v>
      </c>
      <c r="C172" s="21">
        <v>150000000</v>
      </c>
      <c r="D172" s="21"/>
      <c r="E172" s="21"/>
      <c r="F172" s="21"/>
      <c r="G172" s="21"/>
      <c r="H172" s="21"/>
      <c r="I172" s="21"/>
      <c r="J172" s="21"/>
      <c r="K172" s="3">
        <f>SUM(C172:J172)</f>
        <v>150000000</v>
      </c>
    </row>
    <row r="173" spans="1:11" s="39" customFormat="1" ht="14.25">
      <c r="A173" s="38" t="s">
        <v>262</v>
      </c>
      <c r="B173" s="39" t="s">
        <v>263</v>
      </c>
      <c r="C173" s="21">
        <v>2800000</v>
      </c>
      <c r="D173" s="21"/>
      <c r="E173" s="21"/>
      <c r="F173" s="21"/>
      <c r="G173" s="21"/>
      <c r="H173" s="21"/>
      <c r="I173" s="21"/>
      <c r="J173" s="21"/>
      <c r="K173" s="3">
        <f>SUM(C173:J173)</f>
        <v>2800000</v>
      </c>
    </row>
    <row r="174" spans="1:11" ht="14.25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1:11" s="39" customFormat="1" ht="15">
      <c r="A175" s="16" t="s">
        <v>264</v>
      </c>
      <c r="B175" s="14" t="s">
        <v>265</v>
      </c>
      <c r="C175" s="10">
        <f aca="true" t="shared" si="36" ref="C175:K175">SUM(C176)</f>
        <v>1308000000</v>
      </c>
      <c r="D175" s="10">
        <f t="shared" si="36"/>
        <v>0</v>
      </c>
      <c r="E175" s="10">
        <f t="shared" si="36"/>
        <v>0</v>
      </c>
      <c r="F175" s="10">
        <f t="shared" si="36"/>
        <v>0</v>
      </c>
      <c r="G175" s="10">
        <f t="shared" si="36"/>
        <v>0</v>
      </c>
      <c r="H175" s="10">
        <f t="shared" si="36"/>
        <v>0</v>
      </c>
      <c r="I175" s="18">
        <f t="shared" si="36"/>
        <v>0</v>
      </c>
      <c r="J175" s="10">
        <f t="shared" si="36"/>
        <v>0</v>
      </c>
      <c r="K175" s="10">
        <f t="shared" si="36"/>
        <v>1308000000</v>
      </c>
    </row>
    <row r="176" spans="1:11" s="39" customFormat="1" ht="14.25">
      <c r="A176" s="38" t="s">
        <v>266</v>
      </c>
      <c r="B176" s="39" t="s">
        <v>267</v>
      </c>
      <c r="C176" s="21">
        <v>1308000000</v>
      </c>
      <c r="D176" s="21"/>
      <c r="E176" s="21"/>
      <c r="F176" s="21"/>
      <c r="G176" s="21"/>
      <c r="H176" s="21"/>
      <c r="I176" s="21"/>
      <c r="J176" s="21"/>
      <c r="K176" s="3">
        <f>SUM(C176:J176)</f>
        <v>1308000000</v>
      </c>
    </row>
    <row r="177" spans="1:11" ht="14.25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 s="39" customFormat="1" ht="15">
      <c r="A178" s="16" t="s">
        <v>268</v>
      </c>
      <c r="B178" s="14" t="s">
        <v>269</v>
      </c>
      <c r="C178" s="10">
        <f aca="true" t="shared" si="37" ref="C178:K178">SUM(C179)</f>
        <v>98100000</v>
      </c>
      <c r="D178" s="10">
        <f t="shared" si="37"/>
        <v>0</v>
      </c>
      <c r="E178" s="10">
        <f t="shared" si="37"/>
        <v>0</v>
      </c>
      <c r="F178" s="10">
        <f t="shared" si="37"/>
        <v>0</v>
      </c>
      <c r="G178" s="10">
        <f t="shared" si="37"/>
        <v>0</v>
      </c>
      <c r="H178" s="10">
        <f t="shared" si="37"/>
        <v>0</v>
      </c>
      <c r="I178" s="18">
        <f t="shared" si="37"/>
        <v>0</v>
      </c>
      <c r="J178" s="10">
        <f t="shared" si="37"/>
        <v>0</v>
      </c>
      <c r="K178" s="10">
        <f t="shared" si="37"/>
        <v>98100000</v>
      </c>
    </row>
    <row r="179" spans="1:11" s="39" customFormat="1" ht="14.25">
      <c r="A179" s="38" t="s">
        <v>270</v>
      </c>
      <c r="B179" s="39" t="s">
        <v>271</v>
      </c>
      <c r="C179" s="21">
        <v>98100000</v>
      </c>
      <c r="D179" s="21"/>
      <c r="E179" s="21"/>
      <c r="F179" s="21"/>
      <c r="G179" s="21"/>
      <c r="H179" s="21"/>
      <c r="I179" s="21"/>
      <c r="J179" s="21"/>
      <c r="K179" s="3">
        <f>SUM(C179:J179)</f>
        <v>98100000</v>
      </c>
    </row>
    <row r="180" s="39" customFormat="1" ht="14.25">
      <c r="A180" s="38"/>
    </row>
    <row r="181" spans="1:11" s="14" customFormat="1" ht="15">
      <c r="A181" s="16" t="s">
        <v>272</v>
      </c>
      <c r="B181" s="14" t="s">
        <v>273</v>
      </c>
      <c r="C181" s="10">
        <f aca="true" t="shared" si="38" ref="C181:K181">+C182</f>
        <v>6100000</v>
      </c>
      <c r="D181" s="10">
        <f t="shared" si="38"/>
        <v>0</v>
      </c>
      <c r="E181" s="10">
        <f t="shared" si="38"/>
        <v>36000000</v>
      </c>
      <c r="F181" s="10">
        <f t="shared" si="38"/>
        <v>0</v>
      </c>
      <c r="G181" s="10">
        <f t="shared" si="38"/>
        <v>0</v>
      </c>
      <c r="H181" s="10">
        <f t="shared" si="38"/>
        <v>0</v>
      </c>
      <c r="I181" s="18">
        <f t="shared" si="38"/>
        <v>0</v>
      </c>
      <c r="J181" s="10">
        <f t="shared" si="38"/>
        <v>0</v>
      </c>
      <c r="K181" s="10">
        <f t="shared" si="38"/>
        <v>42100000</v>
      </c>
    </row>
    <row r="182" spans="1:11" s="14" customFormat="1" ht="15">
      <c r="A182" s="38" t="s">
        <v>274</v>
      </c>
      <c r="B182" s="39" t="s">
        <v>275</v>
      </c>
      <c r="C182" s="21">
        <v>6100000</v>
      </c>
      <c r="D182" s="21"/>
      <c r="E182" s="21">
        <v>36000000</v>
      </c>
      <c r="F182" s="21"/>
      <c r="G182" s="21"/>
      <c r="H182" s="21"/>
      <c r="I182" s="21"/>
      <c r="J182" s="21"/>
      <c r="K182" s="3">
        <f>SUM(C182:J182)</f>
        <v>42100000</v>
      </c>
    </row>
    <row r="183" spans="1:11" ht="14.25">
      <c r="A183" s="38"/>
      <c r="B183" s="39"/>
      <c r="C183" s="39"/>
      <c r="D183" s="39"/>
      <c r="E183" s="39"/>
      <c r="F183" s="39"/>
      <c r="G183" s="39"/>
      <c r="H183" s="35"/>
      <c r="I183" s="39"/>
      <c r="J183" s="39"/>
      <c r="K183" s="39"/>
    </row>
    <row r="184" spans="1:11" s="14" customFormat="1" ht="15">
      <c r="A184" s="11">
        <v>9</v>
      </c>
      <c r="B184" s="12" t="s">
        <v>276</v>
      </c>
      <c r="C184" s="13">
        <f aca="true" t="shared" si="39" ref="C184:K184">+C186</f>
        <v>0</v>
      </c>
      <c r="D184" s="13">
        <f t="shared" si="39"/>
        <v>0</v>
      </c>
      <c r="E184" s="13">
        <f t="shared" si="39"/>
        <v>40000000</v>
      </c>
      <c r="F184" s="13">
        <f t="shared" si="39"/>
        <v>0</v>
      </c>
      <c r="G184" s="13">
        <f t="shared" si="39"/>
        <v>0</v>
      </c>
      <c r="H184" s="13">
        <f t="shared" si="39"/>
        <v>0</v>
      </c>
      <c r="I184" s="13">
        <f t="shared" si="39"/>
        <v>0</v>
      </c>
      <c r="J184" s="13">
        <f t="shared" si="39"/>
        <v>48000000</v>
      </c>
      <c r="K184" s="13">
        <f t="shared" si="39"/>
        <v>88000000</v>
      </c>
    </row>
    <row r="185" spans="1:11" s="39" customFormat="1" ht="15">
      <c r="A185" s="16"/>
      <c r="B185" s="17"/>
      <c r="C185" s="21"/>
      <c r="D185" s="21"/>
      <c r="E185" s="21"/>
      <c r="F185" s="21"/>
      <c r="G185" s="21"/>
      <c r="H185" s="21"/>
      <c r="I185" s="35"/>
      <c r="J185" s="21"/>
      <c r="K185" s="21"/>
    </row>
    <row r="186" spans="1:11" s="39" customFormat="1" ht="15">
      <c r="A186" s="16" t="s">
        <v>277</v>
      </c>
      <c r="B186" s="14" t="s">
        <v>278</v>
      </c>
      <c r="C186" s="10">
        <f>SUM(C187)</f>
        <v>0</v>
      </c>
      <c r="D186" s="10">
        <f>SUM(D187)</f>
        <v>0</v>
      </c>
      <c r="E186" s="10">
        <f>SUM(E187)</f>
        <v>40000000</v>
      </c>
      <c r="F186" s="10">
        <f>SUM(F187)</f>
        <v>0</v>
      </c>
      <c r="G186" s="10">
        <f>SUM(G187)</f>
        <v>0</v>
      </c>
      <c r="H186" s="10">
        <v>0</v>
      </c>
      <c r="I186" s="18">
        <f>SUM(I187)</f>
        <v>0</v>
      </c>
      <c r="J186" s="10">
        <f>SUM(J187)</f>
        <v>48000000</v>
      </c>
      <c r="K186" s="10">
        <f>SUM(K187)</f>
        <v>88000000</v>
      </c>
    </row>
    <row r="187" spans="1:11" s="39" customFormat="1" ht="14.25">
      <c r="A187" s="38" t="s">
        <v>279</v>
      </c>
      <c r="B187" s="39" t="s">
        <v>280</v>
      </c>
      <c r="C187" s="21"/>
      <c r="D187" s="21"/>
      <c r="E187" s="21">
        <v>40000000</v>
      </c>
      <c r="F187" s="21"/>
      <c r="G187" s="21"/>
      <c r="H187" s="21"/>
      <c r="I187" s="21"/>
      <c r="J187" s="21">
        <v>48000000</v>
      </c>
      <c r="K187" s="3">
        <f>SUM(C187:J187)</f>
        <v>88000000</v>
      </c>
    </row>
    <row r="188" spans="1:11" s="39" customFormat="1" ht="15">
      <c r="A188" s="42"/>
      <c r="B188" s="43"/>
      <c r="C188" s="43"/>
      <c r="D188" s="43"/>
      <c r="E188" s="43"/>
      <c r="F188" s="43"/>
      <c r="G188" s="43"/>
      <c r="H188" s="44"/>
      <c r="I188" s="45"/>
      <c r="J188" s="43"/>
      <c r="K188" s="43"/>
    </row>
    <row r="189" spans="1:10" s="39" customFormat="1" ht="15">
      <c r="A189" s="38"/>
      <c r="J189" s="46"/>
    </row>
    <row r="190" spans="1:10" s="39" customFormat="1" ht="14.25">
      <c r="A190" s="38"/>
      <c r="D190" s="35"/>
      <c r="E190" s="35"/>
      <c r="F190" s="35"/>
      <c r="G190" s="35"/>
      <c r="H190" s="35"/>
      <c r="I190" s="35"/>
      <c r="J190" s="35"/>
    </row>
    <row r="191" spans="1:10" s="39" customFormat="1" ht="15">
      <c r="A191" s="38"/>
      <c r="J191" s="46"/>
    </row>
    <row r="192" spans="1:10" s="39" customFormat="1" ht="15">
      <c r="A192" s="38"/>
      <c r="J192" s="46"/>
    </row>
    <row r="193" spans="1:10" s="39" customFormat="1" ht="15">
      <c r="A193" s="38"/>
      <c r="J193" s="46"/>
    </row>
    <row r="194" spans="1:10" s="39" customFormat="1" ht="15">
      <c r="A194" s="38"/>
      <c r="J194" s="46"/>
    </row>
    <row r="195" spans="1:10" s="39" customFormat="1" ht="15">
      <c r="A195" s="38"/>
      <c r="J195" s="46"/>
    </row>
    <row r="196" spans="1:10" s="39" customFormat="1" ht="15">
      <c r="A196" s="38"/>
      <c r="J196" s="46"/>
    </row>
    <row r="197" spans="1:10" s="39" customFormat="1" ht="15">
      <c r="A197" s="38"/>
      <c r="J197" s="46"/>
    </row>
    <row r="198" spans="1:10" s="39" customFormat="1" ht="15">
      <c r="A198" s="38"/>
      <c r="J198" s="46"/>
    </row>
    <row r="199" spans="1:10" s="39" customFormat="1" ht="15">
      <c r="A199" s="38"/>
      <c r="J199" s="46"/>
    </row>
    <row r="200" spans="1:10" s="39" customFormat="1" ht="15">
      <c r="A200" s="38"/>
      <c r="J200" s="46"/>
    </row>
  </sheetData>
  <mergeCells count="6">
    <mergeCell ref="A5:A8"/>
    <mergeCell ref="B5:B8"/>
    <mergeCell ref="A2:K2"/>
    <mergeCell ref="A4:I4"/>
    <mergeCell ref="A3:K3"/>
    <mergeCell ref="K5:K8"/>
  </mergeCells>
  <printOptions horizontalCentered="1"/>
  <pageMargins left="0.2362204724409449" right="0.15748031496062992" top="0.1968503937007874" bottom="0.1968503937007874" header="0" footer="0"/>
  <pageSetup firstPageNumber="79" useFirstPageNumber="1" horizontalDpi="600" verticalDpi="600" orientation="landscape" paperSize="123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pmena</cp:lastModifiedBy>
  <cp:lastPrinted>2011-12-19T16:57:46Z</cp:lastPrinted>
  <dcterms:created xsi:type="dcterms:W3CDTF">2011-11-30T15:55:06Z</dcterms:created>
  <dcterms:modified xsi:type="dcterms:W3CDTF">2012-01-10T19:22:13Z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