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30" yWindow="750" windowWidth="16380" windowHeight="8190" tabRatio="737" activeTab="0"/>
  </bookViews>
  <sheets>
    <sheet name="Vehículos 2014" sheetId="1" r:id="rId1"/>
  </sheets>
  <externalReferences>
    <externalReference r:id="rId4"/>
  </externalReferences>
  <definedNames>
    <definedName name="_6">#REF!</definedName>
    <definedName name="_7">#REF!</definedName>
    <definedName name="_8">#REF!</definedName>
    <definedName name="_ftn1">'[1]RESUMEN DE VEHÍCULOS'!#REF!</definedName>
    <definedName name="_ftnref1">'[1]RESUMEN DE VEHÍCULOS'!#REF!</definedName>
    <definedName name="Excel_BuiltIn__FilterDatabase">#REF!</definedName>
    <definedName name="Excel_BuiltIn__FilterDatabase_1">#REF!</definedName>
    <definedName name="Excel_BuiltIn__FilterDatabase_1_1">#REF!</definedName>
    <definedName name="Excel_BuiltIn_Print_Titles3">#REF!</definedName>
  </definedNames>
  <calcPr fullCalcOnLoad="1"/>
</workbook>
</file>

<file path=xl/sharedStrings.xml><?xml version="1.0" encoding="utf-8"?>
<sst xmlns="http://schemas.openxmlformats.org/spreadsheetml/2006/main" count="1159" uniqueCount="398">
  <si>
    <t>Placa</t>
  </si>
  <si>
    <t>PROGRAMA 926</t>
  </si>
  <si>
    <t>Sustitución tipo Motocicleta</t>
  </si>
  <si>
    <t>Transportes Administrativos</t>
  </si>
  <si>
    <t>Sustitución tipo Sedán</t>
  </si>
  <si>
    <t>Sustitución tipo Pick Up</t>
  </si>
  <si>
    <t xml:space="preserve">Circuito Judicial de Puntarenas </t>
  </si>
  <si>
    <t>I Circuito Judicial de Guanacaste</t>
  </si>
  <si>
    <t>Sustitución tipo Rural</t>
  </si>
  <si>
    <t>Departamento de Seguridad</t>
  </si>
  <si>
    <t>II Circuito Judicial de la Zona Atlántica, Pococí</t>
  </si>
  <si>
    <t>II Circuitio Judicial de Guanascaste, Nicoya</t>
  </si>
  <si>
    <t>II Circuito Judicial de la Zona Sur, Corredores</t>
  </si>
  <si>
    <t>I Circuito Judicial de la Zona Sur, Pérez Zeledón</t>
  </si>
  <si>
    <t>Edificio Tribunales de Osa</t>
  </si>
  <si>
    <t>I Circuito Judicial de la Zona Atlántica, Limón</t>
  </si>
  <si>
    <t>Circuito Judicial de Cartago</t>
  </si>
  <si>
    <t>Delegación Regional  Limón</t>
  </si>
  <si>
    <t>Sustitución tipo Ambulancia</t>
  </si>
  <si>
    <t>Delegación Regional Heredia</t>
  </si>
  <si>
    <t>Sección Cárceles</t>
  </si>
  <si>
    <t>Sección Cárceles (II Circuito Judicial de San José)</t>
  </si>
  <si>
    <t>Sección Fraudes</t>
  </si>
  <si>
    <t>Servicio de Respuesta Táctica</t>
  </si>
  <si>
    <t>Delegación Regional  Pérez Zeledón</t>
  </si>
  <si>
    <t>Delegación Regional Alajuela</t>
  </si>
  <si>
    <t>Delegación Regional Cartago</t>
  </si>
  <si>
    <t>Delegación Regional Pococí-Guácimo</t>
  </si>
  <si>
    <t>Delegación Regional San Carlos</t>
  </si>
  <si>
    <t>Sección Asaltos</t>
  </si>
  <si>
    <t>Sección Especializada de Tránsito</t>
  </si>
  <si>
    <t>Sección Homicidios</t>
  </si>
  <si>
    <t>Sección Robo de Vehículos</t>
  </si>
  <si>
    <t>Subdelegación Regional de Turrialba</t>
  </si>
  <si>
    <t>Unidad Regional de Los Chiles</t>
  </si>
  <si>
    <t>Unidad Regional de Upala</t>
  </si>
  <si>
    <t>Ciencias Forenses (Pericias Físicas)</t>
  </si>
  <si>
    <t>Delegación Regional Corredores</t>
  </si>
  <si>
    <t>Delegación Regional Liberia</t>
  </si>
  <si>
    <t>Delegación Regional Puntarenas</t>
  </si>
  <si>
    <t>Departamento de Medicina Legal</t>
  </si>
  <si>
    <t>Oficina Regional de Grecia</t>
  </si>
  <si>
    <t>Oficina Regional de Puriscal</t>
  </si>
  <si>
    <t>Oficina Regional de Santa Cruz</t>
  </si>
  <si>
    <t>Sección Capturas</t>
  </si>
  <si>
    <t>Sección Delitos Contra la Integridad Física</t>
  </si>
  <si>
    <t>Sección Delitos Económicos</t>
  </si>
  <si>
    <t>Sección Delitos Varios</t>
  </si>
  <si>
    <t>Sección Estupefacientes</t>
  </si>
  <si>
    <t>Sección Inspecciones Oculares y Recolección de Indicios</t>
  </si>
  <si>
    <t>Sección Penal Juvenil</t>
  </si>
  <si>
    <t>Sección Robos y Hurtos</t>
  </si>
  <si>
    <t>Sección Turno Extraordinario</t>
  </si>
  <si>
    <t>Secretaría General</t>
  </si>
  <si>
    <t>Subdelegación Regional de Aguirre y Parrita</t>
  </si>
  <si>
    <t>Subdelegación Regional de Cañas</t>
  </si>
  <si>
    <t>Subdelegación Regional de Garabito</t>
  </si>
  <si>
    <t>Subdelegación Regional de Siquirres</t>
  </si>
  <si>
    <t>Subdelegación Regional de Tres Rios</t>
  </si>
  <si>
    <t>Unidad Canina</t>
  </si>
  <si>
    <t>Unidad de Antecedentes</t>
  </si>
  <si>
    <t>Unidad de Protección a Víctimas y Testigos</t>
  </si>
  <si>
    <t>Unidad de Vigilancia y Seguimiento</t>
  </si>
  <si>
    <t>Unidad Regional de Atenas</t>
  </si>
  <si>
    <t>Unidad Regional de Batán</t>
  </si>
  <si>
    <t>Unidad Regional de Buenos Aires</t>
  </si>
  <si>
    <t>Unidad Regional de Monteverde</t>
  </si>
  <si>
    <t>Unidad Regional de Orotina</t>
  </si>
  <si>
    <t>Archivo Criminal</t>
  </si>
  <si>
    <t>Interpol</t>
  </si>
  <si>
    <t>Oficina de Comunicaciones</t>
  </si>
  <si>
    <t>Sección Delitos Informáticos</t>
  </si>
  <si>
    <t>Sección Transportes</t>
  </si>
  <si>
    <t>Subdelegación Regional de Nicoya</t>
  </si>
  <si>
    <t>Subdelegación Regional de Sarapiquí</t>
  </si>
  <si>
    <t>Unidad Regional de Tarrazú</t>
  </si>
  <si>
    <t>Fiscalía de Guatuso</t>
  </si>
  <si>
    <t>Localizaciones de Sarapiquí</t>
  </si>
  <si>
    <t>Fiscalía de Aguirre y Parrita</t>
  </si>
  <si>
    <t>Fiscalía de Cañas</t>
  </si>
  <si>
    <t>Fiscalía de Atenas</t>
  </si>
  <si>
    <t>Fiscalía de Buenos Aires</t>
  </si>
  <si>
    <t>Fiscalía de Coto Brus</t>
  </si>
  <si>
    <t>Dirección Defensa Pública</t>
  </si>
  <si>
    <t>Dirección de Tecnología de la Información</t>
  </si>
  <si>
    <t>Compra Tipo Motoneta</t>
  </si>
  <si>
    <t>Compra tipo Sedán</t>
  </si>
  <si>
    <t>Compra tipo Rural</t>
  </si>
  <si>
    <t>Compra tipo Pick Up</t>
  </si>
  <si>
    <t>Compra tipo Motocicleta</t>
  </si>
  <si>
    <t>Compra Tipo Buseta</t>
  </si>
  <si>
    <t xml:space="preserve">PROGRAMA 928  </t>
  </si>
  <si>
    <t>Administración OIJ</t>
  </si>
  <si>
    <t>Ciencias Forenses (Departamento de Ciencias Forenses)</t>
  </si>
  <si>
    <t>Oficina de Planes y Operaciones</t>
  </si>
  <si>
    <t>Oficina de Prensa</t>
  </si>
  <si>
    <t>Oficina Regional de Bribrí</t>
  </si>
  <si>
    <t>Compra Tipo Ambulancia (blindada)</t>
  </si>
  <si>
    <t>Sección de Apoyo Psicológico Operacional</t>
  </si>
  <si>
    <t>Taller Mecánico</t>
  </si>
  <si>
    <t>Unidad Regional de Cóbano</t>
  </si>
  <si>
    <t>Unidad Regional de La Fortuna</t>
  </si>
  <si>
    <t xml:space="preserve">PROGRAMA 929  </t>
  </si>
  <si>
    <t>Unidad de  Capacitación y Supervisión</t>
  </si>
  <si>
    <t>Oficina de Atención a la Víctima del Delito</t>
  </si>
  <si>
    <t xml:space="preserve">PROGRAMA 930 </t>
  </si>
  <si>
    <t>CUADRO N°1</t>
  </si>
  <si>
    <t>Anteproyecto Presupuesto Vehículos 2014</t>
  </si>
  <si>
    <t>TOTAL TÍTULO 301</t>
  </si>
  <si>
    <t>Departamento de Servicios Generales</t>
  </si>
  <si>
    <t xml:space="preserve">Servicio Administrativo - II C. J. de Alajuela  </t>
  </si>
  <si>
    <t>Administración Regional de San Carlos</t>
  </si>
  <si>
    <t xml:space="preserve">Servicio Administrativo - II C. J. de Guanacaste  </t>
  </si>
  <si>
    <t>Administración Regional de Nicoya</t>
  </si>
  <si>
    <t xml:space="preserve">Dirección </t>
  </si>
  <si>
    <t>Sustitución de Vehículo tipo buseta</t>
  </si>
  <si>
    <t>PJ 1077</t>
  </si>
  <si>
    <t xml:space="preserve">Servicio Administrativo - I C. J. de Alajuela  </t>
  </si>
  <si>
    <t>Administración Regional del I Circuito Judicial de Alajuela</t>
  </si>
  <si>
    <t>PJ 1135</t>
  </si>
  <si>
    <t>Administración Regional II Circuito Judicial de la Zona Atlántica</t>
  </si>
  <si>
    <t>Administración Regional de Pococí</t>
  </si>
  <si>
    <t>PJ 1124</t>
  </si>
  <si>
    <t>PJ 1144</t>
  </si>
  <si>
    <t>PJ 1157</t>
  </si>
  <si>
    <t>Administración Regional de la Zona Sur</t>
  </si>
  <si>
    <t>PJ 1118</t>
  </si>
  <si>
    <t>Servicio Administrativo del II C.J. Zona Sur.</t>
  </si>
  <si>
    <t>PJ 1134</t>
  </si>
  <si>
    <t>PROGRAMA 927</t>
  </si>
  <si>
    <t xml:space="preserve">Servicio Administrativo - I C. J. de San José </t>
  </si>
  <si>
    <t xml:space="preserve">Administración Regional de San Carlos </t>
  </si>
  <si>
    <t xml:space="preserve">Administración Regional de Golfito </t>
  </si>
  <si>
    <t xml:space="preserve">Administración del  Circuito Judicial de Cartago </t>
  </si>
  <si>
    <t xml:space="preserve">Administración de Heredia </t>
  </si>
  <si>
    <t xml:space="preserve">Administración del I Circuito Judicial de la Zona Atlántica </t>
  </si>
  <si>
    <t xml:space="preserve">Administración de Puntarenas </t>
  </si>
  <si>
    <t>Administración Regional de Osa</t>
  </si>
  <si>
    <t xml:space="preserve">Servicio Administrativo - I C. J. de Guanacaste  </t>
  </si>
  <si>
    <t xml:space="preserve">Secretaría </t>
  </si>
  <si>
    <t>PROGRAMA 932</t>
  </si>
  <si>
    <t>PROGRAMA 950</t>
  </si>
  <si>
    <t xml:space="preserve">Servicio de Investigación Criminal </t>
  </si>
  <si>
    <t xml:space="preserve">Servicio Organismo Investigación Judicial Alajuela </t>
  </si>
  <si>
    <t>Servicio Organismo Investigación Judicial Cartago</t>
  </si>
  <si>
    <t>Servicio Organismo Investigación Judicial Heredia</t>
  </si>
  <si>
    <t>Servicio Organismo Investigación Judicial Gte.</t>
  </si>
  <si>
    <t xml:space="preserve">Servicio Organismo Inv.Judicial Puntarenas </t>
  </si>
  <si>
    <t xml:space="preserve">Servicio Organismo Investigación Judicial Limón </t>
  </si>
  <si>
    <t xml:space="preserve">Servicio Org. Investigación Judicial Cuidad Neily </t>
  </si>
  <si>
    <t xml:space="preserve">Servicio Org. Investigación Judicial Pérez Zeledón </t>
  </si>
  <si>
    <t xml:space="preserve">Servicio de Medicina Legal </t>
  </si>
  <si>
    <t>Servicio de Ciencias Forences</t>
  </si>
  <si>
    <t>Unidad de Transportes Forense</t>
  </si>
  <si>
    <t>Compra de Camión de 4,5ton.</t>
  </si>
  <si>
    <t xml:space="preserve">Oficina Regional de Osa </t>
  </si>
  <si>
    <t>Delegación Regional de Corredores</t>
  </si>
  <si>
    <t>Delegación Regional de Puntarenas</t>
  </si>
  <si>
    <t xml:space="preserve">Oficina Regional de Grecia </t>
  </si>
  <si>
    <t xml:space="preserve">Oficina Regiuonal de Santa Cruz </t>
  </si>
  <si>
    <t xml:space="preserve">Sección Capturas </t>
  </si>
  <si>
    <t>CUADRO N°2</t>
  </si>
  <si>
    <t xml:space="preserve"> DETALLE DE SUSTITUCIONES -2013</t>
  </si>
  <si>
    <t>Autoridad o Dependencia Judicial Solicitante</t>
  </si>
  <si>
    <t xml:space="preserve">Modelo del Vehiculo </t>
  </si>
  <si>
    <t xml:space="preserve">Cant. Anual </t>
  </si>
  <si>
    <t xml:space="preserve">Año </t>
  </si>
  <si>
    <t xml:space="preserve">Precio Unitario </t>
  </si>
  <si>
    <t xml:space="preserve">Valor de Rescate </t>
  </si>
  <si>
    <t xml:space="preserve">Interna </t>
  </si>
  <si>
    <t>Circul.</t>
  </si>
  <si>
    <t>TOTAL PROGRAMA 926 - Dirección, Administración y Otros Órganos de Apoyo a la Jurisdicción</t>
  </si>
  <si>
    <t>Compra de vehículo tipo Pick Up</t>
  </si>
  <si>
    <t>Administración Regional de San Ramón</t>
  </si>
  <si>
    <t xml:space="preserve">Administración Regional de Grecia    </t>
  </si>
  <si>
    <t>Administración Regional de Limón</t>
  </si>
  <si>
    <t>Servicio Administrativo - I C. J. de Guanacaste</t>
  </si>
  <si>
    <t>Administración Regional de Liberia</t>
  </si>
  <si>
    <t>Compra de  motocicleta</t>
  </si>
  <si>
    <t>Unidad de Localización, Citación y Presentación del III Circuito Judicial de San José</t>
  </si>
  <si>
    <t>Sustitución de Motocicleta</t>
  </si>
  <si>
    <t>Unidad de Localización, Citación y Presentación de Hatillo</t>
  </si>
  <si>
    <t>Unidad de Localización, Citación y Presentación de Pavas</t>
  </si>
  <si>
    <t xml:space="preserve">Departamento de Servicios Generales </t>
  </si>
  <si>
    <t>Comodín ( Transporte de Magistrados)</t>
  </si>
  <si>
    <t xml:space="preserve">Sustitución de vehículo tipo Rural </t>
  </si>
  <si>
    <t>Sustitución de vehículo Pick Up 4X4</t>
  </si>
  <si>
    <t>PJ 1062</t>
  </si>
  <si>
    <t>PJ 1069</t>
  </si>
  <si>
    <t>ADMINISTRACION REGIONAL DE TURRIALBA</t>
  </si>
  <si>
    <t>Servicio Administrativo - C. J. de Heredia</t>
  </si>
  <si>
    <t>Administración Regional de Heredia</t>
  </si>
  <si>
    <t>PJ 1001</t>
  </si>
  <si>
    <t>PJ 1104</t>
  </si>
  <si>
    <t>PJ 1091</t>
  </si>
  <si>
    <t>PJ 1169</t>
  </si>
  <si>
    <t xml:space="preserve">Administración Regional de Puntarenas              </t>
  </si>
  <si>
    <t>Administración Regional de Puntarenas (Juzgado Contravencional de Garabito)</t>
  </si>
  <si>
    <t>PJ 1071</t>
  </si>
  <si>
    <t>PJ 1088</t>
  </si>
  <si>
    <t>PJ 1346</t>
  </si>
  <si>
    <t>Administración Regional de Santa Cruz</t>
  </si>
  <si>
    <t>Servicio Administrativo: I C.J. Zona Sur.</t>
  </si>
  <si>
    <t xml:space="preserve">Oficina de Comunicaciones Judiciales, </t>
  </si>
  <si>
    <t>PJ 777</t>
  </si>
  <si>
    <t>PJ 934</t>
  </si>
  <si>
    <t>PJ 941</t>
  </si>
  <si>
    <t>PJ 958</t>
  </si>
  <si>
    <t>PJ 1081</t>
  </si>
  <si>
    <t>Pj 1083</t>
  </si>
  <si>
    <t>PJ 1084</t>
  </si>
  <si>
    <t>PJ 1094</t>
  </si>
  <si>
    <t>PJ 1065</t>
  </si>
  <si>
    <t>PJ 1076</t>
  </si>
  <si>
    <t xml:space="preserve">TOTAL PROGRAMA 927 - Servicio Jurisdiccional </t>
  </si>
  <si>
    <t xml:space="preserve">Oficina de Comunicaciones del I Circ. Judicial de San José </t>
  </si>
  <si>
    <t>Oficina de Comunicaciones Judiciales</t>
  </si>
  <si>
    <t>Juzgado de Pensiones Alimentarias y Violencia Domestica de Pavas</t>
  </si>
  <si>
    <t>Sala Primera</t>
  </si>
  <si>
    <t>Sala Segunda</t>
  </si>
  <si>
    <t>Sala Tercera</t>
  </si>
  <si>
    <t>Sala Constitucional</t>
  </si>
  <si>
    <t xml:space="preserve">Oficina de Comunicaciones  </t>
  </si>
  <si>
    <t xml:space="preserve">Unidad de Vigilancia y Seguimiento   </t>
  </si>
  <si>
    <t>PJ 779</t>
  </si>
  <si>
    <t>Sustitución de vehículo tipo Sedan</t>
  </si>
  <si>
    <t>Sustitución de vehículo tipo Rural</t>
  </si>
  <si>
    <t>Comodines (Traslado de Privados de Libertad)</t>
  </si>
  <si>
    <t>Cl 233433</t>
  </si>
  <si>
    <t>Sección de Transp. (Traslado  personas fallecidas)</t>
  </si>
  <si>
    <t>Sustitución de vehículos tipo ambulancia</t>
  </si>
  <si>
    <t>Cl 227222</t>
  </si>
  <si>
    <t>Sección de Transp. (Traslado personas fallecidas)</t>
  </si>
  <si>
    <t>Cl 226671</t>
  </si>
  <si>
    <t>Cl 227209</t>
  </si>
  <si>
    <t>Sección de Transp.s (Traslado  personas fallecidas)</t>
  </si>
  <si>
    <t>Cl 227132</t>
  </si>
  <si>
    <t xml:space="preserve">Departamento de Medicina Legal </t>
  </si>
  <si>
    <t>Servicio Ciencias Forenses</t>
  </si>
  <si>
    <t xml:space="preserve">Departamento de Ciencias Forenses </t>
  </si>
  <si>
    <t>Cl 226699</t>
  </si>
  <si>
    <t xml:space="preserve">Servicio Investigación Criminal </t>
  </si>
  <si>
    <t>Sección Delitos Económicos y Financieros</t>
  </si>
  <si>
    <t xml:space="preserve">Sección de Homicidios </t>
  </si>
  <si>
    <t>Sección de Estupefacientes</t>
  </si>
  <si>
    <t>Mot- 052361</t>
  </si>
  <si>
    <t>Sección de Delitos Contra la Integridad Física, Trata y Tráfico de Personas</t>
  </si>
  <si>
    <t>Sección de Fraudes</t>
  </si>
  <si>
    <t xml:space="preserve">Sección de Robo de Vehículos </t>
  </si>
  <si>
    <t>Mot- 077520</t>
  </si>
  <si>
    <t>Sección de Asaltos</t>
  </si>
  <si>
    <t>Unidad de Robos</t>
  </si>
  <si>
    <t>Sección de Robos y Hurtos</t>
  </si>
  <si>
    <t>Sección Localizaciones</t>
  </si>
  <si>
    <t>PJ 1181</t>
  </si>
  <si>
    <t>Sección de Inspecciones Oculares y Recolección de Indicios</t>
  </si>
  <si>
    <t>Sustitución de Vehículo tipo panel</t>
  </si>
  <si>
    <t>CL 189534</t>
  </si>
  <si>
    <t>Sección Delitos Informaticos</t>
  </si>
  <si>
    <t>Cl 223496</t>
  </si>
  <si>
    <t xml:space="preserve">Sección de Delitos Varios </t>
  </si>
  <si>
    <t>Pj 1316</t>
  </si>
  <si>
    <t>Sección de Capturas</t>
  </si>
  <si>
    <t>Cl 229551</t>
  </si>
  <si>
    <t>Servicio Organismo de Inv.Judicial de Alajuela</t>
  </si>
  <si>
    <t xml:space="preserve">Delegación Regional de Alajuela     </t>
  </si>
  <si>
    <t>CL 215812</t>
  </si>
  <si>
    <t>CL 216188</t>
  </si>
  <si>
    <t xml:space="preserve">Delegación Regional de San Carlos </t>
  </si>
  <si>
    <t>CL 216224</t>
  </si>
  <si>
    <t>Delegación Regional de Alajuela (Traslado de Privados de Libertad)</t>
  </si>
  <si>
    <t>CL 226617</t>
  </si>
  <si>
    <t>Delegación Regional de Alajuela</t>
  </si>
  <si>
    <t>CL 234587</t>
  </si>
  <si>
    <t>CL 227012</t>
  </si>
  <si>
    <t>Cl 234578</t>
  </si>
  <si>
    <t>CL 226592</t>
  </si>
  <si>
    <t>CL 230582</t>
  </si>
  <si>
    <t>Delegación Regional de San Ramón</t>
  </si>
  <si>
    <t>CL 224016</t>
  </si>
  <si>
    <t>CL223471</t>
  </si>
  <si>
    <t>CL 229527</t>
  </si>
  <si>
    <t>Servicio Organismo de Inv. Jud. de Cartago</t>
  </si>
  <si>
    <t>Delegación Regional de Cartago</t>
  </si>
  <si>
    <t>Mot- 071978</t>
  </si>
  <si>
    <t>CL 216018</t>
  </si>
  <si>
    <t>Delegación Regional de Cartago (Traslado de Privados de Libertad)</t>
  </si>
  <si>
    <t>CL 226780</t>
  </si>
  <si>
    <t>Servicio Organismo de Inv. Jud. de Heredia</t>
  </si>
  <si>
    <t xml:space="preserve">Delegación Regional de Heredia </t>
  </si>
  <si>
    <t>CL 215822</t>
  </si>
  <si>
    <t>Delegación Regional de Heredia  (Traslado de Privados de Libertad).</t>
  </si>
  <si>
    <t>CL 227123</t>
  </si>
  <si>
    <t xml:space="preserve">Subdelegación Regional de Sarapiquí </t>
  </si>
  <si>
    <t>CL 229455</t>
  </si>
  <si>
    <t>Servicio Organismo de Inv. Jud. de Guanacaste</t>
  </si>
  <si>
    <t xml:space="preserve">Delegación Regional de Liberia </t>
  </si>
  <si>
    <t>MOT 43357</t>
  </si>
  <si>
    <t>CL 216212</t>
  </si>
  <si>
    <t>Delegación Regional de Liberia  (Traslado de Privados de Libertada).</t>
  </si>
  <si>
    <t>CL 226862</t>
  </si>
  <si>
    <t>CL 228315</t>
  </si>
  <si>
    <t>CL 228238</t>
  </si>
  <si>
    <t>Cl 227580</t>
  </si>
  <si>
    <t>Servicio Organismo de Inv. Jud. de Puntarenas</t>
  </si>
  <si>
    <t>Delegación Regional de Puntarenas (Traslado de Privados de Libertad)</t>
  </si>
  <si>
    <t>CL 227286</t>
  </si>
  <si>
    <t>CL 227208</t>
  </si>
  <si>
    <t>CL 233439</t>
  </si>
  <si>
    <t>CL 228756</t>
  </si>
  <si>
    <t xml:space="preserve">Unidad Regional de Cóbano </t>
  </si>
  <si>
    <t>CL 229452</t>
  </si>
  <si>
    <t>CL 228393</t>
  </si>
  <si>
    <t>Unidad Regional de Monte Verde</t>
  </si>
  <si>
    <t>CL 229488</t>
  </si>
  <si>
    <t>Servicio Organismo de Inv. Jud. de Limón</t>
  </si>
  <si>
    <t>Delegación Regional de Limón</t>
  </si>
  <si>
    <t>PJ 718</t>
  </si>
  <si>
    <t>CL 215722</t>
  </si>
  <si>
    <t>CL 215721</t>
  </si>
  <si>
    <t>CL 216240</t>
  </si>
  <si>
    <t>CL 229511</t>
  </si>
  <si>
    <t>CL 228063</t>
  </si>
  <si>
    <t>Delegación Regional de Pococí-Guácimo</t>
  </si>
  <si>
    <t>CL 226660</t>
  </si>
  <si>
    <t>Servicio Organismo de Ciudad Nelly</t>
  </si>
  <si>
    <t>Delegación Regional de Ciudad Nelly(Traslado de Privados de Libertada)</t>
  </si>
  <si>
    <t>CL 216218</t>
  </si>
  <si>
    <t>Delegación Regional de Ciudad Nelly(Traslado de Privados de Libertad)</t>
  </si>
  <si>
    <t>CL 233445</t>
  </si>
  <si>
    <t>Delegación Regional de Ciudad Nelly</t>
  </si>
  <si>
    <t xml:space="preserve">Servicio Organismo de Inv. Jud. de Pérez Zeledón </t>
  </si>
  <si>
    <t xml:space="preserve">Delegación Regional de Pérez Zeledón </t>
  </si>
  <si>
    <t>Mot- 077523</t>
  </si>
  <si>
    <t>CL 233438</t>
  </si>
  <si>
    <t>Delegación Regional de Pérez Zeledón (traslado privaos de libertad)</t>
  </si>
  <si>
    <t>CL 226857</t>
  </si>
  <si>
    <t>CL 223640</t>
  </si>
  <si>
    <t>TOTAL PROGRAMA 929 - Ministerio Público</t>
  </si>
  <si>
    <t>Unidad Administrativa del Ministerio Público</t>
  </si>
  <si>
    <t>CL 216921</t>
  </si>
  <si>
    <t>Oficina de Medidas Alternas y Justicia Restaurativa</t>
  </si>
  <si>
    <t>Compra  de vehículo tipo sedán</t>
  </si>
  <si>
    <t>Servicio Ministerio Público - I C. J. de San José</t>
  </si>
  <si>
    <t>Fiscalía Adjunta I Circuito Judicial de San José</t>
  </si>
  <si>
    <t xml:space="preserve">Servicio Ministerio Público - II C. J. de Alajuela </t>
  </si>
  <si>
    <t xml:space="preserve">Fiscalía de Upala </t>
  </si>
  <si>
    <t>CL 216168</t>
  </si>
  <si>
    <t xml:space="preserve">Servicio Ministerio Público - C. J. de Heredia </t>
  </si>
  <si>
    <t>Fiscalía de Heredia</t>
  </si>
  <si>
    <t xml:space="preserve">Servicio Ministerio Público - I C. J. de la Zona Atlántica </t>
  </si>
  <si>
    <t xml:space="preserve">Fiscalía Adjunta del I C. J. de la Zona Atlántica </t>
  </si>
  <si>
    <t>CL 209661</t>
  </si>
  <si>
    <t>Fiscalía de Bribrí</t>
  </si>
  <si>
    <t>CL 216915</t>
  </si>
  <si>
    <t>Servicio Ministerio Público- C.J. de Puntarenas</t>
  </si>
  <si>
    <t>Fiscalía de Cóbano</t>
  </si>
  <si>
    <t xml:space="preserve">Servicio Ministerio Público- II  C.J. de Zona Atlántica  </t>
  </si>
  <si>
    <t xml:space="preserve">Físcalia de Pococí </t>
  </si>
  <si>
    <t>CL 217917</t>
  </si>
  <si>
    <t>Servicio Ministerio Público- C.J. de Guanacaste (Liberia)</t>
  </si>
  <si>
    <t>Fiscalía de Santa Cruz</t>
  </si>
  <si>
    <t>Servicio Ministerio Público de Osa</t>
  </si>
  <si>
    <t>Fiscalía de Osa</t>
  </si>
  <si>
    <t xml:space="preserve">TOTAL PROGRAMA 930 - Defensa Pública   </t>
  </si>
  <si>
    <t>OK</t>
  </si>
  <si>
    <t>Defensa Pública</t>
  </si>
  <si>
    <t>Compra  de Vehículo doble tracción 4X4</t>
  </si>
  <si>
    <t>Defensa Pública (Unidad de Investigación)</t>
  </si>
  <si>
    <t>TOTAL PROGRAMA 950 - Víctimas, Testigos y demás Intervinientes</t>
  </si>
  <si>
    <t>MOT 244921</t>
  </si>
  <si>
    <t>Fiscalía de La Unión</t>
  </si>
  <si>
    <t xml:space="preserve">Compra de Motocicleta </t>
  </si>
  <si>
    <t>Oficina de Comunicaciones Judiciales de Hatillo</t>
  </si>
  <si>
    <t xml:space="preserve">Oficina de Comunicaciones Judiciales de Desamparados </t>
  </si>
  <si>
    <t xml:space="preserve">Departamento de Seguridad </t>
  </si>
  <si>
    <t xml:space="preserve">I Circuito Judicial de San José </t>
  </si>
  <si>
    <t xml:space="preserve">III Circuito Judicial de San José </t>
  </si>
  <si>
    <t>Administración Regional del II Circ. Judicial de la Zona Sur</t>
  </si>
  <si>
    <t xml:space="preserve">Administración del I Cir. Judicial de la Zona Atlántica </t>
  </si>
  <si>
    <t xml:space="preserve">Oficina de Comunicaciones Judiciales </t>
  </si>
  <si>
    <t>Administración  II Circuito Judicial de la Zona Atlántica</t>
  </si>
  <si>
    <t xml:space="preserve">Unidad de Investigación de la Defensa Pública </t>
  </si>
  <si>
    <t xml:space="preserve">Sustitución tipo Sedan </t>
  </si>
  <si>
    <t xml:space="preserve">Fiscalía de San Ramón </t>
  </si>
  <si>
    <t>Fiscalía de Puriscal</t>
  </si>
  <si>
    <t>Fiscalía de Grecia</t>
  </si>
  <si>
    <t>Fiscalía de Siquirres</t>
  </si>
  <si>
    <t xml:space="preserve">Fiscalía de Guatuzo </t>
  </si>
  <si>
    <t xml:space="preserve">Oficina de defensa Civil de la Víctima </t>
  </si>
  <si>
    <t xml:space="preserve">Oficina de defensa Civil de la Víctima ( Justicia Alternativa) </t>
  </si>
  <si>
    <t xml:space="preserve">Unidad Administrativa del Ministerio Público </t>
  </si>
  <si>
    <t xml:space="preserve">Fiscalía de Aguirre y Parrita </t>
  </si>
  <si>
    <t xml:space="preserve">Compra tipo Sedan </t>
  </si>
  <si>
    <t>Presidencia de la Corte (Supernumerarios)</t>
  </si>
  <si>
    <t xml:space="preserve"> OFICINA DE COMUNICACIONES JUDICIALES CARTAGO</t>
  </si>
  <si>
    <t>Sustitución de vehículos para Corte</t>
  </si>
  <si>
    <t>Monto Presupuesto 2014</t>
  </si>
</sst>
</file>

<file path=xl/styles.xml><?xml version="1.0" encoding="utf-8"?>
<styleSheet xmlns="http://schemas.openxmlformats.org/spreadsheetml/2006/main">
  <numFmts count="4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\-#,##0"/>
    <numFmt numFmtId="173" formatCode="_(* #,##0.00_);_(* \(#,##0.00\);_(* \-??_);_(@_)"/>
    <numFmt numFmtId="174" formatCode="_(* #,##0_);_(* \(#,##0\);_(* \-??_);_(@_)"/>
    <numFmt numFmtId="175" formatCode="0;[Red]0"/>
    <numFmt numFmtId="176" formatCode="#,##0;[Red]#,##0"/>
    <numFmt numFmtId="177" formatCode="#,##0.00;[Red]#,##0.00"/>
    <numFmt numFmtId="178" formatCode="_-* #,##0\ _P_t_a_-;\-* #,##0\ _P_t_a_-;_-* &quot;-&quot;\ _P_t_a_-;_-@_-"/>
    <numFmt numFmtId="179" formatCode="0.00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"/>
    <numFmt numFmtId="185" formatCode="0.00;[Red]0.00"/>
    <numFmt numFmtId="186" formatCode="_(* #,##0_);_(* \(#,##0\);_(* &quot;-&quot;??_);_(@_)"/>
    <numFmt numFmtId="187" formatCode="#,##0;[Red]\-#,##0"/>
    <numFmt numFmtId="188" formatCode="_(* #,##0.0_);_(* \(#,##0.0\);_(* &quot;-&quot;??_);_(@_)"/>
    <numFmt numFmtId="189" formatCode="[$€-2]\ #,##0.00_);[Red]\([$€-2]\ #,##0.00\)"/>
    <numFmt numFmtId="190" formatCode="_(* #,##0.000_);_(* \(#,##0.000\);_(* &quot;-&quot;??_);_(@_)"/>
    <numFmt numFmtId="191" formatCode="#,##0.0000000000"/>
    <numFmt numFmtId="192" formatCode="&quot;₡&quot;#,##0"/>
    <numFmt numFmtId="193" formatCode="_(* #,##0.000_);_(* \(#,##0.000\);_(* \-??_);_(@_)"/>
    <numFmt numFmtId="194" formatCode="_(* #,##0.0000_);_(* \(#,##0.0000\);_(* \-??_);_(@_)"/>
    <numFmt numFmtId="195" formatCode="_(* #,##0.0_);_(* \(#,##0.0\);_(* \-??_);_(@_)"/>
  </numFmts>
  <fonts count="1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8"/>
      <color indexed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 style="hair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385">
    <xf numFmtId="0" fontId="0" fillId="0" borderId="0" xfId="0" applyAlignment="1">
      <alignment/>
    </xf>
    <xf numFmtId="173" fontId="0" fillId="0" borderId="0" xfId="17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174" fontId="5" fillId="0" borderId="0" xfId="0" applyNumberFormat="1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73" fontId="6" fillId="3" borderId="3" xfId="17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4" fontId="6" fillId="4" borderId="5" xfId="17" applyNumberFormat="1" applyFont="1" applyFill="1" applyBorder="1" applyAlignment="1">
      <alignment vertical="center"/>
    </xf>
    <xf numFmtId="0" fontId="5" fillId="0" borderId="6" xfId="22" applyFont="1" applyFill="1" applyBorder="1" applyAlignment="1">
      <alignment horizontal="justify" vertical="center" wrapText="1"/>
      <protection/>
    </xf>
    <xf numFmtId="0" fontId="7" fillId="0" borderId="7" xfId="23" applyFont="1" applyFill="1" applyBorder="1" applyAlignment="1">
      <alignment horizontal="right" vertical="center"/>
      <protection/>
    </xf>
    <xf numFmtId="172" fontId="7" fillId="0" borderId="8" xfId="23" applyNumberFormat="1" applyFont="1" applyFill="1" applyBorder="1" applyAlignment="1">
      <alignment horizontal="right" vertical="center"/>
      <protection/>
    </xf>
    <xf numFmtId="0" fontId="7" fillId="0" borderId="6" xfId="0" applyFont="1" applyBorder="1" applyAlignment="1">
      <alignment horizontal="right" vertical="center" wrapText="1"/>
    </xf>
    <xf numFmtId="172" fontId="5" fillId="0" borderId="6" xfId="22" applyNumberFormat="1" applyFont="1" applyFill="1" applyBorder="1" applyAlignment="1">
      <alignment horizontal="right" vertical="center" wrapText="1"/>
      <protection/>
    </xf>
    <xf numFmtId="0" fontId="7" fillId="2" borderId="0" xfId="0" applyFont="1" applyFill="1" applyBorder="1" applyAlignment="1">
      <alignment horizontal="justify" vertical="center" wrapText="1"/>
    </xf>
    <xf numFmtId="49" fontId="6" fillId="0" borderId="6" xfId="22" applyNumberFormat="1" applyFont="1" applyFill="1" applyBorder="1" applyAlignment="1">
      <alignment horizontal="justify" vertical="center" wrapText="1"/>
      <protection/>
    </xf>
    <xf numFmtId="0" fontId="6" fillId="0" borderId="9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49" fontId="6" fillId="0" borderId="11" xfId="22" applyNumberFormat="1" applyFont="1" applyFill="1" applyBorder="1" applyAlignment="1">
      <alignment vertical="center" wrapText="1"/>
      <protection/>
    </xf>
    <xf numFmtId="49" fontId="6" fillId="0" borderId="5" xfId="22" applyNumberFormat="1" applyFont="1" applyFill="1" applyBorder="1" applyAlignment="1">
      <alignment horizontal="right" vertical="center" wrapText="1"/>
      <protection/>
    </xf>
    <xf numFmtId="172" fontId="6" fillId="0" borderId="10" xfId="0" applyNumberFormat="1" applyFont="1" applyBorder="1" applyAlignment="1">
      <alignment horizontal="right" vertical="center" wrapText="1"/>
    </xf>
    <xf numFmtId="49" fontId="5" fillId="0" borderId="6" xfId="22" applyNumberFormat="1" applyFont="1" applyFill="1" applyBorder="1" applyAlignment="1">
      <alignment horizontal="justify" vertical="center" wrapText="1"/>
      <protection/>
    </xf>
    <xf numFmtId="0" fontId="5" fillId="0" borderId="12" xfId="22" applyFont="1" applyFill="1" applyBorder="1" applyAlignment="1">
      <alignment horizontal="justify" vertical="center" wrapText="1"/>
      <protection/>
    </xf>
    <xf numFmtId="1" fontId="5" fillId="0" borderId="6" xfId="22" applyNumberFormat="1" applyFont="1" applyFill="1" applyBorder="1" applyAlignment="1">
      <alignment horizontal="center" vertical="center" wrapText="1"/>
      <protection/>
    </xf>
    <xf numFmtId="175" fontId="5" fillId="0" borderId="6" xfId="22" applyNumberFormat="1" applyFont="1" applyFill="1" applyBorder="1" applyAlignment="1">
      <alignment horizontal="center" vertical="center" wrapText="1"/>
      <protection/>
    </xf>
    <xf numFmtId="172" fontId="5" fillId="0" borderId="10" xfId="0" applyNumberFormat="1" applyFont="1" applyFill="1" applyBorder="1" applyAlignment="1">
      <alignment horizontal="right" vertical="center" wrapText="1"/>
    </xf>
    <xf numFmtId="49" fontId="6" fillId="0" borderId="13" xfId="22" applyNumberFormat="1" applyFont="1" applyFill="1" applyBorder="1" applyAlignment="1">
      <alignment vertical="center" wrapText="1"/>
      <protection/>
    </xf>
    <xf numFmtId="49" fontId="6" fillId="0" borderId="3" xfId="22" applyNumberFormat="1" applyFont="1" applyFill="1" applyBorder="1" applyAlignment="1">
      <alignment horizontal="right" vertical="center" wrapText="1"/>
      <protection/>
    </xf>
    <xf numFmtId="172" fontId="6" fillId="0" borderId="10" xfId="0" applyNumberFormat="1" applyFont="1" applyFill="1" applyBorder="1" applyAlignment="1">
      <alignment horizontal="right" vertical="center" wrapText="1"/>
    </xf>
    <xf numFmtId="49" fontId="6" fillId="0" borderId="10" xfId="22" applyNumberFormat="1" applyFont="1" applyFill="1" applyBorder="1" applyAlignment="1">
      <alignment vertical="center" wrapText="1"/>
      <protection/>
    </xf>
    <xf numFmtId="49" fontId="6" fillId="0" borderId="14" xfId="22" applyNumberFormat="1" applyFont="1" applyFill="1" applyBorder="1" applyAlignment="1">
      <alignment vertical="center" wrapText="1"/>
      <protection/>
    </xf>
    <xf numFmtId="1" fontId="6" fillId="0" borderId="14" xfId="22" applyNumberFormat="1" applyFont="1" applyFill="1" applyBorder="1" applyAlignment="1">
      <alignment horizontal="center" vertical="center" wrapText="1"/>
      <protection/>
    </xf>
    <xf numFmtId="49" fontId="6" fillId="0" borderId="14" xfId="22" applyNumberFormat="1" applyFont="1" applyFill="1" applyBorder="1" applyAlignment="1">
      <alignment horizontal="center" vertical="center" wrapText="1"/>
      <protection/>
    </xf>
    <xf numFmtId="49" fontId="6" fillId="0" borderId="12" xfId="22" applyNumberFormat="1" applyFont="1" applyFill="1" applyBorder="1" applyAlignment="1">
      <alignment vertical="center" wrapText="1"/>
      <protection/>
    </xf>
    <xf numFmtId="0" fontId="7" fillId="0" borderId="6" xfId="22" applyFont="1" applyFill="1" applyBorder="1" applyAlignment="1">
      <alignment horizontal="right" vertical="center" wrapText="1"/>
      <protection/>
    </xf>
    <xf numFmtId="172" fontId="7" fillId="0" borderId="10" xfId="0" applyNumberFormat="1" applyFont="1" applyFill="1" applyBorder="1" applyAlignment="1">
      <alignment horizontal="right" vertical="center" wrapText="1"/>
    </xf>
    <xf numFmtId="49" fontId="4" fillId="0" borderId="10" xfId="22" applyNumberFormat="1" applyFont="1" applyFill="1" applyBorder="1" applyAlignment="1">
      <alignment horizontal="left" vertical="center" wrapText="1"/>
      <protection/>
    </xf>
    <xf numFmtId="49" fontId="4" fillId="0" borderId="14" xfId="22" applyNumberFormat="1" applyFont="1" applyFill="1" applyBorder="1" applyAlignment="1">
      <alignment horizontal="left" vertical="center" wrapText="1"/>
      <protection/>
    </xf>
    <xf numFmtId="173" fontId="6" fillId="0" borderId="0" xfId="17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49" fontId="5" fillId="0" borderId="6" xfId="22" applyNumberFormat="1" applyFont="1" applyFill="1" applyBorder="1" applyAlignment="1">
      <alignment vertical="center" wrapText="1"/>
      <protection/>
    </xf>
    <xf numFmtId="0" fontId="5" fillId="0" borderId="6" xfId="22" applyFont="1" applyFill="1" applyBorder="1" applyAlignment="1">
      <alignment horizontal="right" vertical="center" wrapText="1"/>
      <protection/>
    </xf>
    <xf numFmtId="49" fontId="5" fillId="0" borderId="12" xfId="0" applyNumberFormat="1" applyFont="1" applyFill="1" applyBorder="1" applyAlignment="1">
      <alignment horizontal="justify" vertical="center" wrapText="1"/>
    </xf>
    <xf numFmtId="172" fontId="5" fillId="0" borderId="0" xfId="0" applyNumberFormat="1" applyFont="1" applyFill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49" fontId="4" fillId="0" borderId="12" xfId="22" applyNumberFormat="1" applyFont="1" applyFill="1" applyBorder="1" applyAlignment="1">
      <alignment vertical="center" wrapText="1"/>
      <protection/>
    </xf>
    <xf numFmtId="49" fontId="5" fillId="0" borderId="10" xfId="22" applyNumberFormat="1" applyFont="1" applyFill="1" applyBorder="1" applyAlignment="1">
      <alignment horizontal="left" vertical="center" wrapText="1"/>
      <protection/>
    </xf>
    <xf numFmtId="49" fontId="7" fillId="0" borderId="6" xfId="22" applyNumberFormat="1" applyFont="1" applyFill="1" applyBorder="1" applyAlignment="1">
      <alignment horizontal="justify" vertical="center" wrapText="1"/>
      <protection/>
    </xf>
    <xf numFmtId="176" fontId="7" fillId="0" borderId="6" xfId="22" applyNumberFormat="1" applyFont="1" applyFill="1" applyBorder="1" applyAlignment="1">
      <alignment horizontal="right" vertical="center" wrapText="1"/>
      <protection/>
    </xf>
    <xf numFmtId="1" fontId="7" fillId="0" borderId="6" xfId="22" applyNumberFormat="1" applyFont="1" applyFill="1" applyBorder="1" applyAlignment="1">
      <alignment horizontal="right" vertical="center" wrapText="1"/>
      <protection/>
    </xf>
    <xf numFmtId="175" fontId="7" fillId="0" borderId="6" xfId="22" applyNumberFormat="1" applyFont="1" applyFill="1" applyBorder="1" applyAlignment="1">
      <alignment horizontal="right" vertical="center" wrapText="1"/>
      <protection/>
    </xf>
    <xf numFmtId="172" fontId="7" fillId="0" borderId="6" xfId="22" applyNumberFormat="1" applyFont="1" applyFill="1" applyBorder="1" applyAlignment="1">
      <alignment horizontal="right" vertical="center" wrapText="1"/>
      <protection/>
    </xf>
    <xf numFmtId="0" fontId="5" fillId="0" borderId="6" xfId="22" applyFont="1" applyFill="1" applyBorder="1" applyAlignment="1">
      <alignment horizontal="center" vertical="center" wrapText="1"/>
      <protection/>
    </xf>
    <xf numFmtId="43" fontId="5" fillId="0" borderId="0" xfId="0" applyNumberFormat="1" applyFont="1" applyFill="1" applyBorder="1" applyAlignment="1">
      <alignment horizontal="justify" vertical="center" wrapText="1"/>
    </xf>
    <xf numFmtId="49" fontId="5" fillId="0" borderId="6" xfId="0" applyNumberFormat="1" applyFont="1" applyFill="1" applyBorder="1" applyAlignment="1">
      <alignment horizontal="justify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75" fontId="5" fillId="0" borderId="6" xfId="0" applyNumberFormat="1" applyFont="1" applyFill="1" applyBorder="1" applyAlignment="1">
      <alignment horizontal="center" vertical="center" wrapText="1"/>
    </xf>
    <xf numFmtId="172" fontId="5" fillId="0" borderId="6" xfId="0" applyNumberFormat="1" applyFont="1" applyFill="1" applyBorder="1" applyAlignment="1">
      <alignment horizontal="right" vertical="center" wrapText="1"/>
    </xf>
    <xf numFmtId="49" fontId="5" fillId="0" borderId="0" xfId="22" applyNumberFormat="1" applyFont="1" applyFill="1" applyBorder="1" applyAlignment="1">
      <alignment horizontal="justify" vertical="center" wrapText="1"/>
      <protection/>
    </xf>
    <xf numFmtId="0" fontId="5" fillId="0" borderId="0" xfId="22" applyFont="1" applyFill="1" applyBorder="1" applyAlignment="1">
      <alignment horizontal="justify" vertical="center" wrapText="1"/>
      <protection/>
    </xf>
    <xf numFmtId="0" fontId="5" fillId="0" borderId="0" xfId="22" applyFont="1" applyFill="1" applyBorder="1" applyAlignment="1">
      <alignment horizontal="right" vertical="center" wrapText="1"/>
      <protection/>
    </xf>
    <xf numFmtId="172" fontId="5" fillId="0" borderId="0" xfId="22" applyNumberFormat="1" applyFont="1" applyFill="1" applyBorder="1" applyAlignment="1">
      <alignment horizontal="right" vertical="center" wrapText="1"/>
      <protection/>
    </xf>
    <xf numFmtId="49" fontId="8" fillId="0" borderId="0" xfId="0" applyNumberFormat="1" applyFont="1" applyFill="1" applyBorder="1" applyAlignment="1">
      <alignment horizontal="justify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justify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172" fontId="5" fillId="0" borderId="6" xfId="0" applyNumberFormat="1" applyFont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left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justify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75" fontId="5" fillId="0" borderId="17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right" vertical="center" wrapText="1"/>
    </xf>
    <xf numFmtId="172" fontId="5" fillId="0" borderId="11" xfId="0" applyNumberFormat="1" applyFont="1" applyFill="1" applyBorder="1" applyAlignment="1">
      <alignment horizontal="right" vertical="center" wrapText="1"/>
    </xf>
    <xf numFmtId="0" fontId="5" fillId="0" borderId="6" xfId="22" applyFont="1" applyBorder="1" applyAlignment="1">
      <alignment horizontal="justify" vertical="center" wrapText="1"/>
      <protection/>
    </xf>
    <xf numFmtId="1" fontId="5" fillId="0" borderId="6" xfId="22" applyNumberFormat="1" applyFont="1" applyBorder="1" applyAlignment="1">
      <alignment horizontal="right" vertical="center" wrapText="1"/>
      <protection/>
    </xf>
    <xf numFmtId="0" fontId="5" fillId="0" borderId="6" xfId="22" applyFont="1" applyBorder="1" applyAlignment="1">
      <alignment horizontal="right" vertical="center" wrapText="1"/>
      <protection/>
    </xf>
    <xf numFmtId="172" fontId="4" fillId="0" borderId="0" xfId="0" applyNumberFormat="1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49" fontId="5" fillId="0" borderId="6" xfId="22" applyNumberFormat="1" applyFont="1" applyFill="1" applyBorder="1" applyAlignment="1">
      <alignment horizontal="left" vertical="center" wrapText="1"/>
      <protection/>
    </xf>
    <xf numFmtId="176" fontId="5" fillId="0" borderId="6" xfId="0" applyNumberFormat="1" applyFont="1" applyFill="1" applyBorder="1" applyAlignment="1">
      <alignment horizontal="right" vertical="center" wrapText="1"/>
    </xf>
    <xf numFmtId="175" fontId="5" fillId="0" borderId="6" xfId="0" applyNumberFormat="1" applyFont="1" applyFill="1" applyBorder="1" applyAlignment="1">
      <alignment horizontal="right" vertical="center" wrapText="1"/>
    </xf>
    <xf numFmtId="176" fontId="5" fillId="0" borderId="6" xfId="22" applyNumberFormat="1" applyFont="1" applyFill="1" applyBorder="1" applyAlignment="1">
      <alignment horizontal="right" vertical="center" wrapText="1"/>
      <protection/>
    </xf>
    <xf numFmtId="1" fontId="5" fillId="0" borderId="6" xfId="22" applyNumberFormat="1" applyFont="1" applyFill="1" applyBorder="1" applyAlignment="1">
      <alignment horizontal="right" vertical="center" wrapText="1"/>
      <protection/>
    </xf>
    <xf numFmtId="175" fontId="5" fillId="0" borderId="6" xfId="22" applyNumberFormat="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4" xfId="0" applyNumberFormat="1" applyFont="1" applyFill="1" applyBorder="1" applyAlignment="1">
      <alignment horizontal="justify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175" fontId="5" fillId="0" borderId="14" xfId="0" applyNumberFormat="1" applyFont="1" applyFill="1" applyBorder="1" applyAlignment="1">
      <alignment horizontal="right" vertical="center" wrapText="1"/>
    </xf>
    <xf numFmtId="172" fontId="5" fillId="0" borderId="14" xfId="0" applyNumberFormat="1" applyFont="1" applyFill="1" applyBorder="1" applyAlignment="1">
      <alignment horizontal="right" vertical="center" wrapText="1"/>
    </xf>
    <xf numFmtId="172" fontId="5" fillId="0" borderId="12" xfId="0" applyNumberFormat="1" applyFont="1" applyFill="1" applyBorder="1" applyAlignment="1">
      <alignment horizontal="right" vertical="center" wrapText="1"/>
    </xf>
    <xf numFmtId="49" fontId="5" fillId="0" borderId="18" xfId="0" applyNumberFormat="1" applyFont="1" applyFill="1" applyBorder="1" applyAlignment="1">
      <alignment horizontal="justify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75" fontId="5" fillId="0" borderId="18" xfId="0" applyNumberFormat="1" applyFont="1" applyFill="1" applyBorder="1" applyAlignment="1">
      <alignment horizontal="center" vertical="center" wrapText="1"/>
    </xf>
    <xf numFmtId="172" fontId="5" fillId="0" borderId="18" xfId="0" applyNumberFormat="1" applyFont="1" applyFill="1" applyBorder="1" applyAlignment="1">
      <alignment horizontal="right" vertical="center" wrapText="1"/>
    </xf>
    <xf numFmtId="172" fontId="5" fillId="0" borderId="13" xfId="0" applyNumberFormat="1" applyFont="1" applyFill="1" applyBorder="1" applyAlignment="1">
      <alignment horizontal="right" vertical="center" wrapText="1"/>
    </xf>
    <xf numFmtId="172" fontId="4" fillId="0" borderId="11" xfId="0" applyNumberFormat="1" applyFont="1" applyFill="1" applyBorder="1" applyAlignment="1">
      <alignment horizontal="left" vertical="center" wrapText="1"/>
    </xf>
    <xf numFmtId="49" fontId="6" fillId="0" borderId="6" xfId="22" applyNumberFormat="1" applyFont="1" applyFill="1" applyBorder="1" applyAlignment="1">
      <alignment horizontal="left" vertical="center" wrapText="1"/>
      <protection/>
    </xf>
    <xf numFmtId="49" fontId="7" fillId="0" borderId="16" xfId="0" applyNumberFormat="1" applyFont="1" applyFill="1" applyBorder="1" applyAlignment="1">
      <alignment horizontal="justify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75" fontId="7" fillId="0" borderId="17" xfId="0" applyNumberFormat="1" applyFont="1" applyFill="1" applyBorder="1" applyAlignment="1">
      <alignment horizontal="center" vertical="center" wrapText="1"/>
    </xf>
    <xf numFmtId="172" fontId="7" fillId="0" borderId="17" xfId="0" applyNumberFormat="1" applyFont="1" applyFill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176" fontId="6" fillId="0" borderId="6" xfId="22" applyNumberFormat="1" applyFont="1" applyFill="1" applyBorder="1" applyAlignment="1">
      <alignment horizontal="right" vertical="center" wrapText="1"/>
      <protection/>
    </xf>
    <xf numFmtId="49" fontId="6" fillId="0" borderId="12" xfId="0" applyNumberFormat="1" applyFont="1" applyFill="1" applyBorder="1" applyAlignment="1">
      <alignment horizontal="justify" vertical="center" wrapText="1"/>
    </xf>
    <xf numFmtId="175" fontId="6" fillId="0" borderId="6" xfId="0" applyNumberFormat="1" applyFont="1" applyFill="1" applyBorder="1" applyAlignment="1">
      <alignment horizontal="center" vertical="center" wrapText="1"/>
    </xf>
    <xf numFmtId="172" fontId="6" fillId="0" borderId="6" xfId="0" applyNumberFormat="1" applyFont="1" applyFill="1" applyBorder="1" applyAlignment="1">
      <alignment horizontal="right" vertical="center" wrapText="1"/>
    </xf>
    <xf numFmtId="49" fontId="7" fillId="0" borderId="10" xfId="22" applyNumberFormat="1" applyFont="1" applyFill="1" applyBorder="1" applyAlignment="1">
      <alignment vertical="center" wrapText="1"/>
      <protection/>
    </xf>
    <xf numFmtId="0" fontId="7" fillId="0" borderId="6" xfId="22" applyFont="1" applyFill="1" applyBorder="1" applyAlignment="1">
      <alignment vertical="center" wrapText="1"/>
      <protection/>
    </xf>
    <xf numFmtId="0" fontId="7" fillId="0" borderId="19" xfId="23" applyFont="1" applyFill="1" applyBorder="1" applyAlignment="1">
      <alignment horizontal="right" vertical="center"/>
      <protection/>
    </xf>
    <xf numFmtId="172" fontId="7" fillId="0" borderId="18" xfId="22" applyNumberFormat="1" applyFont="1" applyFill="1" applyBorder="1" applyAlignment="1">
      <alignment horizontal="right" vertical="center" wrapText="1"/>
      <protection/>
    </xf>
    <xf numFmtId="0" fontId="7" fillId="2" borderId="0" xfId="0" applyFont="1" applyFill="1" applyAlignment="1">
      <alignment/>
    </xf>
    <xf numFmtId="0" fontId="7" fillId="0" borderId="0" xfId="0" applyFont="1" applyFill="1" applyAlignment="1">
      <alignment horizontal="justify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2" fontId="6" fillId="0" borderId="0" xfId="0" applyNumberFormat="1" applyFont="1" applyFill="1" applyAlignment="1">
      <alignment horizontal="left" vertical="center" wrapText="1"/>
    </xf>
    <xf numFmtId="49" fontId="4" fillId="0" borderId="14" xfId="22" applyNumberFormat="1" applyFont="1" applyFill="1" applyBorder="1" applyAlignment="1">
      <alignment horizontal="right" vertical="center" wrapText="1"/>
      <protection/>
    </xf>
    <xf numFmtId="49" fontId="4" fillId="0" borderId="12" xfId="22" applyNumberFormat="1" applyFont="1" applyFill="1" applyBorder="1" applyAlignment="1">
      <alignment horizontal="right" vertical="center" wrapText="1"/>
      <protection/>
    </xf>
    <xf numFmtId="0" fontId="6" fillId="4" borderId="1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/>
    </xf>
    <xf numFmtId="172" fontId="4" fillId="5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75" fontId="7" fillId="0" borderId="6" xfId="0" applyNumberFormat="1" applyFont="1" applyFill="1" applyBorder="1" applyAlignment="1">
      <alignment horizontal="center" vertical="center" wrapText="1"/>
    </xf>
    <xf numFmtId="173" fontId="7" fillId="0" borderId="0" xfId="17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175" fontId="8" fillId="0" borderId="6" xfId="0" applyNumberFormat="1" applyFont="1" applyFill="1" applyBorder="1" applyAlignment="1">
      <alignment horizontal="center" vertical="center" wrapText="1"/>
    </xf>
    <xf numFmtId="172" fontId="8" fillId="0" borderId="6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horizontal="justify" vertical="center" wrapText="1"/>
    </xf>
    <xf numFmtId="0" fontId="5" fillId="6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49" fontId="9" fillId="0" borderId="12" xfId="0" applyNumberFormat="1" applyFont="1" applyFill="1" applyBorder="1" applyAlignment="1">
      <alignment horizontal="justify" vertical="center" wrapText="1"/>
    </xf>
    <xf numFmtId="175" fontId="9" fillId="0" borderId="6" xfId="0" applyNumberFormat="1" applyFont="1" applyFill="1" applyBorder="1" applyAlignment="1">
      <alignment horizontal="center" vertical="center" wrapText="1"/>
    </xf>
    <xf numFmtId="172" fontId="9" fillId="0" borderId="6" xfId="0" applyNumberFormat="1" applyFont="1" applyFill="1" applyBorder="1" applyAlignment="1">
      <alignment horizontal="right" vertical="center" wrapText="1"/>
    </xf>
    <xf numFmtId="172" fontId="9" fillId="0" borderId="6" xfId="22" applyNumberFormat="1" applyFont="1" applyFill="1" applyBorder="1" applyAlignment="1">
      <alignment horizontal="right" vertical="center" wrapText="1"/>
      <protection/>
    </xf>
    <xf numFmtId="173" fontId="9" fillId="0" borderId="0" xfId="0" applyNumberFormat="1" applyFont="1" applyFill="1" applyBorder="1" applyAlignment="1">
      <alignment horizontal="justify" vertical="center" wrapText="1"/>
    </xf>
    <xf numFmtId="0" fontId="7" fillId="0" borderId="6" xfId="22" applyFont="1" applyFill="1" applyBorder="1" applyAlignment="1">
      <alignment horizontal="justify" vertical="center" wrapText="1"/>
      <protection/>
    </xf>
    <xf numFmtId="175" fontId="7" fillId="0" borderId="6" xfId="0" applyNumberFormat="1" applyFont="1" applyFill="1" applyBorder="1" applyAlignment="1">
      <alignment horizontal="right" vertical="center" wrapText="1"/>
    </xf>
    <xf numFmtId="172" fontId="7" fillId="0" borderId="6" xfId="0" applyNumberFormat="1" applyFont="1" applyFill="1" applyBorder="1" applyAlignment="1">
      <alignment horizontal="right" vertical="center" wrapText="1"/>
    </xf>
    <xf numFmtId="49" fontId="7" fillId="0" borderId="6" xfId="0" applyNumberFormat="1" applyFont="1" applyFill="1" applyBorder="1" applyAlignment="1">
      <alignment horizontal="justify" vertical="center" wrapText="1"/>
    </xf>
    <xf numFmtId="176" fontId="7" fillId="0" borderId="6" xfId="0" applyNumberFormat="1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left" vertical="center"/>
    </xf>
    <xf numFmtId="49" fontId="6" fillId="6" borderId="6" xfId="0" applyNumberFormat="1" applyFont="1" applyFill="1" applyBorder="1" applyAlignment="1">
      <alignment horizontal="justify" vertical="center" wrapText="1"/>
    </xf>
    <xf numFmtId="1" fontId="6" fillId="6" borderId="6" xfId="0" applyNumberFormat="1" applyFont="1" applyFill="1" applyBorder="1" applyAlignment="1">
      <alignment horizontal="center" vertical="center" wrapText="1"/>
    </xf>
    <xf numFmtId="175" fontId="6" fillId="6" borderId="6" xfId="0" applyNumberFormat="1" applyFont="1" applyFill="1" applyBorder="1" applyAlignment="1">
      <alignment horizontal="center" vertical="center" wrapText="1"/>
    </xf>
    <xf numFmtId="172" fontId="6" fillId="6" borderId="6" xfId="0" applyNumberFormat="1" applyFont="1" applyFill="1" applyBorder="1" applyAlignment="1">
      <alignment horizontal="right" vertical="center" wrapText="1"/>
    </xf>
    <xf numFmtId="174" fontId="6" fillId="6" borderId="10" xfId="17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justify" vertical="center" wrapText="1"/>
    </xf>
    <xf numFmtId="49" fontId="6" fillId="0" borderId="16" xfId="0" applyNumberFormat="1" applyFont="1" applyFill="1" applyBorder="1" applyAlignment="1">
      <alignment horizontal="justify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75" fontId="6" fillId="0" borderId="17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12" xfId="22" applyFont="1" applyFill="1" applyBorder="1" applyAlignment="1">
      <alignment horizontal="justify" vertical="center" wrapText="1"/>
      <protection/>
    </xf>
    <xf numFmtId="1" fontId="7" fillId="0" borderId="6" xfId="0" applyNumberFormat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justify" vertical="center" wrapText="1"/>
    </xf>
    <xf numFmtId="49" fontId="7" fillId="7" borderId="6" xfId="22" applyNumberFormat="1" applyFont="1" applyFill="1" applyBorder="1" applyAlignment="1">
      <alignment horizontal="justify" vertical="center" wrapText="1"/>
      <protection/>
    </xf>
    <xf numFmtId="0" fontId="7" fillId="7" borderId="6" xfId="22" applyFont="1" applyFill="1" applyBorder="1" applyAlignment="1">
      <alignment horizontal="justify" vertical="center" wrapText="1"/>
      <protection/>
    </xf>
    <xf numFmtId="176" fontId="7" fillId="7" borderId="6" xfId="22" applyNumberFormat="1" applyFont="1" applyFill="1" applyBorder="1" applyAlignment="1">
      <alignment horizontal="right" vertical="center" wrapText="1"/>
      <protection/>
    </xf>
    <xf numFmtId="1" fontId="7" fillId="7" borderId="6" xfId="22" applyNumberFormat="1" applyFont="1" applyFill="1" applyBorder="1" applyAlignment="1">
      <alignment horizontal="right" vertical="center" wrapText="1"/>
      <protection/>
    </xf>
    <xf numFmtId="175" fontId="7" fillId="7" borderId="6" xfId="22" applyNumberFormat="1" applyFont="1" applyFill="1" applyBorder="1" applyAlignment="1">
      <alignment horizontal="right" vertical="center" wrapText="1"/>
      <protection/>
    </xf>
    <xf numFmtId="172" fontId="7" fillId="7" borderId="6" xfId="22" applyNumberFormat="1" applyFont="1" applyFill="1" applyBorder="1" applyAlignment="1">
      <alignment horizontal="right" vertical="center" wrapText="1"/>
      <protection/>
    </xf>
    <xf numFmtId="49" fontId="4" fillId="7" borderId="10" xfId="22" applyNumberFormat="1" applyFont="1" applyFill="1" applyBorder="1" applyAlignment="1">
      <alignment horizontal="left" vertical="center" wrapText="1"/>
      <protection/>
    </xf>
    <xf numFmtId="49" fontId="4" fillId="7" borderId="14" xfId="22" applyNumberFormat="1" applyFont="1" applyFill="1" applyBorder="1" applyAlignment="1">
      <alignment horizontal="left" vertical="center" wrapText="1"/>
      <protection/>
    </xf>
    <xf numFmtId="49" fontId="4" fillId="7" borderId="14" xfId="22" applyNumberFormat="1" applyFont="1" applyFill="1" applyBorder="1" applyAlignment="1">
      <alignment horizontal="right" vertical="center" wrapText="1"/>
      <protection/>
    </xf>
    <xf numFmtId="49" fontId="4" fillId="7" borderId="12" xfId="22" applyNumberFormat="1" applyFont="1" applyFill="1" applyBorder="1" applyAlignment="1">
      <alignment horizontal="right" vertical="center" wrapText="1"/>
      <protection/>
    </xf>
    <xf numFmtId="49" fontId="5" fillId="7" borderId="6" xfId="22" applyNumberFormat="1" applyFont="1" applyFill="1" applyBorder="1" applyAlignment="1">
      <alignment horizontal="justify" vertical="center" wrapText="1"/>
      <protection/>
    </xf>
    <xf numFmtId="0" fontId="5" fillId="7" borderId="6" xfId="22" applyFont="1" applyFill="1" applyBorder="1" applyAlignment="1">
      <alignment horizontal="justify" vertical="center" wrapText="1"/>
      <protection/>
    </xf>
    <xf numFmtId="176" fontId="5" fillId="7" borderId="6" xfId="22" applyNumberFormat="1" applyFont="1" applyFill="1" applyBorder="1" applyAlignment="1">
      <alignment horizontal="right" vertical="center" wrapText="1"/>
      <protection/>
    </xf>
    <xf numFmtId="1" fontId="5" fillId="7" borderId="6" xfId="22" applyNumberFormat="1" applyFont="1" applyFill="1" applyBorder="1" applyAlignment="1">
      <alignment horizontal="right" vertical="center" wrapText="1"/>
      <protection/>
    </xf>
    <xf numFmtId="175" fontId="5" fillId="7" borderId="6" xfId="22" applyNumberFormat="1" applyFont="1" applyFill="1" applyBorder="1" applyAlignment="1">
      <alignment horizontal="right" vertical="center" wrapText="1"/>
      <protection/>
    </xf>
    <xf numFmtId="172" fontId="5" fillId="7" borderId="6" xfId="22" applyNumberFormat="1" applyFont="1" applyFill="1" applyBorder="1" applyAlignment="1">
      <alignment horizontal="right" vertical="center" wrapText="1"/>
      <protection/>
    </xf>
    <xf numFmtId="0" fontId="7" fillId="0" borderId="6" xfId="0" applyFont="1" applyBorder="1" applyAlignment="1">
      <alignment horizontal="justify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172" fontId="7" fillId="0" borderId="6" xfId="0" applyNumberFormat="1" applyFont="1" applyFill="1" applyBorder="1" applyAlignment="1">
      <alignment vertical="center" wrapText="1"/>
    </xf>
    <xf numFmtId="174" fontId="9" fillId="0" borderId="0" xfId="0" applyNumberFormat="1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49" fontId="4" fillId="0" borderId="10" xfId="22" applyNumberFormat="1" applyFont="1" applyFill="1" applyBorder="1" applyAlignment="1">
      <alignment horizontal="justify" vertical="center" wrapText="1"/>
      <protection/>
    </xf>
    <xf numFmtId="49" fontId="4" fillId="0" borderId="14" xfId="22" applyNumberFormat="1" applyFont="1" applyFill="1" applyBorder="1" applyAlignment="1">
      <alignment horizontal="justify" vertical="center" wrapText="1"/>
      <protection/>
    </xf>
    <xf numFmtId="49" fontId="5" fillId="0" borderId="10" xfId="22" applyNumberFormat="1" applyFont="1" applyFill="1" applyBorder="1" applyAlignment="1">
      <alignment horizontal="justify" vertical="center" wrapText="1"/>
      <protection/>
    </xf>
    <xf numFmtId="49" fontId="7" fillId="0" borderId="20" xfId="22" applyNumberFormat="1" applyFont="1" applyFill="1" applyBorder="1" applyAlignment="1">
      <alignment horizontal="justify" vertical="center" wrapText="1"/>
      <protection/>
    </xf>
    <xf numFmtId="0" fontId="7" fillId="0" borderId="20" xfId="22" applyFont="1" applyFill="1" applyBorder="1" applyAlignment="1">
      <alignment horizontal="justify" vertical="center" wrapText="1" readingOrder="2"/>
      <protection/>
    </xf>
    <xf numFmtId="0" fontId="7" fillId="0" borderId="20" xfId="22" applyFont="1" applyFill="1" applyBorder="1" applyAlignment="1">
      <alignment horizontal="right" vertical="center" wrapText="1"/>
      <protection/>
    </xf>
    <xf numFmtId="172" fontId="7" fillId="0" borderId="20" xfId="22" applyNumberFormat="1" applyFont="1" applyFill="1" applyBorder="1" applyAlignment="1">
      <alignment horizontal="right" vertical="center" wrapText="1"/>
      <protection/>
    </xf>
    <xf numFmtId="49" fontId="7" fillId="0" borderId="21" xfId="22" applyNumberFormat="1" applyFont="1" applyFill="1" applyBorder="1" applyAlignment="1">
      <alignment horizontal="justify" vertical="center" wrapText="1"/>
      <protection/>
    </xf>
    <xf numFmtId="0" fontId="7" fillId="0" borderId="0" xfId="22" applyFont="1" applyFill="1" applyBorder="1" applyAlignment="1">
      <alignment horizontal="justify" vertical="center" wrapText="1" readingOrder="2"/>
      <protection/>
    </xf>
    <xf numFmtId="0" fontId="7" fillId="0" borderId="0" xfId="22" applyFont="1" applyFill="1" applyBorder="1" applyAlignment="1">
      <alignment horizontal="right" vertical="center" wrapText="1"/>
      <protection/>
    </xf>
    <xf numFmtId="172" fontId="7" fillId="0" borderId="0" xfId="22" applyNumberFormat="1" applyFont="1" applyFill="1" applyBorder="1" applyAlignment="1">
      <alignment horizontal="right" vertical="center" wrapText="1"/>
      <protection/>
    </xf>
    <xf numFmtId="172" fontId="7" fillId="0" borderId="22" xfId="22" applyNumberFormat="1" applyFont="1" applyFill="1" applyBorder="1" applyAlignment="1">
      <alignment horizontal="right" vertical="center" wrapText="1"/>
      <protection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6" xfId="0" applyNumberFormat="1" applyFont="1" applyFill="1" applyBorder="1" applyAlignment="1">
      <alignment horizontal="justify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3" fontId="7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justify" vertical="center" wrapText="1"/>
    </xf>
    <xf numFmtId="172" fontId="7" fillId="0" borderId="6" xfId="0" applyNumberFormat="1" applyFont="1" applyFill="1" applyBorder="1" applyAlignment="1">
      <alignment horizontal="center" vertical="center" wrapText="1"/>
    </xf>
    <xf numFmtId="49" fontId="4" fillId="5" borderId="23" xfId="0" applyNumberFormat="1" applyFont="1" applyFill="1" applyBorder="1" applyAlignment="1">
      <alignment horizontal="justify" vertical="center" wrapText="1"/>
    </xf>
    <xf numFmtId="49" fontId="4" fillId="5" borderId="24" xfId="0" applyNumberFormat="1" applyFont="1" applyFill="1" applyBorder="1" applyAlignment="1">
      <alignment horizontal="justify" vertical="center" wrapText="1"/>
    </xf>
    <xf numFmtId="49" fontId="4" fillId="5" borderId="24" xfId="0" applyNumberFormat="1" applyFont="1" applyFill="1" applyBorder="1" applyAlignment="1">
      <alignment horizontal="right" vertical="center" wrapText="1"/>
    </xf>
    <xf numFmtId="49" fontId="4" fillId="5" borderId="25" xfId="0" applyNumberFormat="1" applyFont="1" applyFill="1" applyBorder="1" applyAlignment="1">
      <alignment horizontal="right" vertical="center" wrapText="1"/>
    </xf>
    <xf numFmtId="49" fontId="4" fillId="0" borderId="6" xfId="22" applyNumberFormat="1" applyFont="1" applyFill="1" applyBorder="1" applyAlignment="1">
      <alignment horizontal="justify" vertical="center" wrapText="1"/>
      <protection/>
    </xf>
    <xf numFmtId="172" fontId="5" fillId="2" borderId="0" xfId="0" applyNumberFormat="1" applyFont="1" applyFill="1" applyBorder="1" applyAlignment="1">
      <alignment horizontal="justify" vertical="center" wrapText="1"/>
    </xf>
    <xf numFmtId="0" fontId="7" fillId="0" borderId="6" xfId="22" applyFont="1" applyFill="1" applyBorder="1" applyAlignment="1">
      <alignment horizontal="left" vertical="center" wrapText="1"/>
      <protection/>
    </xf>
    <xf numFmtId="0" fontId="7" fillId="0" borderId="6" xfId="0" applyFont="1" applyFill="1" applyBorder="1" applyAlignment="1">
      <alignment horizontal="right" vertical="center" wrapText="1"/>
    </xf>
    <xf numFmtId="0" fontId="7" fillId="0" borderId="14" xfId="22" applyFont="1" applyFill="1" applyBorder="1" applyAlignment="1">
      <alignment horizontal="left" vertical="center" wrapText="1"/>
      <protection/>
    </xf>
    <xf numFmtId="172" fontId="7" fillId="2" borderId="0" xfId="0" applyNumberFormat="1" applyFont="1" applyFill="1" applyBorder="1" applyAlignment="1">
      <alignment horizontal="justify" vertical="center" wrapText="1"/>
    </xf>
    <xf numFmtId="175" fontId="7" fillId="0" borderId="14" xfId="22" applyNumberFormat="1" applyFont="1" applyFill="1" applyBorder="1" applyAlignment="1">
      <alignment horizontal="right" vertical="center" wrapText="1"/>
      <protection/>
    </xf>
    <xf numFmtId="0" fontId="7" fillId="0" borderId="14" xfId="0" applyFont="1" applyFill="1" applyBorder="1" applyAlignment="1">
      <alignment horizontal="right" vertical="center" wrapText="1"/>
    </xf>
    <xf numFmtId="172" fontId="7" fillId="0" borderId="14" xfId="22" applyNumberFormat="1" applyFont="1" applyFill="1" applyBorder="1" applyAlignment="1">
      <alignment horizontal="right" vertical="center" wrapText="1"/>
      <protection/>
    </xf>
    <xf numFmtId="172" fontId="7" fillId="0" borderId="12" xfId="0" applyNumberFormat="1" applyFont="1" applyFill="1" applyBorder="1" applyAlignment="1">
      <alignment horizontal="right" vertical="center" wrapText="1"/>
    </xf>
    <xf numFmtId="172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 wrapText="1"/>
    </xf>
    <xf numFmtId="175" fontId="7" fillId="0" borderId="12" xfId="0" applyNumberFormat="1" applyFont="1" applyFill="1" applyBorder="1" applyAlignment="1">
      <alignment horizontal="center" vertical="center" wrapText="1"/>
    </xf>
    <xf numFmtId="49" fontId="4" fillId="0" borderId="13" xfId="22" applyNumberFormat="1" applyFont="1" applyFill="1" applyBorder="1" applyAlignment="1">
      <alignment horizontal="left" vertical="center" wrapText="1"/>
      <protection/>
    </xf>
    <xf numFmtId="49" fontId="4" fillId="0" borderId="3" xfId="22" applyNumberFormat="1" applyFont="1" applyFill="1" applyBorder="1" applyAlignment="1">
      <alignment horizontal="left" vertical="center" wrapText="1"/>
      <protection/>
    </xf>
    <xf numFmtId="49" fontId="4" fillId="0" borderId="6" xfId="22" applyNumberFormat="1" applyFont="1" applyFill="1" applyBorder="1" applyAlignment="1">
      <alignment horizontal="right" vertical="center" wrapText="1"/>
      <protection/>
    </xf>
    <xf numFmtId="49" fontId="7" fillId="0" borderId="0" xfId="22" applyNumberFormat="1" applyFont="1" applyFill="1" applyBorder="1" applyAlignment="1">
      <alignment vertical="center" wrapText="1"/>
      <protection/>
    </xf>
    <xf numFmtId="0" fontId="7" fillId="0" borderId="0" xfId="22" applyFont="1" applyFill="1" applyBorder="1" applyAlignment="1">
      <alignment horizontal="left" vertical="center" wrapText="1"/>
      <protection/>
    </xf>
    <xf numFmtId="49" fontId="6" fillId="6" borderId="12" xfId="0" applyNumberFormat="1" applyFont="1" applyFill="1" applyBorder="1" applyAlignment="1">
      <alignment horizontal="justify" vertical="center" wrapText="1"/>
    </xf>
    <xf numFmtId="1" fontId="6" fillId="4" borderId="10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72" fontId="4" fillId="5" borderId="10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7" fillId="6" borderId="6" xfId="0" applyFont="1" applyFill="1" applyBorder="1" applyAlignment="1">
      <alignment horizontal="right"/>
    </xf>
    <xf numFmtId="3" fontId="7" fillId="6" borderId="6" xfId="0" applyNumberFormat="1" applyFont="1" applyFill="1" applyBorder="1" applyAlignment="1">
      <alignment horizontal="right" vertical="center"/>
    </xf>
    <xf numFmtId="172" fontId="7" fillId="6" borderId="6" xfId="0" applyNumberFormat="1" applyFont="1" applyFill="1" applyBorder="1" applyAlignment="1">
      <alignment horizontal="right" vertical="center" wrapText="1"/>
    </xf>
    <xf numFmtId="0" fontId="7" fillId="6" borderId="6" xfId="0" applyFont="1" applyFill="1" applyBorder="1" applyAlignment="1">
      <alignment horizontal="right" vertical="center" wrapText="1"/>
    </xf>
    <xf numFmtId="49" fontId="7" fillId="0" borderId="12" xfId="0" applyNumberFormat="1" applyFont="1" applyFill="1" applyBorder="1" applyAlignment="1">
      <alignment horizontal="justify" vertical="center" wrapText="1"/>
    </xf>
    <xf numFmtId="49" fontId="7" fillId="0" borderId="11" xfId="22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right"/>
    </xf>
    <xf numFmtId="172" fontId="7" fillId="0" borderId="17" xfId="22" applyNumberFormat="1" applyFont="1" applyFill="1" applyBorder="1" applyAlignment="1">
      <alignment horizontal="right" vertical="center" wrapText="1"/>
      <protection/>
    </xf>
    <xf numFmtId="172" fontId="7" fillId="0" borderId="26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72" fontId="7" fillId="0" borderId="18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horizontal="justify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/>
    </xf>
    <xf numFmtId="49" fontId="6" fillId="5" borderId="10" xfId="0" applyNumberFormat="1" applyFont="1" applyFill="1" applyBorder="1" applyAlignment="1">
      <alignment vertical="center" wrapText="1"/>
    </xf>
    <xf numFmtId="49" fontId="6" fillId="5" borderId="14" xfId="0" applyNumberFormat="1" applyFont="1" applyFill="1" applyBorder="1" applyAlignment="1">
      <alignment vertical="center" wrapText="1"/>
    </xf>
    <xf numFmtId="49" fontId="6" fillId="5" borderId="14" xfId="0" applyNumberFormat="1" applyFont="1" applyFill="1" applyBorder="1" applyAlignment="1">
      <alignment horizontal="right" vertical="center" wrapText="1"/>
    </xf>
    <xf numFmtId="49" fontId="6" fillId="5" borderId="12" xfId="0" applyNumberFormat="1" applyFont="1" applyFill="1" applyBorder="1" applyAlignment="1">
      <alignment horizontal="right" vertical="center" wrapText="1"/>
    </xf>
    <xf numFmtId="3" fontId="7" fillId="6" borderId="10" xfId="0" applyNumberFormat="1" applyFont="1" applyFill="1" applyBorder="1" applyAlignment="1">
      <alignment horizontal="right" vertical="center"/>
    </xf>
    <xf numFmtId="172" fontId="7" fillId="6" borderId="18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4" fillId="6" borderId="1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justify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75" fontId="7" fillId="0" borderId="18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justify" vertical="center" wrapText="1"/>
    </xf>
    <xf numFmtId="49" fontId="7" fillId="0" borderId="28" xfId="0" applyNumberFormat="1" applyFont="1" applyFill="1" applyBorder="1" applyAlignment="1">
      <alignment horizontal="justify" vertical="center" wrapText="1"/>
    </xf>
    <xf numFmtId="1" fontId="7" fillId="0" borderId="27" xfId="0" applyNumberFormat="1" applyFont="1" applyFill="1" applyBorder="1" applyAlignment="1">
      <alignment horizontal="center" vertical="center" wrapText="1"/>
    </xf>
    <xf numFmtId="175" fontId="7" fillId="0" borderId="27" xfId="0" applyNumberFormat="1" applyFont="1" applyFill="1" applyBorder="1" applyAlignment="1">
      <alignment horizontal="center" vertical="center" wrapText="1"/>
    </xf>
    <xf numFmtId="172" fontId="7" fillId="0" borderId="27" xfId="0" applyNumberFormat="1" applyFont="1" applyFill="1" applyBorder="1" applyAlignment="1">
      <alignment horizontal="right" vertical="center" wrapText="1"/>
    </xf>
    <xf numFmtId="172" fontId="6" fillId="0" borderId="29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173" fontId="7" fillId="0" borderId="0" xfId="17" applyFont="1" applyFill="1" applyBorder="1" applyAlignment="1">
      <alignment/>
    </xf>
    <xf numFmtId="1" fontId="6" fillId="0" borderId="6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 horizontal="right"/>
    </xf>
    <xf numFmtId="49" fontId="6" fillId="5" borderId="11" xfId="0" applyNumberFormat="1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7" fillId="6" borderId="0" xfId="0" applyFont="1" applyFill="1" applyBorder="1" applyAlignment="1">
      <alignment horizontal="right"/>
    </xf>
    <xf numFmtId="0" fontId="7" fillId="6" borderId="17" xfId="0" applyFont="1" applyFill="1" applyBorder="1" applyAlignment="1">
      <alignment horizontal="right"/>
    </xf>
    <xf numFmtId="3" fontId="7" fillId="6" borderId="17" xfId="0" applyNumberFormat="1" applyFont="1" applyFill="1" applyBorder="1" applyAlignment="1">
      <alignment horizontal="right" vertical="center"/>
    </xf>
    <xf numFmtId="172" fontId="7" fillId="6" borderId="26" xfId="0" applyNumberFormat="1" applyFont="1" applyFill="1" applyBorder="1" applyAlignment="1">
      <alignment horizontal="right" vertical="center" wrapText="1"/>
    </xf>
    <xf numFmtId="0" fontId="7" fillId="6" borderId="17" xfId="0" applyFont="1" applyFill="1" applyBorder="1" applyAlignment="1">
      <alignment horizontal="right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justify" vertical="center" wrapText="1"/>
    </xf>
    <xf numFmtId="4" fontId="5" fillId="0" borderId="0" xfId="0" applyNumberFormat="1" applyFont="1" applyFill="1" applyBorder="1" applyAlignment="1">
      <alignment horizontal="justify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horizontal="justify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justify" vertical="center" wrapText="1"/>
    </xf>
    <xf numFmtId="4" fontId="8" fillId="0" borderId="0" xfId="0" applyNumberFormat="1" applyFont="1" applyFill="1" applyBorder="1" applyAlignment="1">
      <alignment horizontal="justify" vertical="center" wrapText="1"/>
    </xf>
    <xf numFmtId="4" fontId="0" fillId="0" borderId="0" xfId="17" applyNumberFormat="1" applyFill="1" applyBorder="1" applyAlignment="1">
      <alignment horizontal="justify" vertical="center" wrapText="1"/>
    </xf>
    <xf numFmtId="4" fontId="5" fillId="0" borderId="0" xfId="0" applyNumberFormat="1" applyFont="1" applyFill="1" applyBorder="1" applyAlignment="1">
      <alignment/>
    </xf>
    <xf numFmtId="175" fontId="7" fillId="0" borderId="26" xfId="0" applyNumberFormat="1" applyFont="1" applyFill="1" applyBorder="1" applyAlignment="1">
      <alignment horizontal="center" vertical="center" wrapText="1"/>
    </xf>
    <xf numFmtId="172" fontId="7" fillId="0" borderId="26" xfId="22" applyNumberFormat="1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 wrapText="1"/>
    </xf>
    <xf numFmtId="183" fontId="5" fillId="0" borderId="0" xfId="0" applyNumberFormat="1" applyFont="1" applyFill="1" applyBorder="1" applyAlignment="1">
      <alignment horizontal="justify" vertical="center" wrapText="1"/>
    </xf>
    <xf numFmtId="183" fontId="7" fillId="0" borderId="0" xfId="0" applyNumberFormat="1" applyFont="1" applyFill="1" applyBorder="1" applyAlignment="1">
      <alignment horizontal="justify" vertical="center" wrapText="1"/>
    </xf>
    <xf numFmtId="183" fontId="7" fillId="0" borderId="0" xfId="0" applyNumberFormat="1" applyFont="1" applyFill="1" applyBorder="1" applyAlignment="1">
      <alignment/>
    </xf>
    <xf numFmtId="183" fontId="9" fillId="0" borderId="0" xfId="0" applyNumberFormat="1" applyFont="1" applyFill="1" applyBorder="1" applyAlignment="1">
      <alignment horizontal="justify" vertical="center" wrapText="1"/>
    </xf>
    <xf numFmtId="183" fontId="8" fillId="0" borderId="0" xfId="0" applyNumberFormat="1" applyFont="1" applyFill="1" applyBorder="1" applyAlignment="1">
      <alignment horizontal="justify" vertical="center" wrapText="1"/>
    </xf>
    <xf numFmtId="183" fontId="5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justify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10" fillId="0" borderId="30" xfId="21" applyFill="1" applyBorder="1" applyAlignment="1">
      <alignment vertical="top" wrapText="1"/>
      <protection/>
    </xf>
    <xf numFmtId="0" fontId="10" fillId="0" borderId="0" xfId="21" applyFill="1" applyBorder="1" applyAlignment="1">
      <alignment vertical="top" wrapText="1"/>
      <protection/>
    </xf>
    <xf numFmtId="0" fontId="10" fillId="0" borderId="0" xfId="21" applyFill="1" applyBorder="1" applyAlignment="1">
      <alignment vertical="top" wrapText="1"/>
      <protection/>
    </xf>
    <xf numFmtId="0" fontId="4" fillId="8" borderId="6" xfId="0" applyFont="1" applyFill="1" applyBorder="1" applyAlignment="1">
      <alignment horizontal="center" vertical="center" wrapText="1"/>
    </xf>
    <xf numFmtId="175" fontId="4" fillId="8" borderId="6" xfId="0" applyNumberFormat="1" applyFont="1" applyFill="1" applyBorder="1" applyAlignment="1">
      <alignment horizontal="right" vertical="center" wrapText="1"/>
    </xf>
    <xf numFmtId="183" fontId="7" fillId="0" borderId="0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/>
    </xf>
    <xf numFmtId="172" fontId="4" fillId="8" borderId="6" xfId="0" applyNumberFormat="1" applyFont="1" applyFill="1" applyBorder="1" applyAlignment="1">
      <alignment horizontal="right" vertical="center" wrapText="1"/>
    </xf>
    <xf numFmtId="172" fontId="4" fillId="8" borderId="10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right" vertical="center" wrapText="1"/>
    </xf>
    <xf numFmtId="49" fontId="4" fillId="3" borderId="34" xfId="0" applyNumberFormat="1" applyFont="1" applyFill="1" applyBorder="1" applyAlignment="1">
      <alignment horizontal="justify" vertical="center" wrapText="1"/>
    </xf>
    <xf numFmtId="49" fontId="4" fillId="3" borderId="14" xfId="0" applyNumberFormat="1" applyFont="1" applyFill="1" applyBorder="1" applyAlignment="1">
      <alignment horizontal="justify" vertical="center" wrapText="1"/>
    </xf>
    <xf numFmtId="49" fontId="4" fillId="3" borderId="35" xfId="0" applyNumberFormat="1" applyFont="1" applyFill="1" applyBorder="1" applyAlignment="1">
      <alignment horizontal="justify" vertical="center" wrapText="1"/>
    </xf>
    <xf numFmtId="49" fontId="4" fillId="5" borderId="6" xfId="0" applyNumberFormat="1" applyFont="1" applyFill="1" applyBorder="1" applyAlignment="1">
      <alignment horizontal="justify" vertical="center" wrapText="1"/>
    </xf>
    <xf numFmtId="49" fontId="4" fillId="0" borderId="10" xfId="22" applyNumberFormat="1" applyFont="1" applyFill="1" applyBorder="1" applyAlignment="1">
      <alignment horizontal="left" vertical="center" wrapText="1"/>
      <protection/>
    </xf>
    <xf numFmtId="49" fontId="4" fillId="0" borderId="14" xfId="22" applyNumberFormat="1" applyFont="1" applyFill="1" applyBorder="1" applyAlignment="1">
      <alignment horizontal="left" vertical="center" wrapText="1"/>
      <protection/>
    </xf>
    <xf numFmtId="49" fontId="4" fillId="0" borderId="12" xfId="22" applyNumberFormat="1" applyFont="1" applyFill="1" applyBorder="1" applyAlignment="1">
      <alignment horizontal="left" vertical="center" wrapText="1"/>
      <protection/>
    </xf>
    <xf numFmtId="0" fontId="4" fillId="8" borderId="13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left" vertical="center" wrapText="1"/>
    </xf>
    <xf numFmtId="49" fontId="4" fillId="5" borderId="10" xfId="0" applyNumberFormat="1" applyFont="1" applyFill="1" applyBorder="1" applyAlignment="1">
      <alignment horizontal="justify" vertical="center" wrapText="1"/>
    </xf>
    <xf numFmtId="49" fontId="4" fillId="5" borderId="14" xfId="0" applyNumberFormat="1" applyFont="1" applyFill="1" applyBorder="1" applyAlignment="1">
      <alignment horizontal="justify" vertical="center" wrapText="1"/>
    </xf>
    <xf numFmtId="49" fontId="4" fillId="5" borderId="12" xfId="0" applyNumberFormat="1" applyFont="1" applyFill="1" applyBorder="1" applyAlignment="1">
      <alignment horizontal="justify" vertical="center" wrapText="1"/>
    </xf>
    <xf numFmtId="49" fontId="7" fillId="0" borderId="10" xfId="22" applyNumberFormat="1" applyFont="1" applyFill="1" applyBorder="1" applyAlignment="1">
      <alignment horizontal="justify" vertical="center" wrapText="1"/>
      <protection/>
    </xf>
    <xf numFmtId="49" fontId="7" fillId="0" borderId="14" xfId="22" applyNumberFormat="1" applyFont="1" applyFill="1" applyBorder="1" applyAlignment="1">
      <alignment horizontal="justify" vertical="center" wrapText="1"/>
      <protection/>
    </xf>
    <xf numFmtId="49" fontId="7" fillId="0" borderId="12" xfId="22" applyNumberFormat="1" applyFont="1" applyFill="1" applyBorder="1" applyAlignment="1">
      <alignment horizontal="justify" vertical="center" wrapText="1"/>
      <protection/>
    </xf>
    <xf numFmtId="49" fontId="5" fillId="0" borderId="10" xfId="22" applyNumberFormat="1" applyFont="1" applyFill="1" applyBorder="1" applyAlignment="1">
      <alignment horizontal="justify" vertical="center" wrapText="1"/>
      <protection/>
    </xf>
    <xf numFmtId="49" fontId="5" fillId="0" borderId="14" xfId="22" applyNumberFormat="1" applyFont="1" applyFill="1" applyBorder="1" applyAlignment="1">
      <alignment horizontal="justify" vertical="center" wrapText="1"/>
      <protection/>
    </xf>
    <xf numFmtId="49" fontId="5" fillId="0" borderId="12" xfId="22" applyNumberFormat="1" applyFont="1" applyFill="1" applyBorder="1" applyAlignment="1">
      <alignment horizontal="justify" vertical="center"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ptPresupConsCircuito(2)" xfId="21"/>
    <cellStyle name="Normal_Vehiculos al 9-02-2011" xfId="22"/>
    <cellStyle name="Normal_Vehiculos al 9-02-2011_Vehículos ANÁLISIS 2011-2012 (2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murillob\AppData\Local\Microsoft\Windows\Temporary%20Internet%20Files\OLKAE4C\Veh&#237;culos\Detalle%20de%20Veh&#237;culos%202013-%20eliminadas%20y%20sustitu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RESUMEN DE VEHÍCUL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437"/>
  <sheetViews>
    <sheetView tabSelected="1" workbookViewId="0" topLeftCell="J1">
      <pane ySplit="4" topLeftCell="BM5" activePane="bottomLeft" state="frozen"/>
      <selection pane="topLeft" activeCell="J1" sqref="J1"/>
      <selection pane="bottomLeft" activeCell="J1" sqref="J1:R1"/>
    </sheetView>
  </sheetViews>
  <sheetFormatPr defaultColWidth="11.421875" defaultRowHeight="12.75"/>
  <cols>
    <col min="1" max="1" width="58.8515625" style="256" hidden="1" customWidth="1"/>
    <col min="2" max="2" width="25.00390625" style="256" hidden="1" customWidth="1"/>
    <col min="3" max="3" width="5.140625" style="293" hidden="1" customWidth="1"/>
    <col min="4" max="4" width="4.421875" style="294" hidden="1" customWidth="1"/>
    <col min="5" max="5" width="6.421875" style="293" hidden="1" customWidth="1"/>
    <col min="6" max="6" width="10.57421875" style="294" hidden="1" customWidth="1"/>
    <col min="7" max="7" width="12.421875" style="295" hidden="1" customWidth="1"/>
    <col min="8" max="8" width="8.421875" style="295" hidden="1" customWidth="1"/>
    <col min="9" max="9" width="1.57421875" style="257" hidden="1" customWidth="1"/>
    <col min="10" max="10" width="46.28125" style="255" customWidth="1"/>
    <col min="11" max="11" width="29.8515625" style="255" bestFit="1" customWidth="1"/>
    <col min="12" max="12" width="5.7109375" style="255" customWidth="1"/>
    <col min="13" max="13" width="5.00390625" style="255" bestFit="1" customWidth="1"/>
    <col min="14" max="14" width="7.421875" style="255" customWidth="1"/>
    <col min="15" max="15" width="9.8515625" style="308" customWidth="1"/>
    <col min="16" max="16" width="13.00390625" style="255" bestFit="1" customWidth="1"/>
    <col min="17" max="17" width="11.00390625" style="255" customWidth="1"/>
    <col min="18" max="18" width="15.7109375" style="255" customWidth="1"/>
    <col min="19" max="19" width="44.00390625" style="348" customWidth="1"/>
    <col min="20" max="20" width="25.8515625" style="235" customWidth="1"/>
    <col min="21" max="21" width="15.8515625" style="235" bestFit="1" customWidth="1"/>
    <col min="22" max="22" width="16.57421875" style="235" bestFit="1" customWidth="1"/>
    <col min="23" max="23" width="16.57421875" style="235" customWidth="1"/>
    <col min="24" max="24" width="16.57421875" style="333" customWidth="1"/>
    <col min="25" max="25" width="15.00390625" style="333" bestFit="1" customWidth="1"/>
    <col min="26" max="26" width="16.57421875" style="235" bestFit="1" customWidth="1"/>
    <col min="27" max="27" width="11.421875" style="235" customWidth="1"/>
    <col min="28" max="28" width="14.140625" style="235" bestFit="1" customWidth="1"/>
    <col min="29" max="82" width="11.421875" style="235" customWidth="1"/>
    <col min="83" max="198" width="11.421875" style="255" customWidth="1"/>
    <col min="199" max="16384" width="11.421875" style="256" customWidth="1"/>
  </cols>
  <sheetData>
    <row r="1" spans="1:82" s="6" customFormat="1" ht="12">
      <c r="A1" s="358" t="s">
        <v>161</v>
      </c>
      <c r="B1" s="358"/>
      <c r="C1" s="358"/>
      <c r="D1" s="358"/>
      <c r="E1" s="358"/>
      <c r="F1" s="358"/>
      <c r="G1" s="358"/>
      <c r="H1" s="358"/>
      <c r="I1" s="2"/>
      <c r="J1" s="359" t="s">
        <v>106</v>
      </c>
      <c r="K1" s="359"/>
      <c r="L1" s="359"/>
      <c r="M1" s="359"/>
      <c r="N1" s="360"/>
      <c r="O1" s="359"/>
      <c r="P1" s="359"/>
      <c r="Q1" s="359"/>
      <c r="R1" s="359"/>
      <c r="S1" s="344"/>
      <c r="T1" s="5"/>
      <c r="U1" s="5"/>
      <c r="V1" s="5"/>
      <c r="W1" s="5"/>
      <c r="X1" s="323"/>
      <c r="Y1" s="323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2" s="6" customFormat="1" ht="12">
      <c r="A2" s="361" t="s">
        <v>162</v>
      </c>
      <c r="B2" s="362"/>
      <c r="C2" s="362"/>
      <c r="D2" s="362"/>
      <c r="E2" s="362"/>
      <c r="F2" s="362"/>
      <c r="G2" s="362"/>
      <c r="H2" s="362"/>
      <c r="I2" s="2"/>
      <c r="J2" s="363" t="s">
        <v>107</v>
      </c>
      <c r="K2" s="363"/>
      <c r="L2" s="363"/>
      <c r="M2" s="363"/>
      <c r="N2" s="363"/>
      <c r="O2" s="363"/>
      <c r="P2" s="363"/>
      <c r="Q2" s="363"/>
      <c r="R2" s="363"/>
      <c r="S2" s="344"/>
      <c r="T2" s="7"/>
      <c r="U2" s="7"/>
      <c r="V2" s="5"/>
      <c r="W2" s="5"/>
      <c r="X2" s="323"/>
      <c r="Y2" s="323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2" s="11" customFormat="1" ht="12">
      <c r="A3" s="374" t="s">
        <v>163</v>
      </c>
      <c r="B3" s="355" t="s">
        <v>164</v>
      </c>
      <c r="C3" s="366" t="s">
        <v>165</v>
      </c>
      <c r="D3" s="356" t="s">
        <v>166</v>
      </c>
      <c r="E3" s="366" t="s">
        <v>0</v>
      </c>
      <c r="F3" s="366"/>
      <c r="G3" s="364" t="s">
        <v>167</v>
      </c>
      <c r="H3" s="364" t="s">
        <v>168</v>
      </c>
      <c r="I3" s="8"/>
      <c r="J3" s="374" t="s">
        <v>163</v>
      </c>
      <c r="K3" s="355" t="s">
        <v>164</v>
      </c>
      <c r="L3" s="366" t="s">
        <v>165</v>
      </c>
      <c r="M3" s="356" t="s">
        <v>166</v>
      </c>
      <c r="N3" s="366" t="s">
        <v>0</v>
      </c>
      <c r="O3" s="366"/>
      <c r="P3" s="364" t="s">
        <v>167</v>
      </c>
      <c r="Q3" s="364" t="s">
        <v>168</v>
      </c>
      <c r="R3" s="365" t="s">
        <v>397</v>
      </c>
      <c r="S3" s="344"/>
      <c r="T3" s="9"/>
      <c r="U3" s="10"/>
      <c r="V3" s="9"/>
      <c r="W3" s="9"/>
      <c r="X3" s="324"/>
      <c r="Y3" s="324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</row>
    <row r="4" spans="1:82" s="11" customFormat="1" ht="12">
      <c r="A4" s="375"/>
      <c r="B4" s="355"/>
      <c r="C4" s="366"/>
      <c r="D4" s="356"/>
      <c r="E4" s="366" t="s">
        <v>169</v>
      </c>
      <c r="F4" s="366" t="s">
        <v>170</v>
      </c>
      <c r="G4" s="364"/>
      <c r="H4" s="364"/>
      <c r="I4" s="8"/>
      <c r="J4" s="375"/>
      <c r="K4" s="355"/>
      <c r="L4" s="366"/>
      <c r="M4" s="356"/>
      <c r="N4" s="366" t="s">
        <v>169</v>
      </c>
      <c r="O4" s="366" t="s">
        <v>170</v>
      </c>
      <c r="P4" s="364"/>
      <c r="Q4" s="364"/>
      <c r="R4" s="365"/>
      <c r="S4" s="344"/>
      <c r="T4" s="321"/>
      <c r="U4" s="9"/>
      <c r="V4" s="9"/>
      <c r="W4" s="9"/>
      <c r="X4" s="324"/>
      <c r="Y4" s="324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</row>
    <row r="5" spans="1:25" s="5" customFormat="1" ht="20.25" customHeight="1">
      <c r="A5" s="367" t="s">
        <v>108</v>
      </c>
      <c r="B5" s="368"/>
      <c r="C5" s="368"/>
      <c r="D5" s="368"/>
      <c r="E5" s="368"/>
      <c r="F5" s="368"/>
      <c r="G5" s="368"/>
      <c r="H5" s="369"/>
      <c r="I5" s="2"/>
      <c r="J5" s="12" t="s">
        <v>108</v>
      </c>
      <c r="K5" s="13"/>
      <c r="L5" s="14">
        <f>+L6+L105+L116+L321+L346+L352+L357</f>
        <v>350</v>
      </c>
      <c r="M5" s="15"/>
      <c r="N5" s="13"/>
      <c r="O5" s="15"/>
      <c r="P5" s="13"/>
      <c r="Q5" s="13"/>
      <c r="R5" s="16">
        <f>+R6+R105+R116+R321+R346+R352+R357</f>
        <v>2357823436</v>
      </c>
      <c r="S5" s="344"/>
      <c r="X5" s="323"/>
      <c r="Y5" s="323"/>
    </row>
    <row r="6" spans="1:25" s="5" customFormat="1" ht="20.25" customHeight="1">
      <c r="A6" s="370" t="s">
        <v>171</v>
      </c>
      <c r="B6" s="370"/>
      <c r="C6" s="370"/>
      <c r="D6" s="370"/>
      <c r="E6" s="370"/>
      <c r="F6" s="370"/>
      <c r="G6" s="370"/>
      <c r="H6" s="370"/>
      <c r="I6" s="2"/>
      <c r="J6" s="17" t="s">
        <v>1</v>
      </c>
      <c r="K6" s="18"/>
      <c r="L6" s="19">
        <f>+L7+L9+L24+L28+L34+L42+L52+L56+L62+L66+L79+L85+L89+L93</f>
        <v>89</v>
      </c>
      <c r="M6" s="19"/>
      <c r="N6" s="20"/>
      <c r="O6" s="21"/>
      <c r="P6" s="18"/>
      <c r="Q6" s="18"/>
      <c r="R6" s="22">
        <f>+R7+R9+R24+R28+R34+R42+R52+R56+R62+R66+R79+R85+R89+R93</f>
        <v>387168768</v>
      </c>
      <c r="S6" s="344"/>
      <c r="V6" s="69"/>
      <c r="W6" s="69"/>
      <c r="X6" s="323"/>
      <c r="Y6" s="323"/>
    </row>
    <row r="7" spans="1:82" s="33" customFormat="1" ht="22.5" customHeight="1">
      <c r="A7" s="23" t="s">
        <v>173</v>
      </c>
      <c r="B7" s="23" t="s">
        <v>172</v>
      </c>
      <c r="C7" s="24">
        <v>1</v>
      </c>
      <c r="D7" s="25"/>
      <c r="E7" s="26"/>
      <c r="F7" s="26"/>
      <c r="G7" s="27">
        <v>12509190</v>
      </c>
      <c r="H7" s="26"/>
      <c r="I7" s="28"/>
      <c r="J7" s="29" t="s">
        <v>84</v>
      </c>
      <c r="K7" s="30"/>
      <c r="L7" s="31">
        <f>+L8</f>
        <v>6</v>
      </c>
      <c r="M7" s="3"/>
      <c r="N7" s="3"/>
      <c r="O7" s="3"/>
      <c r="P7" s="3"/>
      <c r="Q7" s="3"/>
      <c r="R7" s="32">
        <f>+R8</f>
        <v>18000000</v>
      </c>
      <c r="S7" s="357"/>
      <c r="T7" s="342"/>
      <c r="U7" s="342"/>
      <c r="V7" s="4"/>
      <c r="W7" s="4"/>
      <c r="X7" s="325"/>
      <c r="Y7" s="325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</row>
    <row r="8" spans="1:82" s="33" customFormat="1" ht="12">
      <c r="A8" s="34" t="s">
        <v>174</v>
      </c>
      <c r="B8" s="23"/>
      <c r="C8" s="35"/>
      <c r="D8" s="36"/>
      <c r="E8" s="26"/>
      <c r="F8" s="26"/>
      <c r="G8" s="27"/>
      <c r="H8" s="26"/>
      <c r="I8" s="28"/>
      <c r="J8" s="37" t="s">
        <v>84</v>
      </c>
      <c r="K8" s="38" t="s">
        <v>85</v>
      </c>
      <c r="L8" s="39">
        <v>6</v>
      </c>
      <c r="M8" s="39"/>
      <c r="N8" s="40"/>
      <c r="O8" s="40"/>
      <c r="P8" s="27">
        <v>3000000</v>
      </c>
      <c r="Q8" s="27">
        <v>0</v>
      </c>
      <c r="R8" s="41">
        <f>(L8*P8)-Q8</f>
        <v>18000000</v>
      </c>
      <c r="S8" s="357"/>
      <c r="T8" s="342"/>
      <c r="U8" s="342"/>
      <c r="V8" s="4"/>
      <c r="W8" s="4"/>
      <c r="X8" s="325"/>
      <c r="Y8" s="32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</row>
    <row r="9" spans="1:82" s="33" customFormat="1" ht="12">
      <c r="A9" s="42" t="s">
        <v>176</v>
      </c>
      <c r="B9" s="23"/>
      <c r="C9" s="43"/>
      <c r="D9" s="44"/>
      <c r="E9" s="26"/>
      <c r="F9" s="26"/>
      <c r="G9" s="27"/>
      <c r="H9" s="26"/>
      <c r="I9" s="28"/>
      <c r="J9" s="45" t="s">
        <v>109</v>
      </c>
      <c r="K9" s="46"/>
      <c r="L9" s="47">
        <f>SUM(L10:L23)</f>
        <v>14</v>
      </c>
      <c r="M9" s="48"/>
      <c r="N9" s="46"/>
      <c r="O9" s="48"/>
      <c r="P9" s="46"/>
      <c r="Q9" s="49"/>
      <c r="R9" s="32">
        <f>SUM(R10:R23)</f>
        <v>144632498</v>
      </c>
      <c r="S9" s="357"/>
      <c r="T9" s="342"/>
      <c r="U9" s="342"/>
      <c r="V9" s="4"/>
      <c r="W9" s="4"/>
      <c r="X9" s="325"/>
      <c r="Y9" s="32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</row>
    <row r="10" spans="1:82" s="6" customFormat="1" ht="12">
      <c r="A10" s="371" t="s">
        <v>130</v>
      </c>
      <c r="B10" s="372"/>
      <c r="C10" s="372"/>
      <c r="D10" s="372"/>
      <c r="E10" s="372"/>
      <c r="F10" s="372"/>
      <c r="G10" s="372"/>
      <c r="H10" s="373"/>
      <c r="I10" s="2"/>
      <c r="J10" s="37" t="s">
        <v>3</v>
      </c>
      <c r="K10" s="38" t="s">
        <v>8</v>
      </c>
      <c r="L10" s="39">
        <v>1</v>
      </c>
      <c r="M10" s="39">
        <v>2007</v>
      </c>
      <c r="N10" s="40">
        <v>1116</v>
      </c>
      <c r="O10" s="40">
        <v>1116</v>
      </c>
      <c r="P10" s="27">
        <v>21677620</v>
      </c>
      <c r="Q10" s="27">
        <v>9100000</v>
      </c>
      <c r="R10" s="41">
        <f aca="true" t="shared" si="0" ref="R10:R20">+P10-Q10</f>
        <v>12577620</v>
      </c>
      <c r="S10" s="343"/>
      <c r="T10" s="5"/>
      <c r="U10" s="5"/>
      <c r="V10" s="5"/>
      <c r="W10" s="5"/>
      <c r="X10" s="323"/>
      <c r="Y10" s="323"/>
      <c r="Z10" s="54"/>
      <c r="AA10" s="5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82" s="6" customFormat="1" ht="18" customHeight="1">
      <c r="A11" s="56" t="s">
        <v>179</v>
      </c>
      <c r="B11" s="23" t="s">
        <v>180</v>
      </c>
      <c r="C11" s="57">
        <v>1</v>
      </c>
      <c r="D11" s="57">
        <v>2004</v>
      </c>
      <c r="E11" s="57">
        <v>999</v>
      </c>
      <c r="F11" s="57">
        <v>999</v>
      </c>
      <c r="G11" s="27">
        <v>2434250</v>
      </c>
      <c r="H11" s="27">
        <v>0</v>
      </c>
      <c r="I11" s="2"/>
      <c r="J11" s="37" t="s">
        <v>3</v>
      </c>
      <c r="K11" s="58" t="s">
        <v>4</v>
      </c>
      <c r="L11" s="39">
        <v>1</v>
      </c>
      <c r="M11" s="39">
        <v>2007</v>
      </c>
      <c r="N11" s="40">
        <v>1125</v>
      </c>
      <c r="O11" s="40">
        <v>1125</v>
      </c>
      <c r="P11" s="27">
        <v>10534439</v>
      </c>
      <c r="Q11" s="27">
        <v>5275000</v>
      </c>
      <c r="R11" s="41">
        <f t="shared" si="0"/>
        <v>5259439</v>
      </c>
      <c r="S11" s="343"/>
      <c r="T11" s="5"/>
      <c r="U11" s="5"/>
      <c r="V11" s="5"/>
      <c r="W11" s="5"/>
      <c r="X11" s="323"/>
      <c r="Y11" s="323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</row>
    <row r="12" spans="1:82" s="6" customFormat="1" ht="16.5" customHeight="1">
      <c r="A12" s="56" t="s">
        <v>179</v>
      </c>
      <c r="B12" s="23" t="s">
        <v>180</v>
      </c>
      <c r="C12" s="57">
        <v>1</v>
      </c>
      <c r="D12" s="57">
        <v>2004</v>
      </c>
      <c r="E12" s="57">
        <v>1060</v>
      </c>
      <c r="F12" s="57">
        <v>1060</v>
      </c>
      <c r="G12" s="27">
        <v>2434250</v>
      </c>
      <c r="H12" s="27">
        <v>0</v>
      </c>
      <c r="I12" s="2"/>
      <c r="J12" s="37" t="s">
        <v>3</v>
      </c>
      <c r="K12" s="38" t="s">
        <v>8</v>
      </c>
      <c r="L12" s="39">
        <v>1</v>
      </c>
      <c r="M12" s="39">
        <v>2007</v>
      </c>
      <c r="N12" s="40">
        <v>1126</v>
      </c>
      <c r="O12" s="40">
        <v>1126</v>
      </c>
      <c r="P12" s="27">
        <v>21677620</v>
      </c>
      <c r="Q12" s="27">
        <v>9100000</v>
      </c>
      <c r="R12" s="41">
        <f t="shared" si="0"/>
        <v>12577620</v>
      </c>
      <c r="S12" s="343"/>
      <c r="T12" s="5"/>
      <c r="U12" s="5"/>
      <c r="V12" s="5"/>
      <c r="W12" s="5"/>
      <c r="X12" s="323"/>
      <c r="Y12" s="323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spans="1:82" s="6" customFormat="1" ht="12">
      <c r="A13" s="56" t="s">
        <v>181</v>
      </c>
      <c r="B13" s="23" t="s">
        <v>180</v>
      </c>
      <c r="C13" s="57">
        <v>1</v>
      </c>
      <c r="D13" s="57">
        <v>2004</v>
      </c>
      <c r="E13" s="57">
        <v>1011</v>
      </c>
      <c r="F13" s="57">
        <v>1011</v>
      </c>
      <c r="G13" s="27">
        <v>2434250</v>
      </c>
      <c r="H13" s="27">
        <v>0</v>
      </c>
      <c r="I13" s="2"/>
      <c r="J13" s="37" t="s">
        <v>3</v>
      </c>
      <c r="K13" s="38" t="s">
        <v>8</v>
      </c>
      <c r="L13" s="39">
        <v>1</v>
      </c>
      <c r="M13" s="39">
        <v>2007</v>
      </c>
      <c r="N13" s="40">
        <v>1127</v>
      </c>
      <c r="O13" s="40">
        <v>1127</v>
      </c>
      <c r="P13" s="27">
        <v>21677620</v>
      </c>
      <c r="Q13" s="27">
        <v>9100000</v>
      </c>
      <c r="R13" s="41">
        <f t="shared" si="0"/>
        <v>12577620</v>
      </c>
      <c r="S13" s="343"/>
      <c r="T13" s="5"/>
      <c r="U13" s="5"/>
      <c r="V13" s="5"/>
      <c r="W13" s="5"/>
      <c r="X13" s="323"/>
      <c r="Y13" s="323"/>
      <c r="Z13" s="5"/>
      <c r="AA13" s="5"/>
      <c r="AB13" s="59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</row>
    <row r="14" spans="1:197" s="6" customFormat="1" ht="12">
      <c r="A14" s="56" t="s">
        <v>181</v>
      </c>
      <c r="B14" s="23" t="s">
        <v>180</v>
      </c>
      <c r="C14" s="57">
        <v>1</v>
      </c>
      <c r="D14" s="57">
        <v>2004</v>
      </c>
      <c r="E14" s="57">
        <v>984</v>
      </c>
      <c r="F14" s="57">
        <v>984</v>
      </c>
      <c r="G14" s="27">
        <v>2434250</v>
      </c>
      <c r="H14" s="27">
        <v>0</v>
      </c>
      <c r="I14" s="2"/>
      <c r="J14" s="37" t="s">
        <v>3</v>
      </c>
      <c r="K14" s="58" t="s">
        <v>4</v>
      </c>
      <c r="L14" s="39">
        <v>1</v>
      </c>
      <c r="M14" s="39">
        <v>2007</v>
      </c>
      <c r="N14" s="40">
        <v>1129</v>
      </c>
      <c r="O14" s="40">
        <v>1129</v>
      </c>
      <c r="P14" s="27">
        <v>10534439</v>
      </c>
      <c r="Q14" s="27">
        <v>5275000</v>
      </c>
      <c r="R14" s="41">
        <f t="shared" si="0"/>
        <v>5259439</v>
      </c>
      <c r="S14" s="343"/>
      <c r="T14" s="5"/>
      <c r="U14" s="5"/>
      <c r="V14" s="5"/>
      <c r="W14" s="5"/>
      <c r="X14" s="323"/>
      <c r="Y14" s="323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</row>
    <row r="15" spans="1:197" s="6" customFormat="1" ht="12">
      <c r="A15" s="56" t="s">
        <v>182</v>
      </c>
      <c r="B15" s="23" t="s">
        <v>180</v>
      </c>
      <c r="C15" s="57">
        <v>1</v>
      </c>
      <c r="D15" s="57">
        <v>2004</v>
      </c>
      <c r="E15" s="57">
        <v>1105</v>
      </c>
      <c r="F15" s="57">
        <v>1105</v>
      </c>
      <c r="G15" s="27">
        <v>2434250</v>
      </c>
      <c r="H15" s="27">
        <v>0</v>
      </c>
      <c r="I15" s="2"/>
      <c r="J15" s="37" t="s">
        <v>3</v>
      </c>
      <c r="K15" s="58" t="s">
        <v>4</v>
      </c>
      <c r="L15" s="39">
        <v>1</v>
      </c>
      <c r="M15" s="39">
        <v>2007</v>
      </c>
      <c r="N15" s="40">
        <v>1130</v>
      </c>
      <c r="O15" s="40">
        <v>1130</v>
      </c>
      <c r="P15" s="27">
        <v>10534439</v>
      </c>
      <c r="Q15" s="27">
        <v>5275000</v>
      </c>
      <c r="R15" s="41">
        <f t="shared" si="0"/>
        <v>5259439</v>
      </c>
      <c r="S15" s="343"/>
      <c r="T15" s="5"/>
      <c r="U15" s="5"/>
      <c r="V15" s="5"/>
      <c r="W15" s="5"/>
      <c r="X15" s="323"/>
      <c r="Y15" s="323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</row>
    <row r="16" spans="1:82" s="6" customFormat="1" ht="12">
      <c r="A16" s="52" t="s">
        <v>183</v>
      </c>
      <c r="B16" s="61"/>
      <c r="C16" s="57"/>
      <c r="D16" s="57"/>
      <c r="E16" s="57"/>
      <c r="F16" s="57"/>
      <c r="G16" s="27"/>
      <c r="H16" s="27"/>
      <c r="I16" s="2"/>
      <c r="J16" s="37" t="s">
        <v>3</v>
      </c>
      <c r="K16" s="38" t="s">
        <v>8</v>
      </c>
      <c r="L16" s="39">
        <v>1</v>
      </c>
      <c r="M16" s="39">
        <v>2007</v>
      </c>
      <c r="N16" s="40">
        <v>1131</v>
      </c>
      <c r="O16" s="40">
        <v>1131</v>
      </c>
      <c r="P16" s="27">
        <v>21677620</v>
      </c>
      <c r="Q16" s="27">
        <v>9100000</v>
      </c>
      <c r="R16" s="41">
        <f t="shared" si="0"/>
        <v>12577620</v>
      </c>
      <c r="S16" s="343"/>
      <c r="T16" s="5"/>
      <c r="U16" s="5"/>
      <c r="V16" s="5"/>
      <c r="W16" s="5"/>
      <c r="X16" s="323"/>
      <c r="Y16" s="323"/>
      <c r="Z16" s="54"/>
      <c r="AA16" s="5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</row>
    <row r="17" spans="1:82" s="6" customFormat="1" ht="19.5" customHeight="1">
      <c r="A17" s="62" t="s">
        <v>184</v>
      </c>
      <c r="B17" s="63" t="s">
        <v>185</v>
      </c>
      <c r="C17" s="64">
        <v>1</v>
      </c>
      <c r="D17" s="65"/>
      <c r="E17" s="66"/>
      <c r="F17" s="66"/>
      <c r="G17" s="67">
        <v>21677620</v>
      </c>
      <c r="H17" s="67">
        <v>9487500</v>
      </c>
      <c r="I17" s="2"/>
      <c r="J17" s="37" t="s">
        <v>3</v>
      </c>
      <c r="K17" s="58" t="s">
        <v>4</v>
      </c>
      <c r="L17" s="39">
        <v>1</v>
      </c>
      <c r="M17" s="39">
        <v>2007</v>
      </c>
      <c r="N17" s="40">
        <v>1149</v>
      </c>
      <c r="O17" s="40">
        <v>1149</v>
      </c>
      <c r="P17" s="27">
        <v>10534439</v>
      </c>
      <c r="Q17" s="27">
        <v>5275000</v>
      </c>
      <c r="R17" s="41">
        <f t="shared" si="0"/>
        <v>5259439</v>
      </c>
      <c r="S17" s="343"/>
      <c r="T17" s="5"/>
      <c r="U17" s="5"/>
      <c r="V17" s="5"/>
      <c r="W17" s="5"/>
      <c r="X17" s="323"/>
      <c r="Y17" s="323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</row>
    <row r="18" spans="1:82" s="6" customFormat="1" ht="15.75" customHeight="1">
      <c r="A18" s="371" t="s">
        <v>110</v>
      </c>
      <c r="B18" s="372"/>
      <c r="C18" s="372"/>
      <c r="D18" s="372"/>
      <c r="E18" s="372"/>
      <c r="F18" s="372"/>
      <c r="G18" s="372"/>
      <c r="H18" s="373"/>
      <c r="I18" s="2"/>
      <c r="J18" s="37" t="s">
        <v>3</v>
      </c>
      <c r="K18" s="38" t="s">
        <v>115</v>
      </c>
      <c r="L18" s="39">
        <v>1</v>
      </c>
      <c r="M18" s="68">
        <v>2007</v>
      </c>
      <c r="N18" s="68">
        <v>1145</v>
      </c>
      <c r="O18" s="68">
        <v>1145</v>
      </c>
      <c r="P18" s="27">
        <v>23201787</v>
      </c>
      <c r="Q18" s="27">
        <v>7000000</v>
      </c>
      <c r="R18" s="41">
        <f t="shared" si="0"/>
        <v>16201787</v>
      </c>
      <c r="S18" s="343"/>
      <c r="T18" s="5"/>
      <c r="U18" s="5"/>
      <c r="V18" s="5"/>
      <c r="W18" s="5"/>
      <c r="X18" s="323"/>
      <c r="Y18" s="323"/>
      <c r="Z18" s="69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</row>
    <row r="19" spans="1:82" s="6" customFormat="1" ht="18" customHeight="1">
      <c r="A19" s="37" t="s">
        <v>111</v>
      </c>
      <c r="B19" s="23" t="s">
        <v>186</v>
      </c>
      <c r="C19" s="57">
        <v>1</v>
      </c>
      <c r="D19" s="57">
        <v>2005</v>
      </c>
      <c r="E19" s="57" t="s">
        <v>187</v>
      </c>
      <c r="F19" s="57" t="s">
        <v>187</v>
      </c>
      <c r="G19" s="27">
        <v>12509190</v>
      </c>
      <c r="H19" s="27">
        <v>10400000</v>
      </c>
      <c r="I19" s="2"/>
      <c r="J19" s="37" t="s">
        <v>3</v>
      </c>
      <c r="K19" s="38" t="s">
        <v>115</v>
      </c>
      <c r="L19" s="39">
        <v>1</v>
      </c>
      <c r="M19" s="68">
        <v>2007</v>
      </c>
      <c r="N19" s="68">
        <v>1146</v>
      </c>
      <c r="O19" s="68">
        <v>1146</v>
      </c>
      <c r="P19" s="27">
        <v>23201787</v>
      </c>
      <c r="Q19" s="27">
        <v>7000000</v>
      </c>
      <c r="R19" s="41">
        <f t="shared" si="0"/>
        <v>16201787</v>
      </c>
      <c r="S19" s="343"/>
      <c r="T19" s="5"/>
      <c r="U19" s="5"/>
      <c r="V19" s="5"/>
      <c r="W19" s="5"/>
      <c r="X19" s="323"/>
      <c r="Y19" s="323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</row>
    <row r="20" spans="1:82" s="6" customFormat="1" ht="18.75" customHeight="1">
      <c r="A20" s="37" t="s">
        <v>111</v>
      </c>
      <c r="B20" s="23" t="s">
        <v>180</v>
      </c>
      <c r="C20" s="57">
        <v>1</v>
      </c>
      <c r="D20" s="57">
        <v>2005</v>
      </c>
      <c r="E20" s="57" t="s">
        <v>188</v>
      </c>
      <c r="F20" s="57" t="s">
        <v>188</v>
      </c>
      <c r="G20" s="27">
        <v>2434250</v>
      </c>
      <c r="H20" s="27">
        <v>0</v>
      </c>
      <c r="I20" s="2"/>
      <c r="J20" s="37" t="s">
        <v>3</v>
      </c>
      <c r="K20" s="58" t="s">
        <v>4</v>
      </c>
      <c r="L20" s="39">
        <v>1</v>
      </c>
      <c r="M20" s="39">
        <v>2007</v>
      </c>
      <c r="N20" s="40">
        <v>1153</v>
      </c>
      <c r="O20" s="40">
        <v>1153</v>
      </c>
      <c r="P20" s="27">
        <v>10534439</v>
      </c>
      <c r="Q20" s="27">
        <v>5275000</v>
      </c>
      <c r="R20" s="41">
        <f t="shared" si="0"/>
        <v>5259439</v>
      </c>
      <c r="S20" s="343"/>
      <c r="T20" s="5"/>
      <c r="U20" s="5"/>
      <c r="V20" s="5"/>
      <c r="W20" s="5"/>
      <c r="X20" s="323"/>
      <c r="Y20" s="323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</row>
    <row r="21" spans="1:82" s="6" customFormat="1" ht="12">
      <c r="A21" s="371" t="s">
        <v>189</v>
      </c>
      <c r="B21" s="372"/>
      <c r="C21" s="372"/>
      <c r="D21" s="372"/>
      <c r="E21" s="372"/>
      <c r="F21" s="372"/>
      <c r="G21" s="372"/>
      <c r="H21" s="373"/>
      <c r="I21" s="2"/>
      <c r="J21" s="70" t="s">
        <v>3</v>
      </c>
      <c r="K21" s="58" t="s">
        <v>86</v>
      </c>
      <c r="L21" s="71">
        <v>1</v>
      </c>
      <c r="M21" s="72"/>
      <c r="N21" s="72"/>
      <c r="O21" s="72"/>
      <c r="P21" s="73">
        <v>10534439</v>
      </c>
      <c r="Q21" s="73">
        <v>0</v>
      </c>
      <c r="R21" s="41">
        <f>+P21*L21</f>
        <v>10534439</v>
      </c>
      <c r="S21" s="343"/>
      <c r="T21" s="5"/>
      <c r="U21" s="5"/>
      <c r="V21" s="5"/>
      <c r="W21" s="5"/>
      <c r="X21" s="323"/>
      <c r="Y21" s="323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</row>
    <row r="22" spans="1:82" s="6" customFormat="1" ht="12">
      <c r="A22" s="371" t="s">
        <v>190</v>
      </c>
      <c r="B22" s="372"/>
      <c r="C22" s="372"/>
      <c r="D22" s="372"/>
      <c r="E22" s="372"/>
      <c r="F22" s="372"/>
      <c r="G22" s="372"/>
      <c r="H22" s="373"/>
      <c r="I22" s="2"/>
      <c r="J22" s="70" t="s">
        <v>3</v>
      </c>
      <c r="K22" s="58" t="s">
        <v>8</v>
      </c>
      <c r="L22" s="71">
        <v>1</v>
      </c>
      <c r="M22" s="72">
        <v>2008</v>
      </c>
      <c r="N22" s="72">
        <v>1210</v>
      </c>
      <c r="O22" s="72">
        <v>1210</v>
      </c>
      <c r="P22" s="73">
        <v>21677620</v>
      </c>
      <c r="Q22" s="27">
        <v>9100000</v>
      </c>
      <c r="R22" s="41">
        <f>+P22-Q22</f>
        <v>12577620</v>
      </c>
      <c r="S22" s="343"/>
      <c r="T22" s="5"/>
      <c r="U22" s="5"/>
      <c r="V22" s="5"/>
      <c r="W22" s="5"/>
      <c r="X22" s="323"/>
      <c r="Y22" s="323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</row>
    <row r="23" spans="1:82" s="6" customFormat="1" ht="12">
      <c r="A23" s="37" t="s">
        <v>191</v>
      </c>
      <c r="B23" s="23" t="s">
        <v>180</v>
      </c>
      <c r="C23" s="57">
        <v>1</v>
      </c>
      <c r="D23" s="57">
        <v>2001</v>
      </c>
      <c r="E23" s="57">
        <v>944</v>
      </c>
      <c r="F23" s="57">
        <v>944</v>
      </c>
      <c r="G23" s="27">
        <v>2434250</v>
      </c>
      <c r="H23" s="27">
        <v>0</v>
      </c>
      <c r="I23" s="2"/>
      <c r="J23" s="70" t="s">
        <v>3</v>
      </c>
      <c r="K23" s="58" t="s">
        <v>88</v>
      </c>
      <c r="L23" s="71">
        <v>1</v>
      </c>
      <c r="M23" s="72"/>
      <c r="N23" s="72"/>
      <c r="O23" s="72"/>
      <c r="P23" s="73">
        <v>12509190</v>
      </c>
      <c r="Q23" s="73">
        <v>0</v>
      </c>
      <c r="R23" s="41">
        <f>+P23</f>
        <v>12509190</v>
      </c>
      <c r="S23" s="343"/>
      <c r="T23" s="5"/>
      <c r="U23" s="5"/>
      <c r="V23" s="5"/>
      <c r="W23" s="5"/>
      <c r="X23" s="323"/>
      <c r="Y23" s="323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</row>
    <row r="24" spans="1:82" s="6" customFormat="1" ht="12">
      <c r="A24" s="74"/>
      <c r="B24" s="75"/>
      <c r="C24" s="76"/>
      <c r="D24" s="76"/>
      <c r="E24" s="76"/>
      <c r="F24" s="76"/>
      <c r="G24" s="77"/>
      <c r="H24" s="77"/>
      <c r="I24" s="2"/>
      <c r="J24" s="45" t="s">
        <v>375</v>
      </c>
      <c r="K24" s="78"/>
      <c r="L24" s="79">
        <f>+L25+L26+L27</f>
        <v>3</v>
      </c>
      <c r="M24" s="80"/>
      <c r="N24" s="80"/>
      <c r="O24" s="80"/>
      <c r="P24" s="81"/>
      <c r="Q24" s="81"/>
      <c r="R24" s="32">
        <f>+R25+R26+R27</f>
        <v>10827570</v>
      </c>
      <c r="S24" s="343"/>
      <c r="T24" s="5"/>
      <c r="U24" s="5"/>
      <c r="V24" s="5"/>
      <c r="W24" s="5"/>
      <c r="X24" s="323"/>
      <c r="Y24" s="32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</row>
    <row r="25" spans="1:82" s="6" customFormat="1" ht="12">
      <c r="A25" s="82" t="s">
        <v>9</v>
      </c>
      <c r="B25" s="82" t="s">
        <v>5</v>
      </c>
      <c r="C25" s="83">
        <v>1</v>
      </c>
      <c r="D25" s="83">
        <v>2009</v>
      </c>
      <c r="E25" s="83">
        <v>1239</v>
      </c>
      <c r="F25" s="83">
        <v>1239</v>
      </c>
      <c r="G25" s="84">
        <v>12509190</v>
      </c>
      <c r="H25" s="84">
        <v>8900000</v>
      </c>
      <c r="I25" s="2"/>
      <c r="J25" s="85" t="s">
        <v>9</v>
      </c>
      <c r="K25" s="85" t="s">
        <v>5</v>
      </c>
      <c r="L25" s="86">
        <v>1</v>
      </c>
      <c r="M25" s="86">
        <v>2009</v>
      </c>
      <c r="N25" s="86">
        <v>1239</v>
      </c>
      <c r="O25" s="86">
        <v>1239</v>
      </c>
      <c r="P25" s="87">
        <v>12509190</v>
      </c>
      <c r="Q25" s="87">
        <v>8900000</v>
      </c>
      <c r="R25" s="87">
        <f>(L25*P25)-Q25</f>
        <v>3609190</v>
      </c>
      <c r="S25" s="343"/>
      <c r="T25" s="5"/>
      <c r="U25" s="5"/>
      <c r="V25" s="5"/>
      <c r="W25" s="5"/>
      <c r="X25" s="323"/>
      <c r="Y25" s="323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s="6" customFormat="1" ht="18.75" customHeight="1">
      <c r="A26" s="37" t="s">
        <v>191</v>
      </c>
      <c r="B26" s="23" t="s">
        <v>180</v>
      </c>
      <c r="C26" s="57">
        <v>1</v>
      </c>
      <c r="D26" s="57">
        <v>2003</v>
      </c>
      <c r="E26" s="57">
        <v>978</v>
      </c>
      <c r="F26" s="57">
        <v>978</v>
      </c>
      <c r="G26" s="27">
        <v>2434250</v>
      </c>
      <c r="H26" s="27">
        <v>0</v>
      </c>
      <c r="I26" s="2"/>
      <c r="J26" s="37" t="s">
        <v>9</v>
      </c>
      <c r="K26" s="58" t="s">
        <v>5</v>
      </c>
      <c r="L26" s="39">
        <v>1</v>
      </c>
      <c r="M26" s="68">
        <v>2007</v>
      </c>
      <c r="N26" s="68" t="s">
        <v>116</v>
      </c>
      <c r="O26" s="68" t="s">
        <v>116</v>
      </c>
      <c r="P26" s="27">
        <v>12509190</v>
      </c>
      <c r="Q26" s="27">
        <v>8900000</v>
      </c>
      <c r="R26" s="41">
        <f>+P26-Q26</f>
        <v>3609190</v>
      </c>
      <c r="S26" s="343"/>
      <c r="T26" s="5"/>
      <c r="U26" s="5"/>
      <c r="V26" s="5"/>
      <c r="W26" s="5"/>
      <c r="X26" s="323"/>
      <c r="Y26" s="323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s="6" customFormat="1" ht="12">
      <c r="A27" s="37" t="s">
        <v>191</v>
      </c>
      <c r="B27" s="23" t="s">
        <v>180</v>
      </c>
      <c r="C27" s="57">
        <v>1</v>
      </c>
      <c r="D27" s="57">
        <v>2003</v>
      </c>
      <c r="E27" s="57">
        <v>996</v>
      </c>
      <c r="F27" s="57">
        <v>996</v>
      </c>
      <c r="G27" s="27">
        <v>2434250</v>
      </c>
      <c r="H27" s="27">
        <v>0</v>
      </c>
      <c r="I27" s="2"/>
      <c r="J27" s="70" t="s">
        <v>9</v>
      </c>
      <c r="K27" s="58" t="s">
        <v>5</v>
      </c>
      <c r="L27" s="71">
        <v>1</v>
      </c>
      <c r="M27" s="72">
        <v>2007</v>
      </c>
      <c r="N27" s="72">
        <v>1122</v>
      </c>
      <c r="O27" s="72">
        <v>1122</v>
      </c>
      <c r="P27" s="73">
        <v>12509190</v>
      </c>
      <c r="Q27" s="27">
        <v>8900000</v>
      </c>
      <c r="R27" s="41">
        <f>(L27*P27)-Q27</f>
        <v>3609190</v>
      </c>
      <c r="S27" s="343"/>
      <c r="T27" s="5"/>
      <c r="U27" s="5"/>
      <c r="V27" s="5"/>
      <c r="W27" s="5"/>
      <c r="X27" s="323"/>
      <c r="Y27" s="323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s="6" customFormat="1" ht="21.75" customHeight="1">
      <c r="A28" s="88" t="s">
        <v>175</v>
      </c>
      <c r="B28" s="89" t="s">
        <v>180</v>
      </c>
      <c r="C28" s="90">
        <v>1</v>
      </c>
      <c r="D28" s="91">
        <v>2004</v>
      </c>
      <c r="E28" s="90" t="s">
        <v>192</v>
      </c>
      <c r="F28" s="91" t="s">
        <v>192</v>
      </c>
      <c r="G28" s="92">
        <v>2434250</v>
      </c>
      <c r="H28" s="92">
        <v>0</v>
      </c>
      <c r="I28" s="2"/>
      <c r="J28" s="45" t="s">
        <v>117</v>
      </c>
      <c r="K28" s="46"/>
      <c r="L28" s="47">
        <f>+L29+L30+L31+L32+L33</f>
        <v>5</v>
      </c>
      <c r="M28" s="48"/>
      <c r="N28" s="46"/>
      <c r="O28" s="48"/>
      <c r="P28" s="46"/>
      <c r="Q28" s="49"/>
      <c r="R28" s="32">
        <f>+R29+R30+R31+R32+R33</f>
        <v>14521130</v>
      </c>
      <c r="S28" s="344"/>
      <c r="T28" s="94"/>
      <c r="U28" s="94"/>
      <c r="V28" s="95"/>
      <c r="W28" s="95"/>
      <c r="X28" s="327"/>
      <c r="Y28" s="328"/>
      <c r="Z28" s="96"/>
      <c r="AA28" s="97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s="6" customFormat="1" ht="18" customHeight="1">
      <c r="A29" s="88" t="s">
        <v>175</v>
      </c>
      <c r="B29" s="89" t="s">
        <v>180</v>
      </c>
      <c r="C29" s="90">
        <v>1</v>
      </c>
      <c r="D29" s="91">
        <v>2006</v>
      </c>
      <c r="E29" s="90" t="s">
        <v>193</v>
      </c>
      <c r="F29" s="91" t="s">
        <v>193</v>
      </c>
      <c r="G29" s="92">
        <v>2434250</v>
      </c>
      <c r="H29" s="92">
        <v>0</v>
      </c>
      <c r="I29" s="2"/>
      <c r="J29" s="37" t="s">
        <v>118</v>
      </c>
      <c r="K29" s="58" t="s">
        <v>5</v>
      </c>
      <c r="L29" s="39">
        <v>1</v>
      </c>
      <c r="M29" s="68">
        <v>2007</v>
      </c>
      <c r="N29" s="68">
        <v>1143</v>
      </c>
      <c r="O29" s="68">
        <v>1143</v>
      </c>
      <c r="P29" s="27">
        <v>12509190</v>
      </c>
      <c r="Q29" s="27">
        <v>8900000</v>
      </c>
      <c r="R29" s="41">
        <f>+P29-Q29</f>
        <v>3609190</v>
      </c>
      <c r="S29" s="343"/>
      <c r="T29" s="5"/>
      <c r="U29" s="5"/>
      <c r="V29" s="5"/>
      <c r="W29" s="322"/>
      <c r="X29" s="323"/>
      <c r="Y29" s="323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s="6" customFormat="1" ht="24">
      <c r="A30" s="371" t="s">
        <v>120</v>
      </c>
      <c r="B30" s="372"/>
      <c r="C30" s="372"/>
      <c r="D30" s="372"/>
      <c r="E30" s="372"/>
      <c r="F30" s="372"/>
      <c r="G30" s="372"/>
      <c r="H30" s="373"/>
      <c r="I30" s="2"/>
      <c r="J30" s="37" t="s">
        <v>118</v>
      </c>
      <c r="K30" s="98" t="s">
        <v>5</v>
      </c>
      <c r="L30" s="99">
        <v>1</v>
      </c>
      <c r="M30" s="100">
        <v>2005</v>
      </c>
      <c r="N30" s="100">
        <v>1067</v>
      </c>
      <c r="O30" s="100">
        <v>1067</v>
      </c>
      <c r="P30" s="101">
        <v>12509190</v>
      </c>
      <c r="Q30" s="27">
        <v>8900000</v>
      </c>
      <c r="R30" s="102">
        <f>(L30*P30)-Q30</f>
        <v>3609190</v>
      </c>
      <c r="S30" s="343"/>
      <c r="T30" s="5"/>
      <c r="U30" s="5"/>
      <c r="V30" s="5"/>
      <c r="W30" s="5"/>
      <c r="X30" s="323"/>
      <c r="Y30" s="323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s="6" customFormat="1" ht="20.25" customHeight="1">
      <c r="A31" s="88" t="s">
        <v>121</v>
      </c>
      <c r="B31" s="103" t="s">
        <v>186</v>
      </c>
      <c r="C31" s="57">
        <v>1</v>
      </c>
      <c r="D31" s="104">
        <v>2006</v>
      </c>
      <c r="E31" s="57" t="s">
        <v>194</v>
      </c>
      <c r="F31" s="105">
        <v>161342</v>
      </c>
      <c r="G31" s="27">
        <v>12509190</v>
      </c>
      <c r="H31" s="27">
        <v>10400000</v>
      </c>
      <c r="I31" s="2"/>
      <c r="J31" s="37" t="s">
        <v>118</v>
      </c>
      <c r="K31" s="58" t="s">
        <v>2</v>
      </c>
      <c r="L31" s="71">
        <v>1</v>
      </c>
      <c r="M31" s="72">
        <v>2006</v>
      </c>
      <c r="N31" s="72">
        <v>1102</v>
      </c>
      <c r="O31" s="72">
        <v>1102</v>
      </c>
      <c r="P31" s="73">
        <v>2434250</v>
      </c>
      <c r="Q31" s="73">
        <v>0</v>
      </c>
      <c r="R31" s="41">
        <f>(L31*P31)-Q31</f>
        <v>2434250</v>
      </c>
      <c r="S31" s="343"/>
      <c r="T31" s="5"/>
      <c r="U31" s="5"/>
      <c r="V31" s="5"/>
      <c r="W31" s="5"/>
      <c r="X31" s="323"/>
      <c r="Y31" s="323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s="6" customFormat="1" ht="18.75" customHeight="1">
      <c r="A32" s="88" t="s">
        <v>121</v>
      </c>
      <c r="B32" s="89" t="s">
        <v>180</v>
      </c>
      <c r="C32" s="90">
        <v>1</v>
      </c>
      <c r="D32" s="91">
        <v>2007</v>
      </c>
      <c r="E32" s="90" t="s">
        <v>195</v>
      </c>
      <c r="F32" s="91">
        <v>11789</v>
      </c>
      <c r="G32" s="92">
        <v>2434250</v>
      </c>
      <c r="H32" s="92">
        <v>0</v>
      </c>
      <c r="I32" s="2"/>
      <c r="J32" s="37" t="s">
        <v>118</v>
      </c>
      <c r="K32" s="58" t="s">
        <v>2</v>
      </c>
      <c r="L32" s="71">
        <v>1</v>
      </c>
      <c r="M32" s="72">
        <v>2007</v>
      </c>
      <c r="N32" s="72">
        <v>1174</v>
      </c>
      <c r="O32" s="72">
        <v>1174</v>
      </c>
      <c r="P32" s="73">
        <v>2434250</v>
      </c>
      <c r="Q32" s="73">
        <v>0</v>
      </c>
      <c r="R32" s="41">
        <f>(L32*P32)-Q32</f>
        <v>2434250</v>
      </c>
      <c r="S32" s="343"/>
      <c r="T32" s="5"/>
      <c r="U32" s="5"/>
      <c r="V32" s="5"/>
      <c r="W32" s="5"/>
      <c r="X32" s="323"/>
      <c r="Y32" s="323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  <row r="33" spans="1:82" s="6" customFormat="1" ht="24">
      <c r="A33" s="371" t="s">
        <v>196</v>
      </c>
      <c r="B33" s="372"/>
      <c r="C33" s="372"/>
      <c r="D33" s="372"/>
      <c r="E33" s="372"/>
      <c r="F33" s="372"/>
      <c r="G33" s="372"/>
      <c r="H33" s="373"/>
      <c r="I33" s="2"/>
      <c r="J33" s="37" t="s">
        <v>118</v>
      </c>
      <c r="K33" s="58" t="s">
        <v>2</v>
      </c>
      <c r="L33" s="71">
        <v>1</v>
      </c>
      <c r="M33" s="72">
        <v>2007</v>
      </c>
      <c r="N33" s="72">
        <v>1176</v>
      </c>
      <c r="O33" s="72">
        <v>1176</v>
      </c>
      <c r="P33" s="73">
        <v>2434250</v>
      </c>
      <c r="Q33" s="73">
        <v>0</v>
      </c>
      <c r="R33" s="41">
        <f>(L33*P33)-Q33</f>
        <v>2434250</v>
      </c>
      <c r="S33" s="343"/>
      <c r="T33" s="5"/>
      <c r="U33" s="5"/>
      <c r="V33" s="5"/>
      <c r="W33" s="5"/>
      <c r="X33" s="323"/>
      <c r="Y33" s="323"/>
      <c r="Z33" s="55"/>
      <c r="AA33" s="5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</row>
    <row r="34" spans="1:82" s="6" customFormat="1" ht="18.75" customHeight="1">
      <c r="A34" s="37" t="s">
        <v>197</v>
      </c>
      <c r="B34" s="89" t="s">
        <v>180</v>
      </c>
      <c r="C34" s="90">
        <v>1</v>
      </c>
      <c r="D34" s="91">
        <v>2004</v>
      </c>
      <c r="E34" s="90">
        <v>1021</v>
      </c>
      <c r="F34" s="91">
        <v>1021</v>
      </c>
      <c r="G34" s="92">
        <v>2434250</v>
      </c>
      <c r="H34" s="92">
        <v>0</v>
      </c>
      <c r="I34" s="2"/>
      <c r="J34" s="45" t="s">
        <v>110</v>
      </c>
      <c r="K34" s="46"/>
      <c r="L34" s="47">
        <f>SUM(L35:L41)</f>
        <v>7</v>
      </c>
      <c r="M34" s="48"/>
      <c r="N34" s="46"/>
      <c r="O34" s="48"/>
      <c r="P34" s="46"/>
      <c r="Q34" s="49"/>
      <c r="R34" s="32">
        <f>SUM(R35:R41)</f>
        <v>30639510</v>
      </c>
      <c r="S34" s="343"/>
      <c r="T34" s="5"/>
      <c r="U34" s="5"/>
      <c r="V34" s="5"/>
      <c r="W34" s="5"/>
      <c r="X34" s="323"/>
      <c r="Y34" s="326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</row>
    <row r="35" spans="1:82" s="6" customFormat="1" ht="12">
      <c r="A35" s="371" t="s">
        <v>176</v>
      </c>
      <c r="B35" s="372"/>
      <c r="C35" s="372"/>
      <c r="D35" s="372"/>
      <c r="E35" s="372"/>
      <c r="F35" s="372"/>
      <c r="G35" s="372"/>
      <c r="H35" s="373"/>
      <c r="I35" s="2"/>
      <c r="J35" s="37" t="s">
        <v>111</v>
      </c>
      <c r="K35" s="58" t="s">
        <v>5</v>
      </c>
      <c r="L35" s="39">
        <v>1</v>
      </c>
      <c r="M35" s="68">
        <v>2007</v>
      </c>
      <c r="N35" s="68" t="s">
        <v>119</v>
      </c>
      <c r="O35" s="68" t="s">
        <v>119</v>
      </c>
      <c r="P35" s="27">
        <v>12509190</v>
      </c>
      <c r="Q35" s="27">
        <v>8900000</v>
      </c>
      <c r="R35" s="41">
        <f>+P35-Q35</f>
        <v>3609190</v>
      </c>
      <c r="S35" s="343"/>
      <c r="T35" s="5"/>
      <c r="U35" s="5"/>
      <c r="V35" s="5"/>
      <c r="W35" s="5"/>
      <c r="X35" s="323"/>
      <c r="Y35" s="323"/>
      <c r="Z35" s="106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</row>
    <row r="36" spans="1:82" s="6" customFormat="1" ht="12">
      <c r="A36" s="37" t="s">
        <v>177</v>
      </c>
      <c r="B36" s="107" t="s">
        <v>180</v>
      </c>
      <c r="C36" s="90">
        <v>1</v>
      </c>
      <c r="D36" s="90">
        <v>2002</v>
      </c>
      <c r="E36" s="90">
        <v>935</v>
      </c>
      <c r="F36" s="90">
        <v>935</v>
      </c>
      <c r="G36" s="73">
        <v>2434250</v>
      </c>
      <c r="H36" s="73">
        <v>0</v>
      </c>
      <c r="I36" s="2"/>
      <c r="J36" s="70" t="s">
        <v>131</v>
      </c>
      <c r="K36" s="58" t="s">
        <v>5</v>
      </c>
      <c r="L36" s="71">
        <v>1</v>
      </c>
      <c r="M36" s="72">
        <v>2008</v>
      </c>
      <c r="N36" s="72">
        <v>1241</v>
      </c>
      <c r="O36" s="72">
        <v>1241</v>
      </c>
      <c r="P36" s="73">
        <v>12509190</v>
      </c>
      <c r="Q36" s="27">
        <v>8900000</v>
      </c>
      <c r="R36" s="41">
        <f>(L36*P36)-Q36</f>
        <v>3609190</v>
      </c>
      <c r="S36" s="343"/>
      <c r="T36" s="5"/>
      <c r="U36" s="5"/>
      <c r="V36" s="5"/>
      <c r="W36" s="5"/>
      <c r="X36" s="323"/>
      <c r="Y36" s="323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</row>
    <row r="37" spans="1:82" s="6" customFormat="1" ht="12">
      <c r="A37" s="371" t="s">
        <v>112</v>
      </c>
      <c r="B37" s="372"/>
      <c r="C37" s="372"/>
      <c r="D37" s="372"/>
      <c r="E37" s="372"/>
      <c r="F37" s="372"/>
      <c r="G37" s="372"/>
      <c r="H37" s="373"/>
      <c r="I37" s="2"/>
      <c r="J37" s="70" t="s">
        <v>131</v>
      </c>
      <c r="K37" s="98" t="s">
        <v>5</v>
      </c>
      <c r="L37" s="99">
        <v>1</v>
      </c>
      <c r="M37" s="100">
        <v>2008</v>
      </c>
      <c r="N37" s="100">
        <v>1187</v>
      </c>
      <c r="O37" s="100">
        <v>1187</v>
      </c>
      <c r="P37" s="101">
        <v>12509190</v>
      </c>
      <c r="Q37" s="27">
        <v>8900000</v>
      </c>
      <c r="R37" s="102">
        <f>(L37*P37)-Q37</f>
        <v>3609190</v>
      </c>
      <c r="S37" s="343"/>
      <c r="T37" s="5"/>
      <c r="U37" s="5"/>
      <c r="V37" s="5"/>
      <c r="W37" s="5"/>
      <c r="X37" s="323"/>
      <c r="Y37" s="323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</row>
    <row r="38" spans="1:82" s="6" customFormat="1" ht="19.5" customHeight="1">
      <c r="A38" s="108" t="s">
        <v>113</v>
      </c>
      <c r="B38" s="23" t="s">
        <v>180</v>
      </c>
      <c r="C38" s="57">
        <v>1</v>
      </c>
      <c r="D38" s="57">
        <v>2005</v>
      </c>
      <c r="E38" s="57" t="s">
        <v>198</v>
      </c>
      <c r="F38" s="57" t="s">
        <v>198</v>
      </c>
      <c r="G38" s="27">
        <v>2434250</v>
      </c>
      <c r="H38" s="27">
        <v>0</v>
      </c>
      <c r="I38" s="2"/>
      <c r="J38" s="70" t="s">
        <v>131</v>
      </c>
      <c r="K38" s="58" t="s">
        <v>2</v>
      </c>
      <c r="L38" s="71">
        <v>1</v>
      </c>
      <c r="M38" s="72">
        <v>2001</v>
      </c>
      <c r="N38" s="72">
        <v>878</v>
      </c>
      <c r="O38" s="72">
        <v>878</v>
      </c>
      <c r="P38" s="73">
        <v>2434250</v>
      </c>
      <c r="Q38" s="73">
        <v>0</v>
      </c>
      <c r="R38" s="41">
        <f>(L38*P38)-Q38</f>
        <v>2434250</v>
      </c>
      <c r="S38" s="343"/>
      <c r="T38" s="5"/>
      <c r="U38" s="5"/>
      <c r="V38" s="5"/>
      <c r="W38" s="5"/>
      <c r="X38" s="323"/>
      <c r="Y38" s="323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</row>
    <row r="39" spans="1:82" s="6" customFormat="1" ht="18.75" customHeight="1">
      <c r="A39" s="108" t="s">
        <v>113</v>
      </c>
      <c r="B39" s="23" t="s">
        <v>180</v>
      </c>
      <c r="C39" s="57">
        <v>1</v>
      </c>
      <c r="D39" s="57">
        <v>2005</v>
      </c>
      <c r="E39" s="57" t="s">
        <v>199</v>
      </c>
      <c r="F39" s="57" t="s">
        <v>199</v>
      </c>
      <c r="G39" s="27">
        <v>2434250</v>
      </c>
      <c r="H39" s="27">
        <v>0</v>
      </c>
      <c r="I39" s="2"/>
      <c r="J39" s="70" t="s">
        <v>131</v>
      </c>
      <c r="K39" s="58" t="s">
        <v>2</v>
      </c>
      <c r="L39" s="71">
        <v>1</v>
      </c>
      <c r="M39" s="72">
        <v>2002</v>
      </c>
      <c r="N39" s="72">
        <v>914</v>
      </c>
      <c r="O39" s="72">
        <v>914</v>
      </c>
      <c r="P39" s="73">
        <v>2434250</v>
      </c>
      <c r="Q39" s="73">
        <v>0</v>
      </c>
      <c r="R39" s="41">
        <f>(L39*P39)-Q39</f>
        <v>2434250</v>
      </c>
      <c r="S39" s="343"/>
      <c r="T39" s="5"/>
      <c r="U39" s="5"/>
      <c r="V39" s="5"/>
      <c r="W39" s="5"/>
      <c r="X39" s="323"/>
      <c r="Y39" s="323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</row>
    <row r="40" spans="1:82" s="6" customFormat="1" ht="20.25" customHeight="1">
      <c r="A40" s="108" t="s">
        <v>113</v>
      </c>
      <c r="B40" s="23" t="s">
        <v>180</v>
      </c>
      <c r="C40" s="57">
        <v>1</v>
      </c>
      <c r="D40" s="57">
        <v>1998</v>
      </c>
      <c r="E40" s="57" t="s">
        <v>200</v>
      </c>
      <c r="F40" s="57" t="s">
        <v>200</v>
      </c>
      <c r="G40" s="27">
        <v>2434250</v>
      </c>
      <c r="H40" s="27">
        <v>0</v>
      </c>
      <c r="I40" s="2"/>
      <c r="J40" s="70" t="s">
        <v>131</v>
      </c>
      <c r="K40" s="58" t="s">
        <v>2</v>
      </c>
      <c r="L40" s="71">
        <v>1</v>
      </c>
      <c r="M40" s="72">
        <v>2001</v>
      </c>
      <c r="N40" s="72">
        <v>867</v>
      </c>
      <c r="O40" s="72">
        <v>867</v>
      </c>
      <c r="P40" s="73">
        <v>2434250</v>
      </c>
      <c r="Q40" s="73">
        <v>0</v>
      </c>
      <c r="R40" s="41">
        <f>(L40*P40)-Q40</f>
        <v>2434250</v>
      </c>
      <c r="S40" s="343"/>
      <c r="T40" s="5"/>
      <c r="U40" s="5"/>
      <c r="V40" s="5"/>
      <c r="W40" s="5"/>
      <c r="X40" s="323"/>
      <c r="Y40" s="323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</row>
    <row r="41" spans="1:82" s="6" customFormat="1" ht="19.5" customHeight="1">
      <c r="A41" s="37" t="s">
        <v>201</v>
      </c>
      <c r="B41" s="70" t="s">
        <v>186</v>
      </c>
      <c r="C41" s="109">
        <v>1</v>
      </c>
      <c r="D41" s="110">
        <v>2005</v>
      </c>
      <c r="E41" s="110">
        <v>1066</v>
      </c>
      <c r="F41" s="110">
        <v>1066</v>
      </c>
      <c r="G41" s="73">
        <v>12509190</v>
      </c>
      <c r="H41" s="73">
        <v>10400000</v>
      </c>
      <c r="I41" s="2"/>
      <c r="J41" s="70" t="s">
        <v>131</v>
      </c>
      <c r="K41" s="58" t="s">
        <v>88</v>
      </c>
      <c r="L41" s="71">
        <v>1</v>
      </c>
      <c r="M41" s="72"/>
      <c r="N41" s="72"/>
      <c r="O41" s="72"/>
      <c r="P41" s="73">
        <v>12509190</v>
      </c>
      <c r="Q41" s="73">
        <v>0</v>
      </c>
      <c r="R41" s="41">
        <f>+P41</f>
        <v>12509190</v>
      </c>
      <c r="S41" s="343"/>
      <c r="T41" s="5"/>
      <c r="U41" s="5"/>
      <c r="V41" s="5"/>
      <c r="W41" s="5"/>
      <c r="X41" s="323"/>
      <c r="Y41" s="323"/>
      <c r="Z41" s="55"/>
      <c r="AA41" s="5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</row>
    <row r="42" spans="1:82" s="6" customFormat="1" ht="18" customHeight="1">
      <c r="A42" s="37" t="s">
        <v>201</v>
      </c>
      <c r="B42" s="23" t="s">
        <v>180</v>
      </c>
      <c r="C42" s="57">
        <v>1</v>
      </c>
      <c r="D42" s="57">
        <v>1997</v>
      </c>
      <c r="E42" s="57">
        <v>77516</v>
      </c>
      <c r="F42" s="57">
        <v>77516</v>
      </c>
      <c r="G42" s="27">
        <v>2434250</v>
      </c>
      <c r="H42" s="27">
        <v>0</v>
      </c>
      <c r="I42" s="2"/>
      <c r="J42" s="45" t="s">
        <v>381</v>
      </c>
      <c r="K42" s="46"/>
      <c r="L42" s="47">
        <f>SUM(L43:L51)</f>
        <v>9</v>
      </c>
      <c r="M42" s="48"/>
      <c r="N42" s="46"/>
      <c r="O42" s="48"/>
      <c r="P42" s="46"/>
      <c r="Q42" s="49"/>
      <c r="R42" s="32">
        <f>SUM(R43:R51)</f>
        <v>25433070</v>
      </c>
      <c r="S42" s="343"/>
      <c r="T42" s="5"/>
      <c r="U42" s="5"/>
      <c r="V42" s="5"/>
      <c r="W42" s="5"/>
      <c r="X42" s="323"/>
      <c r="Y42" s="323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</row>
    <row r="43" spans="1:82" s="6" customFormat="1" ht="12">
      <c r="A43" s="371" t="s">
        <v>202</v>
      </c>
      <c r="B43" s="372"/>
      <c r="C43" s="372"/>
      <c r="D43" s="372"/>
      <c r="E43" s="372"/>
      <c r="F43" s="372"/>
      <c r="G43" s="372"/>
      <c r="H43" s="373"/>
      <c r="I43" s="2"/>
      <c r="J43" s="85" t="s">
        <v>10</v>
      </c>
      <c r="K43" s="85" t="s">
        <v>5</v>
      </c>
      <c r="L43" s="86">
        <v>1</v>
      </c>
      <c r="M43" s="86">
        <v>2009</v>
      </c>
      <c r="N43" s="86">
        <v>1295</v>
      </c>
      <c r="O43" s="86">
        <v>1295</v>
      </c>
      <c r="P43" s="87">
        <v>12509190</v>
      </c>
      <c r="Q43" s="87">
        <v>8900000</v>
      </c>
      <c r="R43" s="87">
        <f>(L43*P43)-Q43</f>
        <v>3609190</v>
      </c>
      <c r="S43" s="343"/>
      <c r="T43" s="5"/>
      <c r="U43" s="5"/>
      <c r="V43" s="5"/>
      <c r="W43" s="5"/>
      <c r="X43" s="323"/>
      <c r="Y43" s="323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</row>
    <row r="44" spans="1:82" s="6" customFormat="1" ht="18.75" customHeight="1">
      <c r="A44" s="37" t="s">
        <v>203</v>
      </c>
      <c r="B44" s="23" t="s">
        <v>180</v>
      </c>
      <c r="C44" s="57">
        <v>1</v>
      </c>
      <c r="D44" s="57">
        <v>1998</v>
      </c>
      <c r="E44" s="57" t="s">
        <v>204</v>
      </c>
      <c r="F44" s="57">
        <v>777</v>
      </c>
      <c r="G44" s="27">
        <v>2434250</v>
      </c>
      <c r="H44" s="27">
        <v>0</v>
      </c>
      <c r="I44" s="2"/>
      <c r="J44" s="85" t="s">
        <v>10</v>
      </c>
      <c r="K44" s="85" t="s">
        <v>5</v>
      </c>
      <c r="L44" s="86">
        <v>1</v>
      </c>
      <c r="M44" s="86">
        <v>2009</v>
      </c>
      <c r="N44" s="86">
        <v>1189</v>
      </c>
      <c r="O44" s="86">
        <v>1189</v>
      </c>
      <c r="P44" s="87">
        <v>12509190</v>
      </c>
      <c r="Q44" s="87">
        <v>8900000</v>
      </c>
      <c r="R44" s="87">
        <f>(L44*P44)-Q44</f>
        <v>3609190</v>
      </c>
      <c r="S44" s="343"/>
      <c r="T44" s="5"/>
      <c r="U44" s="5"/>
      <c r="V44" s="5"/>
      <c r="W44" s="5"/>
      <c r="X44" s="323"/>
      <c r="Y44" s="323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</row>
    <row r="45" spans="1:82" s="6" customFormat="1" ht="19.5" customHeight="1">
      <c r="A45" s="37" t="s">
        <v>203</v>
      </c>
      <c r="B45" s="23" t="s">
        <v>180</v>
      </c>
      <c r="C45" s="111">
        <v>1</v>
      </c>
      <c r="D45" s="112">
        <v>2002</v>
      </c>
      <c r="E45" s="113" t="s">
        <v>205</v>
      </c>
      <c r="F45" s="113">
        <v>934</v>
      </c>
      <c r="G45" s="27">
        <v>2434250</v>
      </c>
      <c r="H45" s="27">
        <v>0</v>
      </c>
      <c r="I45" s="2"/>
      <c r="J45" s="114" t="s">
        <v>121</v>
      </c>
      <c r="K45" s="58" t="s">
        <v>5</v>
      </c>
      <c r="L45" s="39">
        <v>1</v>
      </c>
      <c r="M45" s="39">
        <v>2007</v>
      </c>
      <c r="N45" s="68" t="s">
        <v>122</v>
      </c>
      <c r="O45" s="68">
        <v>119907</v>
      </c>
      <c r="P45" s="27">
        <v>12509190</v>
      </c>
      <c r="Q45" s="27">
        <v>8900000</v>
      </c>
      <c r="R45" s="41">
        <f>+P45-Q45</f>
        <v>3609190</v>
      </c>
      <c r="S45" s="343"/>
      <c r="T45" s="5"/>
      <c r="U45" s="5"/>
      <c r="V45" s="5"/>
      <c r="W45" s="5"/>
      <c r="X45" s="323"/>
      <c r="Y45" s="323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spans="1:82" s="6" customFormat="1" ht="20.25" customHeight="1">
      <c r="A46" s="37" t="s">
        <v>203</v>
      </c>
      <c r="B46" s="23" t="s">
        <v>180</v>
      </c>
      <c r="C46" s="111">
        <v>1</v>
      </c>
      <c r="D46" s="112">
        <v>2002</v>
      </c>
      <c r="E46" s="113" t="s">
        <v>206</v>
      </c>
      <c r="F46" s="113">
        <v>941</v>
      </c>
      <c r="G46" s="27">
        <v>2434250</v>
      </c>
      <c r="H46" s="27">
        <v>0</v>
      </c>
      <c r="I46" s="2"/>
      <c r="J46" s="85" t="s">
        <v>10</v>
      </c>
      <c r="K46" s="85" t="s">
        <v>2</v>
      </c>
      <c r="L46" s="86">
        <v>1</v>
      </c>
      <c r="M46" s="86">
        <v>2009</v>
      </c>
      <c r="N46" s="86">
        <v>1330</v>
      </c>
      <c r="O46" s="86">
        <v>1330</v>
      </c>
      <c r="P46" s="87">
        <v>2434250</v>
      </c>
      <c r="Q46" s="87">
        <v>0</v>
      </c>
      <c r="R46" s="87">
        <f aca="true" t="shared" si="1" ref="R46:R51">(L46*P46)-Q46</f>
        <v>2434250</v>
      </c>
      <c r="S46" s="343"/>
      <c r="T46" s="5"/>
      <c r="U46" s="5"/>
      <c r="V46" s="5"/>
      <c r="W46" s="55"/>
      <c r="X46" s="323"/>
      <c r="Y46" s="323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</row>
    <row r="47" spans="1:82" s="6" customFormat="1" ht="19.5" customHeight="1">
      <c r="A47" s="37" t="s">
        <v>203</v>
      </c>
      <c r="B47" s="23" t="s">
        <v>180</v>
      </c>
      <c r="C47" s="111">
        <v>1</v>
      </c>
      <c r="D47" s="112">
        <v>2002</v>
      </c>
      <c r="E47" s="113" t="s">
        <v>207</v>
      </c>
      <c r="F47" s="113"/>
      <c r="G47" s="27">
        <v>2434250</v>
      </c>
      <c r="H47" s="27">
        <v>0</v>
      </c>
      <c r="I47" s="2"/>
      <c r="J47" s="85" t="s">
        <v>10</v>
      </c>
      <c r="K47" s="85" t="s">
        <v>2</v>
      </c>
      <c r="L47" s="86">
        <v>1</v>
      </c>
      <c r="M47" s="86">
        <v>2009</v>
      </c>
      <c r="N47" s="86">
        <v>1343</v>
      </c>
      <c r="O47" s="86">
        <v>1343</v>
      </c>
      <c r="P47" s="87">
        <v>2434250</v>
      </c>
      <c r="Q47" s="87">
        <v>0</v>
      </c>
      <c r="R47" s="87">
        <f t="shared" si="1"/>
        <v>2434250</v>
      </c>
      <c r="S47" s="343"/>
      <c r="T47" s="5"/>
      <c r="U47" s="5"/>
      <c r="V47" s="5"/>
      <c r="W47" s="5"/>
      <c r="X47" s="323"/>
      <c r="Y47" s="323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</row>
    <row r="48" spans="1:82" s="6" customFormat="1" ht="18" customHeight="1">
      <c r="A48" s="37" t="s">
        <v>203</v>
      </c>
      <c r="B48" s="103" t="s">
        <v>180</v>
      </c>
      <c r="C48" s="57">
        <v>1</v>
      </c>
      <c r="D48" s="104">
        <v>2005</v>
      </c>
      <c r="E48" s="57" t="s">
        <v>208</v>
      </c>
      <c r="F48" s="105"/>
      <c r="G48" s="27">
        <v>2434250</v>
      </c>
      <c r="H48" s="27">
        <v>0</v>
      </c>
      <c r="I48" s="2"/>
      <c r="J48" s="85" t="s">
        <v>10</v>
      </c>
      <c r="K48" s="85" t="s">
        <v>2</v>
      </c>
      <c r="L48" s="86">
        <v>1</v>
      </c>
      <c r="M48" s="86">
        <v>2009</v>
      </c>
      <c r="N48" s="86">
        <v>1340</v>
      </c>
      <c r="O48" s="86">
        <v>1340</v>
      </c>
      <c r="P48" s="87">
        <v>2434250</v>
      </c>
      <c r="Q48" s="87">
        <v>0</v>
      </c>
      <c r="R48" s="87">
        <f t="shared" si="1"/>
        <v>2434250</v>
      </c>
      <c r="S48" s="343"/>
      <c r="T48" s="5"/>
      <c r="U48" s="5"/>
      <c r="V48" s="5"/>
      <c r="W48" s="5"/>
      <c r="X48" s="323"/>
      <c r="Y48" s="323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</row>
    <row r="49" spans="1:82" s="6" customFormat="1" ht="21" customHeight="1">
      <c r="A49" s="37" t="s">
        <v>203</v>
      </c>
      <c r="B49" s="103" t="s">
        <v>180</v>
      </c>
      <c r="C49" s="57">
        <v>1</v>
      </c>
      <c r="D49" s="110">
        <v>2005</v>
      </c>
      <c r="E49" s="110" t="s">
        <v>209</v>
      </c>
      <c r="F49" s="110"/>
      <c r="G49" s="73">
        <v>2434250</v>
      </c>
      <c r="H49" s="73">
        <v>0</v>
      </c>
      <c r="I49" s="2"/>
      <c r="J49" s="85" t="s">
        <v>10</v>
      </c>
      <c r="K49" s="85" t="s">
        <v>2</v>
      </c>
      <c r="L49" s="86">
        <v>1</v>
      </c>
      <c r="M49" s="86">
        <v>2009</v>
      </c>
      <c r="N49" s="86">
        <v>1345</v>
      </c>
      <c r="O49" s="86">
        <v>1345</v>
      </c>
      <c r="P49" s="87">
        <v>2434250</v>
      </c>
      <c r="Q49" s="87">
        <v>0</v>
      </c>
      <c r="R49" s="87">
        <f t="shared" si="1"/>
        <v>2434250</v>
      </c>
      <c r="S49" s="343"/>
      <c r="T49" s="5"/>
      <c r="U49" s="5"/>
      <c r="V49" s="5"/>
      <c r="W49" s="5"/>
      <c r="X49" s="323"/>
      <c r="Y49" s="323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</row>
    <row r="50" spans="1:82" s="6" customFormat="1" ht="21" customHeight="1">
      <c r="A50" s="37" t="s">
        <v>203</v>
      </c>
      <c r="B50" s="103" t="s">
        <v>180</v>
      </c>
      <c r="C50" s="57">
        <v>1</v>
      </c>
      <c r="D50" s="110">
        <v>2005</v>
      </c>
      <c r="E50" s="110" t="s">
        <v>210</v>
      </c>
      <c r="F50" s="110"/>
      <c r="G50" s="73">
        <v>2434250</v>
      </c>
      <c r="H50" s="73">
        <v>0</v>
      </c>
      <c r="I50" s="2"/>
      <c r="J50" s="85" t="s">
        <v>10</v>
      </c>
      <c r="K50" s="85" t="s">
        <v>2</v>
      </c>
      <c r="L50" s="86">
        <v>1</v>
      </c>
      <c r="M50" s="86">
        <v>2009</v>
      </c>
      <c r="N50" s="86">
        <v>1255</v>
      </c>
      <c r="O50" s="86">
        <v>1255</v>
      </c>
      <c r="P50" s="87">
        <v>2434250</v>
      </c>
      <c r="Q50" s="87">
        <v>0</v>
      </c>
      <c r="R50" s="87">
        <f t="shared" si="1"/>
        <v>2434250</v>
      </c>
      <c r="S50" s="343"/>
      <c r="T50" s="5"/>
      <c r="U50" s="5"/>
      <c r="V50" s="5"/>
      <c r="W50" s="5"/>
      <c r="X50" s="323"/>
      <c r="Y50" s="323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</row>
    <row r="51" spans="1:82" s="6" customFormat="1" ht="18" customHeight="1">
      <c r="A51" s="37" t="s">
        <v>203</v>
      </c>
      <c r="B51" s="103" t="s">
        <v>180</v>
      </c>
      <c r="C51" s="57">
        <v>1</v>
      </c>
      <c r="D51" s="110">
        <v>2005</v>
      </c>
      <c r="E51" s="110" t="s">
        <v>211</v>
      </c>
      <c r="F51" s="110"/>
      <c r="G51" s="73">
        <v>2434250</v>
      </c>
      <c r="H51" s="73">
        <v>0</v>
      </c>
      <c r="I51" s="2"/>
      <c r="J51" s="85" t="s">
        <v>10</v>
      </c>
      <c r="K51" s="85" t="s">
        <v>2</v>
      </c>
      <c r="L51" s="86">
        <v>1</v>
      </c>
      <c r="M51" s="86">
        <v>2009</v>
      </c>
      <c r="N51" s="86">
        <v>1257</v>
      </c>
      <c r="O51" s="86">
        <v>1257</v>
      </c>
      <c r="P51" s="87">
        <v>2434250</v>
      </c>
      <c r="Q51" s="87">
        <v>0</v>
      </c>
      <c r="R51" s="87">
        <f t="shared" si="1"/>
        <v>2434250</v>
      </c>
      <c r="S51" s="343"/>
      <c r="T51" s="5"/>
      <c r="U51" s="5"/>
      <c r="V51" s="5"/>
      <c r="W51" s="5"/>
      <c r="X51" s="323"/>
      <c r="Y51" s="323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</row>
    <row r="52" spans="1:82" s="6" customFormat="1" ht="12">
      <c r="A52" s="371" t="s">
        <v>125</v>
      </c>
      <c r="B52" s="372"/>
      <c r="C52" s="372"/>
      <c r="D52" s="372"/>
      <c r="E52" s="372"/>
      <c r="F52" s="372"/>
      <c r="G52" s="372"/>
      <c r="H52" s="373"/>
      <c r="I52" s="2"/>
      <c r="J52" s="45" t="s">
        <v>138</v>
      </c>
      <c r="K52" s="46"/>
      <c r="L52" s="47">
        <f>+L53+L54+L55</f>
        <v>3</v>
      </c>
      <c r="M52" s="48"/>
      <c r="N52" s="46"/>
      <c r="O52" s="48"/>
      <c r="P52" s="46"/>
      <c r="Q52" s="49"/>
      <c r="R52" s="32">
        <f>+R53+R54+R55</f>
        <v>8477690</v>
      </c>
      <c r="S52" s="343"/>
      <c r="T52" s="5"/>
      <c r="U52" s="5"/>
      <c r="V52" s="5"/>
      <c r="W52" s="5"/>
      <c r="X52" s="323"/>
      <c r="Y52" s="323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</row>
    <row r="53" spans="1:82" s="6" customFormat="1" ht="18" customHeight="1">
      <c r="A53" s="70" t="s">
        <v>125</v>
      </c>
      <c r="B53" s="70" t="s">
        <v>186</v>
      </c>
      <c r="C53" s="109">
        <v>1</v>
      </c>
      <c r="D53" s="110">
        <v>2005</v>
      </c>
      <c r="E53" s="110" t="s">
        <v>212</v>
      </c>
      <c r="F53" s="110"/>
      <c r="G53" s="73">
        <v>12509190</v>
      </c>
      <c r="H53" s="73">
        <v>10400000</v>
      </c>
      <c r="I53" s="2"/>
      <c r="J53" s="115" t="s">
        <v>7</v>
      </c>
      <c r="K53" s="98" t="s">
        <v>5</v>
      </c>
      <c r="L53" s="99">
        <v>1</v>
      </c>
      <c r="M53" s="100">
        <v>2006</v>
      </c>
      <c r="N53" s="100">
        <v>1080</v>
      </c>
      <c r="O53" s="100">
        <v>1080</v>
      </c>
      <c r="P53" s="101">
        <v>12509190</v>
      </c>
      <c r="Q53" s="27">
        <v>8900000</v>
      </c>
      <c r="R53" s="102">
        <f>(L53*P53)-Q53</f>
        <v>3609190</v>
      </c>
      <c r="S53" s="343"/>
      <c r="T53" s="5"/>
      <c r="U53" s="5"/>
      <c r="V53" s="5"/>
      <c r="W53" s="5"/>
      <c r="X53" s="323"/>
      <c r="Y53" s="323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</row>
    <row r="54" spans="1:82" s="6" customFormat="1" ht="19.5" customHeight="1">
      <c r="A54" s="70" t="s">
        <v>125</v>
      </c>
      <c r="B54" s="70" t="s">
        <v>186</v>
      </c>
      <c r="C54" s="109">
        <v>1</v>
      </c>
      <c r="D54" s="110">
        <v>2006</v>
      </c>
      <c r="E54" s="110" t="s">
        <v>213</v>
      </c>
      <c r="F54" s="110"/>
      <c r="G54" s="73">
        <v>12509190</v>
      </c>
      <c r="H54" s="73">
        <v>10400000</v>
      </c>
      <c r="I54" s="2"/>
      <c r="J54" s="70" t="s">
        <v>7</v>
      </c>
      <c r="K54" s="58" t="s">
        <v>2</v>
      </c>
      <c r="L54" s="71">
        <v>1</v>
      </c>
      <c r="M54" s="72">
        <v>2007</v>
      </c>
      <c r="N54" s="72">
        <v>1177</v>
      </c>
      <c r="O54" s="72">
        <v>1177</v>
      </c>
      <c r="P54" s="73">
        <v>2434250</v>
      </c>
      <c r="Q54" s="73">
        <v>0</v>
      </c>
      <c r="R54" s="41">
        <f>(L54*P54)-Q54</f>
        <v>2434250</v>
      </c>
      <c r="S54" s="343"/>
      <c r="T54" s="5"/>
      <c r="U54" s="5"/>
      <c r="V54" s="5"/>
      <c r="W54" s="5"/>
      <c r="X54" s="323"/>
      <c r="Y54" s="323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</row>
    <row r="55" spans="1:82" s="6" customFormat="1" ht="12">
      <c r="A55" s="116"/>
      <c r="B55" s="117"/>
      <c r="C55" s="118"/>
      <c r="D55" s="119"/>
      <c r="E55" s="119"/>
      <c r="F55" s="119"/>
      <c r="G55" s="120"/>
      <c r="H55" s="121"/>
      <c r="I55" s="2"/>
      <c r="J55" s="70" t="s">
        <v>7</v>
      </c>
      <c r="K55" s="58" t="s">
        <v>2</v>
      </c>
      <c r="L55" s="71">
        <v>1</v>
      </c>
      <c r="M55" s="72">
        <v>2007</v>
      </c>
      <c r="N55" s="72">
        <v>1180</v>
      </c>
      <c r="O55" s="72">
        <v>1180</v>
      </c>
      <c r="P55" s="73">
        <v>2434250</v>
      </c>
      <c r="Q55" s="73">
        <v>0</v>
      </c>
      <c r="R55" s="41">
        <f>(L55*P55)-Q55</f>
        <v>2434250</v>
      </c>
      <c r="S55" s="343"/>
      <c r="T55" s="5"/>
      <c r="U55" s="5"/>
      <c r="V55" s="5"/>
      <c r="W55" s="5"/>
      <c r="X55" s="323"/>
      <c r="Y55" s="323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</row>
    <row r="56" spans="1:82" s="6" customFormat="1" ht="12">
      <c r="A56" s="116"/>
      <c r="B56" s="117"/>
      <c r="C56" s="118"/>
      <c r="D56" s="119"/>
      <c r="E56" s="119"/>
      <c r="F56" s="119"/>
      <c r="G56" s="120"/>
      <c r="H56" s="121"/>
      <c r="I56" s="2"/>
      <c r="J56" s="45" t="s">
        <v>112</v>
      </c>
      <c r="K56" s="46"/>
      <c r="L56" s="47">
        <f>SUM(L57:L61)</f>
        <v>5</v>
      </c>
      <c r="M56" s="48"/>
      <c r="N56" s="46"/>
      <c r="O56" s="48"/>
      <c r="P56" s="46"/>
      <c r="Q56" s="49"/>
      <c r="R56" s="32">
        <f>SUM(R57:R61)</f>
        <v>15696070</v>
      </c>
      <c r="S56" s="343"/>
      <c r="T56" s="5"/>
      <c r="U56" s="5"/>
      <c r="V56" s="5"/>
      <c r="W56" s="5"/>
      <c r="X56" s="323"/>
      <c r="Y56" s="323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</row>
    <row r="57" spans="1:82" s="6" customFormat="1" ht="12">
      <c r="A57" s="116"/>
      <c r="B57" s="117"/>
      <c r="C57" s="118"/>
      <c r="D57" s="119"/>
      <c r="E57" s="119"/>
      <c r="F57" s="119"/>
      <c r="G57" s="120"/>
      <c r="H57" s="121"/>
      <c r="I57" s="2"/>
      <c r="J57" s="85" t="s">
        <v>11</v>
      </c>
      <c r="K57" s="85" t="s">
        <v>5</v>
      </c>
      <c r="L57" s="86">
        <v>1</v>
      </c>
      <c r="M57" s="86">
        <v>2009</v>
      </c>
      <c r="N57" s="86">
        <v>1286</v>
      </c>
      <c r="O57" s="86">
        <v>1286</v>
      </c>
      <c r="P57" s="87">
        <v>12509190</v>
      </c>
      <c r="Q57" s="87">
        <v>8900000</v>
      </c>
      <c r="R57" s="87">
        <f>(L57*P57)-Q57</f>
        <v>3609190</v>
      </c>
      <c r="S57" s="343"/>
      <c r="T57" s="5"/>
      <c r="U57" s="5"/>
      <c r="V57" s="5"/>
      <c r="W57" s="5"/>
      <c r="X57" s="323"/>
      <c r="Y57" s="323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</row>
    <row r="58" spans="1:82" s="6" customFormat="1" ht="12">
      <c r="A58" s="116"/>
      <c r="B58" s="117"/>
      <c r="C58" s="118"/>
      <c r="D58" s="119"/>
      <c r="E58" s="119"/>
      <c r="F58" s="119"/>
      <c r="G58" s="120"/>
      <c r="H58" s="121"/>
      <c r="I58" s="2"/>
      <c r="J58" s="85" t="s">
        <v>11</v>
      </c>
      <c r="K58" s="85" t="s">
        <v>2</v>
      </c>
      <c r="L58" s="86">
        <v>1</v>
      </c>
      <c r="M58" s="86">
        <v>2009</v>
      </c>
      <c r="N58" s="86">
        <v>1263</v>
      </c>
      <c r="O58" s="86">
        <v>1263</v>
      </c>
      <c r="P58" s="87">
        <v>2434250</v>
      </c>
      <c r="Q58" s="87">
        <v>0</v>
      </c>
      <c r="R58" s="87">
        <f>(L58*P58)-Q58</f>
        <v>2434250</v>
      </c>
      <c r="S58" s="343"/>
      <c r="T58" s="5"/>
      <c r="U58" s="5"/>
      <c r="V58" s="5"/>
      <c r="W58" s="55"/>
      <c r="X58" s="326"/>
      <c r="Y58" s="323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</row>
    <row r="59" spans="1:82" s="6" customFormat="1" ht="12">
      <c r="A59" s="116"/>
      <c r="B59" s="117"/>
      <c r="C59" s="118"/>
      <c r="D59" s="119"/>
      <c r="E59" s="119"/>
      <c r="F59" s="119"/>
      <c r="G59" s="120"/>
      <c r="H59" s="121"/>
      <c r="I59" s="2"/>
      <c r="J59" s="85" t="s">
        <v>11</v>
      </c>
      <c r="K59" s="85" t="s">
        <v>2</v>
      </c>
      <c r="L59" s="86">
        <v>1</v>
      </c>
      <c r="M59" s="86">
        <v>2009</v>
      </c>
      <c r="N59" s="86">
        <v>1268</v>
      </c>
      <c r="O59" s="86">
        <v>1268</v>
      </c>
      <c r="P59" s="87">
        <v>2434250</v>
      </c>
      <c r="Q59" s="87">
        <v>0</v>
      </c>
      <c r="R59" s="87">
        <f>(L59*P59)-Q59</f>
        <v>2434250</v>
      </c>
      <c r="S59" s="343"/>
      <c r="T59" s="5"/>
      <c r="U59" s="5"/>
      <c r="V59" s="5"/>
      <c r="W59" s="5"/>
      <c r="X59" s="323"/>
      <c r="Y59" s="326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1:82" s="6" customFormat="1" ht="18.75" customHeight="1">
      <c r="A60" s="116"/>
      <c r="B60" s="117"/>
      <c r="C60" s="118"/>
      <c r="D60" s="119"/>
      <c r="E60" s="119"/>
      <c r="F60" s="119"/>
      <c r="G60" s="120"/>
      <c r="H60" s="121"/>
      <c r="I60" s="2"/>
      <c r="J60" s="62" t="s">
        <v>113</v>
      </c>
      <c r="K60" s="58" t="s">
        <v>5</v>
      </c>
      <c r="L60" s="39">
        <v>1</v>
      </c>
      <c r="M60" s="39">
        <v>2007</v>
      </c>
      <c r="N60" s="40" t="s">
        <v>123</v>
      </c>
      <c r="O60" s="40" t="s">
        <v>123</v>
      </c>
      <c r="P60" s="27">
        <v>12509190</v>
      </c>
      <c r="Q60" s="27">
        <v>8900000</v>
      </c>
      <c r="R60" s="41">
        <f>+P60-Q60</f>
        <v>3609190</v>
      </c>
      <c r="S60" s="343"/>
      <c r="T60" s="5"/>
      <c r="U60" s="5"/>
      <c r="V60" s="5"/>
      <c r="W60" s="5"/>
      <c r="X60" s="326"/>
      <c r="Y60" s="323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</row>
    <row r="61" spans="1:82" s="6" customFormat="1" ht="16.5" customHeight="1">
      <c r="A61" s="116"/>
      <c r="B61" s="117"/>
      <c r="C61" s="118"/>
      <c r="D61" s="119"/>
      <c r="E61" s="119"/>
      <c r="F61" s="119"/>
      <c r="G61" s="120"/>
      <c r="H61" s="121"/>
      <c r="I61" s="2"/>
      <c r="J61" s="108" t="s">
        <v>113</v>
      </c>
      <c r="K61" s="58" t="s">
        <v>5</v>
      </c>
      <c r="L61" s="39">
        <v>1</v>
      </c>
      <c r="M61" s="39">
        <v>2007</v>
      </c>
      <c r="N61" s="40" t="s">
        <v>124</v>
      </c>
      <c r="O61" s="40" t="s">
        <v>124</v>
      </c>
      <c r="P61" s="27">
        <v>12509190</v>
      </c>
      <c r="Q61" s="27">
        <v>8900000</v>
      </c>
      <c r="R61" s="41">
        <f>+P61-Q61</f>
        <v>3609190</v>
      </c>
      <c r="S61" s="343"/>
      <c r="T61" s="5"/>
      <c r="U61" s="5"/>
      <c r="V61" s="5"/>
      <c r="W61" s="5"/>
      <c r="X61" s="323"/>
      <c r="Y61" s="323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</row>
    <row r="62" spans="1:82" s="6" customFormat="1" ht="12">
      <c r="A62" s="116"/>
      <c r="B62" s="117"/>
      <c r="C62" s="118"/>
      <c r="D62" s="119"/>
      <c r="E62" s="119"/>
      <c r="F62" s="119"/>
      <c r="G62" s="120"/>
      <c r="H62" s="121"/>
      <c r="I62" s="2"/>
      <c r="J62" s="45" t="s">
        <v>125</v>
      </c>
      <c r="K62" s="46"/>
      <c r="L62" s="47">
        <f>SUM(L63:L65)</f>
        <v>3</v>
      </c>
      <c r="M62" s="48"/>
      <c r="N62" s="46"/>
      <c r="O62" s="48"/>
      <c r="P62" s="46"/>
      <c r="Q62" s="49"/>
      <c r="R62" s="32">
        <f>SUM(R63:R65)</f>
        <v>10827570</v>
      </c>
      <c r="S62" s="343"/>
      <c r="T62" s="5"/>
      <c r="U62" s="5"/>
      <c r="V62" s="5"/>
      <c r="W62" s="5"/>
      <c r="X62" s="323"/>
      <c r="Y62" s="323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</row>
    <row r="63" spans="1:82" s="6" customFormat="1" ht="12">
      <c r="A63" s="116"/>
      <c r="B63" s="117"/>
      <c r="C63" s="118"/>
      <c r="D63" s="119"/>
      <c r="E63" s="119"/>
      <c r="F63" s="119"/>
      <c r="G63" s="120"/>
      <c r="H63" s="121"/>
      <c r="I63" s="2"/>
      <c r="J63" s="349" t="s">
        <v>13</v>
      </c>
      <c r="K63" s="349" t="s">
        <v>5</v>
      </c>
      <c r="L63" s="350">
        <v>1</v>
      </c>
      <c r="M63" s="350">
        <v>2009</v>
      </c>
      <c r="N63" s="350">
        <v>1237</v>
      </c>
      <c r="O63" s="350">
        <v>1237</v>
      </c>
      <c r="P63" s="351">
        <v>12509190</v>
      </c>
      <c r="Q63" s="351">
        <v>8900000</v>
      </c>
      <c r="R63" s="351">
        <f>(L63*P63)-Q63</f>
        <v>3609190</v>
      </c>
      <c r="S63" s="343"/>
      <c r="T63" s="5"/>
      <c r="U63" s="5"/>
      <c r="V63" s="5"/>
      <c r="W63" s="5"/>
      <c r="X63" s="323"/>
      <c r="Y63" s="323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</row>
    <row r="64" spans="1:82" s="6" customFormat="1" ht="12">
      <c r="A64" s="116"/>
      <c r="B64" s="117"/>
      <c r="C64" s="118"/>
      <c r="D64" s="119"/>
      <c r="E64" s="119"/>
      <c r="F64" s="119"/>
      <c r="G64" s="120"/>
      <c r="H64" s="121"/>
      <c r="I64" s="2"/>
      <c r="J64" s="349" t="s">
        <v>13</v>
      </c>
      <c r="K64" s="349" t="s">
        <v>5</v>
      </c>
      <c r="L64" s="350">
        <v>1</v>
      </c>
      <c r="M64" s="350">
        <v>2009</v>
      </c>
      <c r="N64" s="350">
        <v>1238</v>
      </c>
      <c r="O64" s="350">
        <v>1238</v>
      </c>
      <c r="P64" s="351">
        <v>12509190</v>
      </c>
      <c r="Q64" s="351">
        <v>8900000</v>
      </c>
      <c r="R64" s="351">
        <f>(L64*P64)-Q64</f>
        <v>3609190</v>
      </c>
      <c r="S64" s="343"/>
      <c r="T64" s="5"/>
      <c r="U64" s="5"/>
      <c r="V64" s="5"/>
      <c r="W64" s="5"/>
      <c r="X64" s="323"/>
      <c r="Y64" s="323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</row>
    <row r="65" spans="1:82" s="6" customFormat="1" ht="18.75" customHeight="1">
      <c r="A65" s="116"/>
      <c r="B65" s="117"/>
      <c r="C65" s="118"/>
      <c r="D65" s="119"/>
      <c r="E65" s="119"/>
      <c r="F65" s="119"/>
      <c r="G65" s="120"/>
      <c r="H65" s="121"/>
      <c r="I65" s="2"/>
      <c r="J65" s="70" t="s">
        <v>125</v>
      </c>
      <c r="K65" s="58" t="s">
        <v>5</v>
      </c>
      <c r="L65" s="71">
        <v>1</v>
      </c>
      <c r="M65" s="72">
        <v>2007</v>
      </c>
      <c r="N65" s="72" t="s">
        <v>126</v>
      </c>
      <c r="O65" s="72">
        <v>1118</v>
      </c>
      <c r="P65" s="73">
        <v>12509190</v>
      </c>
      <c r="Q65" s="27">
        <v>8900000</v>
      </c>
      <c r="R65" s="41">
        <f>(L65*P65)-Q65</f>
        <v>3609190</v>
      </c>
      <c r="S65" s="343"/>
      <c r="T65" s="5"/>
      <c r="U65" s="5"/>
      <c r="V65" s="5"/>
      <c r="W65" s="5"/>
      <c r="X65" s="323"/>
      <c r="Y65" s="323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</row>
    <row r="66" spans="1:82" s="6" customFormat="1" ht="12">
      <c r="A66" s="116"/>
      <c r="B66" s="117"/>
      <c r="C66" s="118"/>
      <c r="D66" s="119"/>
      <c r="E66" s="119"/>
      <c r="F66" s="119"/>
      <c r="G66" s="120"/>
      <c r="H66" s="121"/>
      <c r="I66" s="2"/>
      <c r="J66" s="45" t="s">
        <v>127</v>
      </c>
      <c r="K66" s="46"/>
      <c r="L66" s="47">
        <f>SUM(L67:L78)</f>
        <v>12</v>
      </c>
      <c r="M66" s="48"/>
      <c r="N66" s="46"/>
      <c r="O66" s="48"/>
      <c r="P66" s="46"/>
      <c r="Q66" s="49"/>
      <c r="R66" s="32">
        <f>SUM(R67:R78)</f>
        <v>46335580</v>
      </c>
      <c r="S66" s="343"/>
      <c r="T66" s="5"/>
      <c r="U66" s="5"/>
      <c r="V66" s="5"/>
      <c r="W66" s="5"/>
      <c r="X66" s="323"/>
      <c r="Y66" s="323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</row>
    <row r="67" spans="1:82" s="6" customFormat="1" ht="24">
      <c r="A67" s="116"/>
      <c r="B67" s="117"/>
      <c r="C67" s="118"/>
      <c r="D67" s="119"/>
      <c r="E67" s="119"/>
      <c r="F67" s="119"/>
      <c r="G67" s="120"/>
      <c r="H67" s="121"/>
      <c r="I67" s="2"/>
      <c r="J67" s="122" t="s">
        <v>378</v>
      </c>
      <c r="K67" s="58" t="s">
        <v>5</v>
      </c>
      <c r="L67" s="123">
        <v>1</v>
      </c>
      <c r="M67" s="124">
        <v>2007</v>
      </c>
      <c r="N67" s="124">
        <v>1150</v>
      </c>
      <c r="O67" s="124">
        <v>1150</v>
      </c>
      <c r="P67" s="125">
        <v>12509190</v>
      </c>
      <c r="Q67" s="27">
        <v>8900000</v>
      </c>
      <c r="R67" s="126">
        <f>+P67-Q67</f>
        <v>3609190</v>
      </c>
      <c r="S67" s="343"/>
      <c r="T67" s="5"/>
      <c r="U67" s="5"/>
      <c r="V67" s="5"/>
      <c r="W67" s="5"/>
      <c r="X67" s="323"/>
      <c r="Y67" s="323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</row>
    <row r="68" spans="1:82" s="6" customFormat="1" ht="12">
      <c r="A68" s="116"/>
      <c r="B68" s="117"/>
      <c r="C68" s="118"/>
      <c r="D68" s="119"/>
      <c r="E68" s="119"/>
      <c r="F68" s="119"/>
      <c r="G68" s="120"/>
      <c r="H68" s="121"/>
      <c r="I68" s="2"/>
      <c r="J68" s="70" t="s">
        <v>132</v>
      </c>
      <c r="K68" s="58" t="s">
        <v>5</v>
      </c>
      <c r="L68" s="71">
        <v>1</v>
      </c>
      <c r="M68" s="72">
        <v>2008</v>
      </c>
      <c r="N68" s="72">
        <v>1191</v>
      </c>
      <c r="O68" s="72">
        <v>1191</v>
      </c>
      <c r="P68" s="73">
        <v>12509190</v>
      </c>
      <c r="Q68" s="27">
        <v>8900000</v>
      </c>
      <c r="R68" s="41">
        <f>(L68*P68)-Q68</f>
        <v>3609190</v>
      </c>
      <c r="S68" s="343"/>
      <c r="T68" s="5"/>
      <c r="U68" s="5"/>
      <c r="V68" s="5"/>
      <c r="W68" s="5"/>
      <c r="X68" s="323"/>
      <c r="Y68" s="323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</row>
    <row r="69" spans="1:82" s="6" customFormat="1" ht="12">
      <c r="A69" s="116"/>
      <c r="B69" s="117"/>
      <c r="C69" s="118"/>
      <c r="D69" s="119"/>
      <c r="E69" s="119"/>
      <c r="F69" s="119"/>
      <c r="G69" s="120"/>
      <c r="H69" s="121"/>
      <c r="I69" s="2"/>
      <c r="J69" s="70" t="s">
        <v>132</v>
      </c>
      <c r="K69" s="58" t="s">
        <v>88</v>
      </c>
      <c r="L69" s="71">
        <v>1</v>
      </c>
      <c r="M69" s="72"/>
      <c r="N69" s="72"/>
      <c r="O69" s="72"/>
      <c r="P69" s="73">
        <v>12509190</v>
      </c>
      <c r="Q69" s="73">
        <v>0</v>
      </c>
      <c r="R69" s="41">
        <f>+P69*L69</f>
        <v>12509190</v>
      </c>
      <c r="S69" s="343"/>
      <c r="T69" s="5"/>
      <c r="U69" s="5"/>
      <c r="V69" s="5"/>
      <c r="W69" s="55"/>
      <c r="X69" s="323"/>
      <c r="Y69" s="323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</row>
    <row r="70" spans="1:82" s="6" customFormat="1" ht="12">
      <c r="A70" s="116"/>
      <c r="B70" s="117"/>
      <c r="C70" s="118"/>
      <c r="D70" s="119"/>
      <c r="E70" s="119"/>
      <c r="F70" s="119"/>
      <c r="G70" s="120"/>
      <c r="H70" s="121"/>
      <c r="I70" s="2"/>
      <c r="J70" s="70" t="s">
        <v>132</v>
      </c>
      <c r="K70" s="58" t="s">
        <v>2</v>
      </c>
      <c r="L70" s="71">
        <v>1</v>
      </c>
      <c r="M70" s="72">
        <v>2004</v>
      </c>
      <c r="N70" s="72">
        <v>998</v>
      </c>
      <c r="O70" s="72">
        <v>998</v>
      </c>
      <c r="P70" s="73">
        <v>2434250</v>
      </c>
      <c r="Q70" s="73">
        <v>0</v>
      </c>
      <c r="R70" s="41">
        <f aca="true" t="shared" si="2" ref="R70:R78">(L70*P70)-Q70</f>
        <v>2434250</v>
      </c>
      <c r="S70" s="343"/>
      <c r="T70" s="5"/>
      <c r="U70" s="5"/>
      <c r="V70" s="5"/>
      <c r="W70" s="5"/>
      <c r="X70" s="323"/>
      <c r="Y70" s="323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</row>
    <row r="71" spans="1:82" s="6" customFormat="1" ht="12">
      <c r="A71" s="116"/>
      <c r="B71" s="117"/>
      <c r="C71" s="118"/>
      <c r="D71" s="119"/>
      <c r="E71" s="119"/>
      <c r="F71" s="119"/>
      <c r="G71" s="120"/>
      <c r="H71" s="121"/>
      <c r="I71" s="2"/>
      <c r="J71" s="70" t="s">
        <v>132</v>
      </c>
      <c r="K71" s="58" t="s">
        <v>2</v>
      </c>
      <c r="L71" s="71">
        <v>1</v>
      </c>
      <c r="M71" s="72">
        <v>2002</v>
      </c>
      <c r="N71" s="72">
        <v>956</v>
      </c>
      <c r="O71" s="72">
        <v>956</v>
      </c>
      <c r="P71" s="73">
        <v>2434250</v>
      </c>
      <c r="Q71" s="73">
        <v>0</v>
      </c>
      <c r="R71" s="41">
        <f t="shared" si="2"/>
        <v>2434250</v>
      </c>
      <c r="S71" s="343"/>
      <c r="T71" s="5"/>
      <c r="U71" s="5"/>
      <c r="V71" s="5"/>
      <c r="W71" s="5"/>
      <c r="X71" s="323"/>
      <c r="Y71" s="323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</row>
    <row r="72" spans="1:82" s="6" customFormat="1" ht="12">
      <c r="A72" s="116"/>
      <c r="B72" s="117"/>
      <c r="C72" s="118"/>
      <c r="D72" s="119"/>
      <c r="E72" s="119"/>
      <c r="F72" s="119"/>
      <c r="G72" s="120"/>
      <c r="H72" s="121"/>
      <c r="I72" s="2"/>
      <c r="J72" s="349" t="s">
        <v>14</v>
      </c>
      <c r="K72" s="349" t="s">
        <v>5</v>
      </c>
      <c r="L72" s="350">
        <v>1</v>
      </c>
      <c r="M72" s="350">
        <v>2009</v>
      </c>
      <c r="N72" s="350">
        <v>1283</v>
      </c>
      <c r="O72" s="350">
        <v>1283</v>
      </c>
      <c r="P72" s="351">
        <v>12509190</v>
      </c>
      <c r="Q72" s="351">
        <v>8900000</v>
      </c>
      <c r="R72" s="351">
        <f>(L72*P72)-Q72</f>
        <v>3609190</v>
      </c>
      <c r="S72" s="343"/>
      <c r="T72" s="5"/>
      <c r="U72" s="5"/>
      <c r="V72" s="5"/>
      <c r="W72" s="5"/>
      <c r="X72" s="323"/>
      <c r="Y72" s="323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</row>
    <row r="73" spans="1:82" s="6" customFormat="1" ht="12">
      <c r="A73" s="116"/>
      <c r="B73" s="117"/>
      <c r="C73" s="118"/>
      <c r="D73" s="119"/>
      <c r="E73" s="119"/>
      <c r="F73" s="119"/>
      <c r="G73" s="120"/>
      <c r="H73" s="121"/>
      <c r="I73" s="2"/>
      <c r="J73" s="70" t="s">
        <v>137</v>
      </c>
      <c r="K73" s="58" t="s">
        <v>2</v>
      </c>
      <c r="L73" s="71">
        <v>1</v>
      </c>
      <c r="M73" s="72">
        <v>2007</v>
      </c>
      <c r="N73" s="72">
        <v>1178</v>
      </c>
      <c r="O73" s="72">
        <v>1178</v>
      </c>
      <c r="P73" s="73">
        <v>2434250</v>
      </c>
      <c r="Q73" s="73">
        <v>0</v>
      </c>
      <c r="R73" s="41">
        <f t="shared" si="2"/>
        <v>2434250</v>
      </c>
      <c r="S73" s="343"/>
      <c r="T73" s="5"/>
      <c r="U73" s="5"/>
      <c r="V73" s="5"/>
      <c r="W73" s="5"/>
      <c r="X73" s="323"/>
      <c r="Y73" s="323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</row>
    <row r="74" spans="1:82" s="6" customFormat="1" ht="12">
      <c r="A74" s="116"/>
      <c r="B74" s="117"/>
      <c r="C74" s="118"/>
      <c r="D74" s="119"/>
      <c r="E74" s="119"/>
      <c r="F74" s="119"/>
      <c r="G74" s="120"/>
      <c r="H74" s="121"/>
      <c r="I74" s="2"/>
      <c r="J74" s="70" t="s">
        <v>137</v>
      </c>
      <c r="K74" s="58" t="s">
        <v>2</v>
      </c>
      <c r="L74" s="71">
        <v>1</v>
      </c>
      <c r="M74" s="72">
        <v>2008</v>
      </c>
      <c r="N74" s="72">
        <v>1221</v>
      </c>
      <c r="O74" s="72">
        <v>1221</v>
      </c>
      <c r="P74" s="73">
        <v>2434250</v>
      </c>
      <c r="Q74" s="73">
        <v>0</v>
      </c>
      <c r="R74" s="41">
        <f t="shared" si="2"/>
        <v>2434250</v>
      </c>
      <c r="S74" s="343"/>
      <c r="T74" s="5"/>
      <c r="U74" s="5"/>
      <c r="V74" s="5"/>
      <c r="W74" s="5"/>
      <c r="X74" s="323"/>
      <c r="Y74" s="323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</row>
    <row r="75" spans="1:82" s="6" customFormat="1" ht="12">
      <c r="A75" s="116"/>
      <c r="B75" s="117"/>
      <c r="C75" s="118"/>
      <c r="D75" s="119"/>
      <c r="E75" s="119"/>
      <c r="F75" s="119"/>
      <c r="G75" s="120"/>
      <c r="H75" s="121"/>
      <c r="I75" s="2"/>
      <c r="J75" s="70" t="s">
        <v>137</v>
      </c>
      <c r="K75" s="98" t="s">
        <v>89</v>
      </c>
      <c r="L75" s="99">
        <v>1</v>
      </c>
      <c r="M75" s="100"/>
      <c r="N75" s="100"/>
      <c r="O75" s="100"/>
      <c r="P75" s="101">
        <v>2434250</v>
      </c>
      <c r="Q75" s="101">
        <v>0</v>
      </c>
      <c r="R75" s="102">
        <f t="shared" si="2"/>
        <v>2434250</v>
      </c>
      <c r="S75" s="343"/>
      <c r="T75" s="5"/>
      <c r="U75" s="5"/>
      <c r="V75" s="5"/>
      <c r="W75" s="5"/>
      <c r="X75" s="323"/>
      <c r="Y75" s="323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</row>
    <row r="76" spans="1:82" s="6" customFormat="1" ht="12">
      <c r="A76" s="116"/>
      <c r="B76" s="117"/>
      <c r="C76" s="118"/>
      <c r="D76" s="119"/>
      <c r="E76" s="119"/>
      <c r="F76" s="119"/>
      <c r="G76" s="120"/>
      <c r="H76" s="121"/>
      <c r="I76" s="2"/>
      <c r="J76" s="115" t="s">
        <v>12</v>
      </c>
      <c r="K76" s="98" t="s">
        <v>5</v>
      </c>
      <c r="L76" s="99">
        <v>1</v>
      </c>
      <c r="M76" s="100">
        <v>2007</v>
      </c>
      <c r="N76" s="100">
        <v>1111</v>
      </c>
      <c r="O76" s="100">
        <v>1111</v>
      </c>
      <c r="P76" s="101">
        <v>12509190</v>
      </c>
      <c r="Q76" s="27">
        <v>8900000</v>
      </c>
      <c r="R76" s="102">
        <f t="shared" si="2"/>
        <v>3609190</v>
      </c>
      <c r="S76" s="343"/>
      <c r="T76" s="5"/>
      <c r="U76" s="5"/>
      <c r="V76" s="5"/>
      <c r="W76" s="5"/>
      <c r="X76" s="323"/>
      <c r="Y76" s="323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</row>
    <row r="77" spans="1:82" s="6" customFormat="1" ht="12">
      <c r="A77" s="116"/>
      <c r="B77" s="117"/>
      <c r="C77" s="118"/>
      <c r="D77" s="119"/>
      <c r="E77" s="119"/>
      <c r="F77" s="119"/>
      <c r="G77" s="120"/>
      <c r="H77" s="121"/>
      <c r="I77" s="2"/>
      <c r="J77" s="70" t="s">
        <v>12</v>
      </c>
      <c r="K77" s="58" t="s">
        <v>5</v>
      </c>
      <c r="L77" s="71">
        <v>1</v>
      </c>
      <c r="M77" s="72">
        <v>2008</v>
      </c>
      <c r="N77" s="72">
        <v>815</v>
      </c>
      <c r="O77" s="72">
        <v>234585</v>
      </c>
      <c r="P77" s="73">
        <v>12509190</v>
      </c>
      <c r="Q77" s="27">
        <v>8900000</v>
      </c>
      <c r="R77" s="41">
        <f t="shared" si="2"/>
        <v>3609190</v>
      </c>
      <c r="S77" s="343"/>
      <c r="T77" s="5"/>
      <c r="U77" s="5"/>
      <c r="V77" s="5"/>
      <c r="W77" s="5"/>
      <c r="X77" s="323"/>
      <c r="Y77" s="323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</row>
    <row r="78" spans="1:82" s="6" customFormat="1" ht="12">
      <c r="A78" s="116"/>
      <c r="B78" s="117"/>
      <c r="C78" s="118"/>
      <c r="D78" s="119"/>
      <c r="E78" s="119"/>
      <c r="F78" s="119"/>
      <c r="G78" s="120"/>
      <c r="H78" s="121"/>
      <c r="I78" s="2"/>
      <c r="J78" s="70" t="s">
        <v>12</v>
      </c>
      <c r="K78" s="58" t="s">
        <v>5</v>
      </c>
      <c r="L78" s="71">
        <v>1</v>
      </c>
      <c r="M78" s="72">
        <v>2007</v>
      </c>
      <c r="N78" s="72">
        <v>1280</v>
      </c>
      <c r="O78" s="72">
        <v>1280</v>
      </c>
      <c r="P78" s="73">
        <v>12509190</v>
      </c>
      <c r="Q78" s="27">
        <v>8900000</v>
      </c>
      <c r="R78" s="41">
        <f t="shared" si="2"/>
        <v>3609190</v>
      </c>
      <c r="S78" s="343"/>
      <c r="T78" s="5"/>
      <c r="U78" s="5"/>
      <c r="V78" s="5"/>
      <c r="W78" s="5"/>
      <c r="X78" s="323"/>
      <c r="Y78" s="323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</row>
    <row r="79" spans="1:82" s="6" customFormat="1" ht="12">
      <c r="A79" s="116"/>
      <c r="B79" s="117"/>
      <c r="C79" s="118"/>
      <c r="D79" s="119"/>
      <c r="E79" s="119"/>
      <c r="F79" s="119"/>
      <c r="G79" s="120"/>
      <c r="H79" s="121"/>
      <c r="I79" s="2"/>
      <c r="J79" s="45" t="s">
        <v>133</v>
      </c>
      <c r="K79" s="46"/>
      <c r="L79" s="47">
        <f>SUM(L80:L84)</f>
        <v>5</v>
      </c>
      <c r="M79" s="48"/>
      <c r="N79" s="46"/>
      <c r="O79" s="48"/>
      <c r="P79" s="46"/>
      <c r="Q79" s="49"/>
      <c r="R79" s="127">
        <f>SUM(R80:R84)</f>
        <v>13346190</v>
      </c>
      <c r="S79" s="343"/>
      <c r="T79" s="5"/>
      <c r="U79" s="5"/>
      <c r="V79" s="5"/>
      <c r="W79" s="5"/>
      <c r="X79" s="323"/>
      <c r="Y79" s="323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</row>
    <row r="80" spans="1:82" s="6" customFormat="1" ht="12">
      <c r="A80" s="116"/>
      <c r="B80" s="117"/>
      <c r="C80" s="118"/>
      <c r="D80" s="119"/>
      <c r="E80" s="119"/>
      <c r="F80" s="119"/>
      <c r="G80" s="120"/>
      <c r="H80" s="121"/>
      <c r="I80" s="2"/>
      <c r="J80" s="349" t="s">
        <v>16</v>
      </c>
      <c r="K80" s="349" t="s">
        <v>5</v>
      </c>
      <c r="L80" s="350">
        <v>1</v>
      </c>
      <c r="M80" s="350">
        <v>2009</v>
      </c>
      <c r="N80" s="350">
        <v>1293</v>
      </c>
      <c r="O80" s="350">
        <v>1293</v>
      </c>
      <c r="P80" s="351">
        <v>12509190</v>
      </c>
      <c r="Q80" s="351">
        <v>8900000</v>
      </c>
      <c r="R80" s="351">
        <f>(L80*P80)-Q80</f>
        <v>3609190</v>
      </c>
      <c r="S80" s="343"/>
      <c r="T80" s="5"/>
      <c r="U80" s="5"/>
      <c r="V80" s="5"/>
      <c r="W80" s="5"/>
      <c r="X80" s="323"/>
      <c r="Y80" s="323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</row>
    <row r="81" spans="1:82" s="6" customFormat="1" ht="12">
      <c r="A81" s="116"/>
      <c r="B81" s="117"/>
      <c r="C81" s="118"/>
      <c r="D81" s="119"/>
      <c r="E81" s="119"/>
      <c r="F81" s="119"/>
      <c r="G81" s="120"/>
      <c r="H81" s="121"/>
      <c r="I81" s="2"/>
      <c r="J81" s="352" t="s">
        <v>395</v>
      </c>
      <c r="K81" s="349" t="s">
        <v>2</v>
      </c>
      <c r="L81" s="71">
        <v>1</v>
      </c>
      <c r="M81" s="72">
        <v>2000</v>
      </c>
      <c r="N81" s="72">
        <v>881</v>
      </c>
      <c r="O81" s="72">
        <v>881</v>
      </c>
      <c r="P81" s="73">
        <v>2434250</v>
      </c>
      <c r="Q81" s="73">
        <v>0</v>
      </c>
      <c r="R81" s="41">
        <f>(L81*P81)-Q81</f>
        <v>2434250</v>
      </c>
      <c r="S81" s="343"/>
      <c r="T81" s="5"/>
      <c r="U81" s="5"/>
      <c r="V81" s="5"/>
      <c r="W81" s="5"/>
      <c r="X81" s="323"/>
      <c r="Y81" s="323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</row>
    <row r="82" spans="1:82" s="6" customFormat="1" ht="12">
      <c r="A82" s="116"/>
      <c r="B82" s="117"/>
      <c r="C82" s="118"/>
      <c r="D82" s="119"/>
      <c r="E82" s="119"/>
      <c r="F82" s="119"/>
      <c r="G82" s="120"/>
      <c r="H82" s="121"/>
      <c r="I82" s="2"/>
      <c r="J82" s="353" t="s">
        <v>395</v>
      </c>
      <c r="K82" s="349" t="s">
        <v>2</v>
      </c>
      <c r="L82" s="71">
        <v>1</v>
      </c>
      <c r="M82" s="72">
        <v>2002</v>
      </c>
      <c r="N82" s="72">
        <v>916</v>
      </c>
      <c r="O82" s="72">
        <v>916</v>
      </c>
      <c r="P82" s="73">
        <v>2434250</v>
      </c>
      <c r="Q82" s="73">
        <v>0</v>
      </c>
      <c r="R82" s="41">
        <f>(L82*P82)-Q82</f>
        <v>2434250</v>
      </c>
      <c r="S82" s="343"/>
      <c r="T82" s="5"/>
      <c r="U82" s="5"/>
      <c r="V82" s="5"/>
      <c r="W82" s="5"/>
      <c r="X82" s="323"/>
      <c r="Y82" s="323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</row>
    <row r="83" spans="1:82" s="6" customFormat="1" ht="12">
      <c r="A83" s="116"/>
      <c r="B83" s="117"/>
      <c r="C83" s="118"/>
      <c r="D83" s="119"/>
      <c r="E83" s="119"/>
      <c r="F83" s="119"/>
      <c r="G83" s="120"/>
      <c r="H83" s="121"/>
      <c r="I83" s="2"/>
      <c r="J83" s="353" t="s">
        <v>395</v>
      </c>
      <c r="K83" s="349" t="s">
        <v>2</v>
      </c>
      <c r="L83" s="71">
        <v>1</v>
      </c>
      <c r="M83" s="72">
        <v>2007</v>
      </c>
      <c r="N83" s="72">
        <v>1179</v>
      </c>
      <c r="O83" s="72">
        <v>1179</v>
      </c>
      <c r="P83" s="73">
        <v>2434250</v>
      </c>
      <c r="Q83" s="73">
        <v>0</v>
      </c>
      <c r="R83" s="41">
        <f>(L83*P83)-Q83</f>
        <v>2434250</v>
      </c>
      <c r="S83" s="343"/>
      <c r="T83" s="5"/>
      <c r="U83" s="5"/>
      <c r="V83" s="5"/>
      <c r="W83" s="5"/>
      <c r="X83" s="323"/>
      <c r="Y83" s="323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</row>
    <row r="84" spans="1:82" s="6" customFormat="1" ht="12">
      <c r="A84" s="116"/>
      <c r="B84" s="117"/>
      <c r="C84" s="118"/>
      <c r="D84" s="119"/>
      <c r="E84" s="119"/>
      <c r="F84" s="119"/>
      <c r="G84" s="120"/>
      <c r="H84" s="121"/>
      <c r="I84" s="2"/>
      <c r="J84" s="354" t="s">
        <v>395</v>
      </c>
      <c r="K84" s="349" t="s">
        <v>2</v>
      </c>
      <c r="L84" s="71">
        <v>1</v>
      </c>
      <c r="M84" s="72">
        <v>2008</v>
      </c>
      <c r="N84" s="72">
        <v>1193</v>
      </c>
      <c r="O84" s="72">
        <v>1193</v>
      </c>
      <c r="P84" s="73">
        <v>2434250</v>
      </c>
      <c r="Q84" s="73">
        <v>0</v>
      </c>
      <c r="R84" s="41">
        <f>(L84*P84)-Q84</f>
        <v>2434250</v>
      </c>
      <c r="S84" s="343"/>
      <c r="T84" s="5"/>
      <c r="U84" s="5"/>
      <c r="V84" s="5"/>
      <c r="W84" s="5"/>
      <c r="X84" s="323"/>
      <c r="Y84" s="323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</row>
    <row r="85" spans="1:82" s="6" customFormat="1" ht="12">
      <c r="A85" s="116"/>
      <c r="B85" s="117"/>
      <c r="C85" s="118"/>
      <c r="D85" s="119"/>
      <c r="E85" s="119"/>
      <c r="F85" s="119"/>
      <c r="G85" s="120"/>
      <c r="H85" s="121"/>
      <c r="I85" s="2"/>
      <c r="J85" s="128" t="s">
        <v>134</v>
      </c>
      <c r="K85" s="129"/>
      <c r="L85" s="130">
        <f>+L86+L87+L88</f>
        <v>3</v>
      </c>
      <c r="M85" s="131"/>
      <c r="N85" s="131"/>
      <c r="O85" s="131"/>
      <c r="P85" s="132"/>
      <c r="Q85" s="132"/>
      <c r="R85" s="127">
        <f>SUM(R86:R88)</f>
        <v>7302750</v>
      </c>
      <c r="S85" s="343"/>
      <c r="T85" s="5"/>
      <c r="U85" s="5"/>
      <c r="V85" s="5"/>
      <c r="W85" s="5"/>
      <c r="X85" s="323"/>
      <c r="Y85" s="323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</row>
    <row r="86" spans="1:82" s="6" customFormat="1" ht="12">
      <c r="A86" s="116"/>
      <c r="B86" s="117"/>
      <c r="C86" s="118"/>
      <c r="D86" s="119"/>
      <c r="E86" s="119"/>
      <c r="F86" s="119"/>
      <c r="G86" s="120"/>
      <c r="H86" s="121"/>
      <c r="I86" s="2"/>
      <c r="J86" s="108" t="s">
        <v>134</v>
      </c>
      <c r="K86" s="98" t="s">
        <v>2</v>
      </c>
      <c r="L86" s="71">
        <v>1</v>
      </c>
      <c r="M86" s="100">
        <v>2004</v>
      </c>
      <c r="N86" s="100">
        <v>979</v>
      </c>
      <c r="O86" s="100">
        <v>979</v>
      </c>
      <c r="P86" s="101">
        <v>2434250</v>
      </c>
      <c r="Q86" s="101">
        <v>0</v>
      </c>
      <c r="R86" s="102">
        <f>(L86*P86)-Q86</f>
        <v>2434250</v>
      </c>
      <c r="S86" s="343"/>
      <c r="T86" s="5"/>
      <c r="U86" s="5"/>
      <c r="V86" s="5"/>
      <c r="W86" s="5"/>
      <c r="X86" s="323"/>
      <c r="Y86" s="323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</row>
    <row r="87" spans="1:81" s="6" customFormat="1" ht="12">
      <c r="A87" s="116"/>
      <c r="B87" s="117"/>
      <c r="C87" s="118"/>
      <c r="D87" s="119"/>
      <c r="E87" s="119"/>
      <c r="F87" s="119"/>
      <c r="G87" s="120"/>
      <c r="H87" s="121"/>
      <c r="I87" s="2"/>
      <c r="J87" s="70" t="s">
        <v>134</v>
      </c>
      <c r="K87" s="58" t="s">
        <v>2</v>
      </c>
      <c r="L87" s="71">
        <v>1</v>
      </c>
      <c r="M87" s="72">
        <v>2006</v>
      </c>
      <c r="N87" s="72">
        <v>1097</v>
      </c>
      <c r="O87" s="72">
        <v>1097</v>
      </c>
      <c r="P87" s="73">
        <v>2434250</v>
      </c>
      <c r="Q87" s="73">
        <v>0</v>
      </c>
      <c r="R87" s="41">
        <f>(L87*P87)-Q87</f>
        <v>2434250</v>
      </c>
      <c r="S87" s="343"/>
      <c r="T87" s="5"/>
      <c r="U87" s="5"/>
      <c r="V87" s="5"/>
      <c r="W87" s="5"/>
      <c r="X87" s="323"/>
      <c r="Y87" s="323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2" s="136" customFormat="1" ht="12">
      <c r="A88" s="376" t="s">
        <v>214</v>
      </c>
      <c r="B88" s="377"/>
      <c r="C88" s="377"/>
      <c r="D88" s="377"/>
      <c r="E88" s="377"/>
      <c r="F88" s="377"/>
      <c r="G88" s="377"/>
      <c r="H88" s="378"/>
      <c r="I88" s="134"/>
      <c r="J88" s="70" t="s">
        <v>134</v>
      </c>
      <c r="K88" s="58" t="s">
        <v>2</v>
      </c>
      <c r="L88" s="71">
        <v>1</v>
      </c>
      <c r="M88" s="72">
        <v>2006</v>
      </c>
      <c r="N88" s="72">
        <v>1106</v>
      </c>
      <c r="O88" s="72">
        <v>1106</v>
      </c>
      <c r="P88" s="73">
        <v>2434250</v>
      </c>
      <c r="Q88" s="73">
        <v>0</v>
      </c>
      <c r="R88" s="41">
        <f>(L88*P88)-Q88</f>
        <v>2434250</v>
      </c>
      <c r="S88" s="345"/>
      <c r="T88" s="135"/>
      <c r="U88" s="135"/>
      <c r="V88" s="135"/>
      <c r="W88" s="135"/>
      <c r="X88" s="329"/>
      <c r="Y88" s="329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</row>
    <row r="89" spans="1:82" s="136" customFormat="1" ht="12">
      <c r="A89" s="45" t="s">
        <v>215</v>
      </c>
      <c r="B89" s="63"/>
      <c r="C89" s="137"/>
      <c r="D89" s="65"/>
      <c r="E89" s="66"/>
      <c r="F89" s="66"/>
      <c r="G89" s="67"/>
      <c r="H89" s="67"/>
      <c r="I89" s="134"/>
      <c r="J89" s="128" t="s">
        <v>379</v>
      </c>
      <c r="K89" s="138"/>
      <c r="L89" s="130">
        <f>+L90+L91+L92</f>
        <v>3</v>
      </c>
      <c r="M89" s="139"/>
      <c r="N89" s="139"/>
      <c r="O89" s="139"/>
      <c r="P89" s="140"/>
      <c r="Q89" s="140"/>
      <c r="R89" s="32">
        <f>SUM(R90:R92)</f>
        <v>9652630</v>
      </c>
      <c r="S89" s="345"/>
      <c r="T89" s="135"/>
      <c r="U89" s="135"/>
      <c r="V89" s="135"/>
      <c r="W89" s="135"/>
      <c r="X89" s="329"/>
      <c r="Y89" s="329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</row>
    <row r="90" spans="1:82" s="136" customFormat="1" ht="12">
      <c r="A90" s="141" t="s">
        <v>216</v>
      </c>
      <c r="B90" s="142" t="s">
        <v>178</v>
      </c>
      <c r="C90" s="50">
        <v>1</v>
      </c>
      <c r="D90" s="65"/>
      <c r="E90" s="66"/>
      <c r="F90" s="66"/>
      <c r="G90" s="67">
        <v>2434250</v>
      </c>
      <c r="H90" s="67"/>
      <c r="I90" s="134"/>
      <c r="J90" s="85" t="s">
        <v>15</v>
      </c>
      <c r="K90" s="85" t="s">
        <v>5</v>
      </c>
      <c r="L90" s="86">
        <v>1</v>
      </c>
      <c r="M90" s="86">
        <v>2009</v>
      </c>
      <c r="N90" s="86">
        <v>1297</v>
      </c>
      <c r="O90" s="86">
        <v>1297</v>
      </c>
      <c r="P90" s="87">
        <v>12509190</v>
      </c>
      <c r="Q90" s="87">
        <v>8900000</v>
      </c>
      <c r="R90" s="87">
        <f>(L90*P90)-Q90</f>
        <v>3609190</v>
      </c>
      <c r="S90" s="345"/>
      <c r="T90" s="135"/>
      <c r="U90" s="135"/>
      <c r="V90" s="135"/>
      <c r="W90" s="135"/>
      <c r="X90" s="329"/>
      <c r="Y90" s="329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</row>
    <row r="91" spans="1:82" s="136" customFormat="1" ht="12">
      <c r="A91" s="141" t="s">
        <v>216</v>
      </c>
      <c r="B91" s="142" t="s">
        <v>178</v>
      </c>
      <c r="C91" s="50">
        <v>1</v>
      </c>
      <c r="D91" s="65"/>
      <c r="E91" s="66"/>
      <c r="F91" s="66"/>
      <c r="G91" s="67">
        <v>2434250</v>
      </c>
      <c r="H91" s="67"/>
      <c r="I91" s="134"/>
      <c r="J91" s="85" t="s">
        <v>15</v>
      </c>
      <c r="K91" s="85" t="s">
        <v>5</v>
      </c>
      <c r="L91" s="86">
        <v>1</v>
      </c>
      <c r="M91" s="86">
        <v>2009</v>
      </c>
      <c r="N91" s="86">
        <v>1242</v>
      </c>
      <c r="O91" s="86">
        <v>1242</v>
      </c>
      <c r="P91" s="87">
        <v>12509190</v>
      </c>
      <c r="Q91" s="87">
        <v>8900000</v>
      </c>
      <c r="R91" s="87">
        <f>(L91*P91)-Q91</f>
        <v>3609190</v>
      </c>
      <c r="S91" s="345"/>
      <c r="T91" s="135"/>
      <c r="U91" s="135"/>
      <c r="V91" s="135"/>
      <c r="W91" s="135"/>
      <c r="X91" s="329"/>
      <c r="Y91" s="329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</row>
    <row r="92" spans="1:82" s="6" customFormat="1" ht="12">
      <c r="A92" s="141" t="s">
        <v>216</v>
      </c>
      <c r="B92" s="142" t="s">
        <v>178</v>
      </c>
      <c r="C92" s="50">
        <v>1</v>
      </c>
      <c r="D92" s="65"/>
      <c r="E92" s="66"/>
      <c r="F92" s="66"/>
      <c r="G92" s="67">
        <v>2434250</v>
      </c>
      <c r="H92" s="67"/>
      <c r="I92" s="2"/>
      <c r="J92" s="70" t="s">
        <v>135</v>
      </c>
      <c r="K92" s="58" t="s">
        <v>2</v>
      </c>
      <c r="L92" s="71">
        <v>1</v>
      </c>
      <c r="M92" s="72">
        <v>2008</v>
      </c>
      <c r="N92" s="72">
        <v>1198</v>
      </c>
      <c r="O92" s="72">
        <v>1198</v>
      </c>
      <c r="P92" s="73">
        <v>2434250</v>
      </c>
      <c r="Q92" s="73">
        <v>0</v>
      </c>
      <c r="R92" s="41">
        <f>(L92*P92)-Q92</f>
        <v>2434250</v>
      </c>
      <c r="S92" s="343"/>
      <c r="T92" s="5"/>
      <c r="U92" s="5"/>
      <c r="V92" s="5"/>
      <c r="W92" s="5"/>
      <c r="X92" s="323"/>
      <c r="Y92" s="323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</row>
    <row r="93" spans="1:82" s="136" customFormat="1" ht="16.5" customHeight="1">
      <c r="A93" s="141" t="s">
        <v>217</v>
      </c>
      <c r="B93" s="142" t="s">
        <v>178</v>
      </c>
      <c r="C93" s="143">
        <v>1</v>
      </c>
      <c r="D93" s="57">
        <v>2003</v>
      </c>
      <c r="E93" s="57">
        <v>986</v>
      </c>
      <c r="F93" s="57">
        <v>986</v>
      </c>
      <c r="G93" s="144">
        <v>2434250</v>
      </c>
      <c r="H93" s="27">
        <v>0</v>
      </c>
      <c r="I93" s="145"/>
      <c r="J93" s="128" t="s">
        <v>136</v>
      </c>
      <c r="K93" s="146"/>
      <c r="L93" s="147">
        <f>SUM(L94:L104)</f>
        <v>11</v>
      </c>
      <c r="M93" s="148"/>
      <c r="N93" s="146"/>
      <c r="O93" s="148"/>
      <c r="P93" s="146"/>
      <c r="Q93" s="146"/>
      <c r="R93" s="149">
        <f>SUM(R94:R104)</f>
        <v>31476510</v>
      </c>
      <c r="S93" s="345"/>
      <c r="T93" s="135"/>
      <c r="U93" s="135"/>
      <c r="V93" s="135"/>
      <c r="W93" s="135"/>
      <c r="X93" s="329"/>
      <c r="Y93" s="329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</row>
    <row r="94" spans="1:82" s="136" customFormat="1" ht="15.75" customHeight="1">
      <c r="A94" s="45" t="s">
        <v>218</v>
      </c>
      <c r="B94" s="63" t="s">
        <v>185</v>
      </c>
      <c r="C94" s="64">
        <v>1</v>
      </c>
      <c r="D94" s="65"/>
      <c r="E94" s="66"/>
      <c r="F94" s="66"/>
      <c r="G94" s="67">
        <v>21677620</v>
      </c>
      <c r="H94" s="67">
        <v>9487500</v>
      </c>
      <c r="I94" s="145"/>
      <c r="J94" s="85" t="s">
        <v>6</v>
      </c>
      <c r="K94" s="85" t="s">
        <v>5</v>
      </c>
      <c r="L94" s="86">
        <v>1</v>
      </c>
      <c r="M94" s="86">
        <v>2009</v>
      </c>
      <c r="N94" s="86">
        <v>1294</v>
      </c>
      <c r="O94" s="86">
        <v>490141</v>
      </c>
      <c r="P94" s="87">
        <v>12509190</v>
      </c>
      <c r="Q94" s="87">
        <v>8900000</v>
      </c>
      <c r="R94" s="87">
        <f aca="true" t="shared" si="3" ref="R94:R104">(L94*P94)-Q94</f>
        <v>3609190</v>
      </c>
      <c r="S94" s="345"/>
      <c r="T94" s="135"/>
      <c r="U94" s="135"/>
      <c r="V94" s="135"/>
      <c r="W94" s="135"/>
      <c r="X94" s="329"/>
      <c r="Y94" s="329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</row>
    <row r="95" spans="1:82" s="136" customFormat="1" ht="15" customHeight="1">
      <c r="A95" s="45" t="s">
        <v>219</v>
      </c>
      <c r="B95" s="63" t="s">
        <v>185</v>
      </c>
      <c r="C95" s="64">
        <v>1</v>
      </c>
      <c r="D95" s="65"/>
      <c r="E95" s="66"/>
      <c r="F95" s="66"/>
      <c r="G95" s="67">
        <v>21677620</v>
      </c>
      <c r="H95" s="67">
        <v>9487500</v>
      </c>
      <c r="I95" s="145"/>
      <c r="J95" s="85" t="s">
        <v>6</v>
      </c>
      <c r="K95" s="85" t="s">
        <v>5</v>
      </c>
      <c r="L95" s="86">
        <v>1</v>
      </c>
      <c r="M95" s="86">
        <v>2009</v>
      </c>
      <c r="N95" s="86">
        <v>1296</v>
      </c>
      <c r="O95" s="86">
        <v>490140</v>
      </c>
      <c r="P95" s="87">
        <v>12509190</v>
      </c>
      <c r="Q95" s="87">
        <v>8900000</v>
      </c>
      <c r="R95" s="87">
        <f t="shared" si="3"/>
        <v>3609190</v>
      </c>
      <c r="S95" s="345"/>
      <c r="T95" s="135"/>
      <c r="U95" s="135"/>
      <c r="V95" s="135"/>
      <c r="W95" s="135"/>
      <c r="X95" s="329"/>
      <c r="Y95" s="329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</row>
    <row r="96" spans="1:82" s="136" customFormat="1" ht="14.25" customHeight="1">
      <c r="A96" s="45" t="s">
        <v>220</v>
      </c>
      <c r="B96" s="63" t="s">
        <v>185</v>
      </c>
      <c r="C96" s="64">
        <v>1</v>
      </c>
      <c r="D96" s="65"/>
      <c r="E96" s="66"/>
      <c r="F96" s="66"/>
      <c r="G96" s="67">
        <v>21677620</v>
      </c>
      <c r="H96" s="67">
        <v>9487500</v>
      </c>
      <c r="I96" s="145"/>
      <c r="J96" s="108" t="s">
        <v>136</v>
      </c>
      <c r="K96" s="58" t="s">
        <v>5</v>
      </c>
      <c r="L96" s="71">
        <v>1</v>
      </c>
      <c r="M96" s="72">
        <v>2008</v>
      </c>
      <c r="N96" s="72">
        <v>1208</v>
      </c>
      <c r="O96" s="72">
        <v>490081</v>
      </c>
      <c r="P96" s="73">
        <v>12509190</v>
      </c>
      <c r="Q96" s="27">
        <v>8900000</v>
      </c>
      <c r="R96" s="41">
        <f t="shared" si="3"/>
        <v>3609190</v>
      </c>
      <c r="S96" s="345"/>
      <c r="T96" s="135"/>
      <c r="U96" s="135"/>
      <c r="V96" s="135"/>
      <c r="W96" s="135"/>
      <c r="X96" s="329"/>
      <c r="Y96" s="329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</row>
    <row r="97" spans="1:25" s="5" customFormat="1" ht="14.25" customHeight="1">
      <c r="A97" s="45" t="s">
        <v>221</v>
      </c>
      <c r="B97" s="63" t="s">
        <v>185</v>
      </c>
      <c r="C97" s="64">
        <v>1</v>
      </c>
      <c r="D97" s="65"/>
      <c r="E97" s="66"/>
      <c r="F97" s="66"/>
      <c r="G97" s="67">
        <v>21677620</v>
      </c>
      <c r="H97" s="67">
        <v>9487500</v>
      </c>
      <c r="I97" s="2"/>
      <c r="J97" s="108" t="s">
        <v>136</v>
      </c>
      <c r="K97" s="58" t="s">
        <v>5</v>
      </c>
      <c r="L97" s="71">
        <v>1</v>
      </c>
      <c r="M97" s="72">
        <v>2006</v>
      </c>
      <c r="N97" s="72">
        <v>1089</v>
      </c>
      <c r="O97" s="72">
        <v>444135</v>
      </c>
      <c r="P97" s="73">
        <v>12509190</v>
      </c>
      <c r="Q97" s="27">
        <v>8900000</v>
      </c>
      <c r="R97" s="41">
        <f t="shared" si="3"/>
        <v>3609190</v>
      </c>
      <c r="S97" s="343"/>
      <c r="X97" s="323"/>
      <c r="Y97" s="323"/>
    </row>
    <row r="98" spans="1:25" s="5" customFormat="1" ht="12">
      <c r="A98" s="52" t="s">
        <v>130</v>
      </c>
      <c r="B98" s="53"/>
      <c r="C98" s="150"/>
      <c r="D98" s="150"/>
      <c r="E98" s="150"/>
      <c r="F98" s="150"/>
      <c r="G98" s="150"/>
      <c r="H98" s="151"/>
      <c r="I98" s="2"/>
      <c r="J98" s="108" t="s">
        <v>136</v>
      </c>
      <c r="K98" s="58" t="s">
        <v>2</v>
      </c>
      <c r="L98" s="71">
        <v>1</v>
      </c>
      <c r="M98" s="72">
        <v>2008</v>
      </c>
      <c r="N98" s="72">
        <v>1194</v>
      </c>
      <c r="O98" s="72">
        <v>474529</v>
      </c>
      <c r="P98" s="73">
        <v>2434250</v>
      </c>
      <c r="Q98" s="73">
        <v>0</v>
      </c>
      <c r="R98" s="41">
        <f t="shared" si="3"/>
        <v>2434250</v>
      </c>
      <c r="S98" s="343"/>
      <c r="X98" s="323"/>
      <c r="Y98" s="323"/>
    </row>
    <row r="99" spans="1:25" s="5" customFormat="1" ht="12">
      <c r="A99" s="37" t="s">
        <v>222</v>
      </c>
      <c r="B99" s="103" t="s">
        <v>180</v>
      </c>
      <c r="C99" s="57">
        <v>1</v>
      </c>
      <c r="D99" s="110">
        <v>1998</v>
      </c>
      <c r="E99" s="110">
        <v>780</v>
      </c>
      <c r="F99" s="110">
        <v>780</v>
      </c>
      <c r="G99" s="73">
        <v>2434250</v>
      </c>
      <c r="H99" s="73">
        <v>0</v>
      </c>
      <c r="I99" s="2"/>
      <c r="J99" s="108" t="s">
        <v>136</v>
      </c>
      <c r="K99" s="58" t="s">
        <v>2</v>
      </c>
      <c r="L99" s="71">
        <v>1</v>
      </c>
      <c r="M99" s="72">
        <v>2008</v>
      </c>
      <c r="N99" s="72">
        <v>1201</v>
      </c>
      <c r="O99" s="72">
        <v>474526</v>
      </c>
      <c r="P99" s="73">
        <v>2434250</v>
      </c>
      <c r="Q99" s="73">
        <v>0</v>
      </c>
      <c r="R99" s="41">
        <f t="shared" si="3"/>
        <v>2434250</v>
      </c>
      <c r="S99" s="343"/>
      <c r="X99" s="323"/>
      <c r="Y99" s="323"/>
    </row>
    <row r="100" spans="1:25" s="5" customFormat="1" ht="12">
      <c r="A100" s="37" t="s">
        <v>222</v>
      </c>
      <c r="B100" s="103" t="s">
        <v>180</v>
      </c>
      <c r="C100" s="57">
        <v>1</v>
      </c>
      <c r="D100" s="110">
        <v>2002</v>
      </c>
      <c r="E100" s="110">
        <v>954</v>
      </c>
      <c r="F100" s="110">
        <v>954</v>
      </c>
      <c r="G100" s="73">
        <v>2434250</v>
      </c>
      <c r="H100" s="73">
        <v>0</v>
      </c>
      <c r="I100" s="2"/>
      <c r="J100" s="85" t="s">
        <v>6</v>
      </c>
      <c r="K100" s="85" t="s">
        <v>2</v>
      </c>
      <c r="L100" s="86">
        <v>1</v>
      </c>
      <c r="M100" s="86">
        <v>2009</v>
      </c>
      <c r="N100" s="86">
        <v>1251</v>
      </c>
      <c r="O100" s="86">
        <v>480128</v>
      </c>
      <c r="P100" s="87">
        <v>2434250</v>
      </c>
      <c r="Q100" s="87">
        <v>0</v>
      </c>
      <c r="R100" s="87">
        <f t="shared" si="3"/>
        <v>2434250</v>
      </c>
      <c r="S100" s="343"/>
      <c r="X100" s="323"/>
      <c r="Y100" s="323"/>
    </row>
    <row r="101" spans="1:25" s="5" customFormat="1" ht="12">
      <c r="A101" s="37" t="s">
        <v>222</v>
      </c>
      <c r="B101" s="103" t="s">
        <v>180</v>
      </c>
      <c r="C101" s="57">
        <v>1</v>
      </c>
      <c r="D101" s="110">
        <v>1998</v>
      </c>
      <c r="E101" s="110">
        <v>758</v>
      </c>
      <c r="F101" s="110">
        <v>758</v>
      </c>
      <c r="G101" s="73">
        <v>2434250</v>
      </c>
      <c r="H101" s="73">
        <v>0</v>
      </c>
      <c r="I101" s="2"/>
      <c r="J101" s="85" t="s">
        <v>6</v>
      </c>
      <c r="K101" s="85" t="s">
        <v>2</v>
      </c>
      <c r="L101" s="86">
        <v>1</v>
      </c>
      <c r="M101" s="86">
        <v>2009</v>
      </c>
      <c r="N101" s="86">
        <v>1260</v>
      </c>
      <c r="O101" s="86">
        <v>480111</v>
      </c>
      <c r="P101" s="87">
        <v>2434250</v>
      </c>
      <c r="Q101" s="87">
        <v>0</v>
      </c>
      <c r="R101" s="87">
        <f t="shared" si="3"/>
        <v>2434250</v>
      </c>
      <c r="S101" s="343"/>
      <c r="X101" s="323"/>
      <c r="Y101" s="323"/>
    </row>
    <row r="102" spans="1:25" s="5" customFormat="1" ht="12">
      <c r="A102" s="37" t="s">
        <v>222</v>
      </c>
      <c r="B102" s="103" t="s">
        <v>180</v>
      </c>
      <c r="C102" s="57">
        <v>1</v>
      </c>
      <c r="D102" s="110">
        <v>1998</v>
      </c>
      <c r="E102" s="110">
        <v>763</v>
      </c>
      <c r="F102" s="110">
        <v>763</v>
      </c>
      <c r="G102" s="73">
        <v>2434250</v>
      </c>
      <c r="H102" s="73">
        <v>0</v>
      </c>
      <c r="I102" s="2"/>
      <c r="J102" s="85" t="s">
        <v>6</v>
      </c>
      <c r="K102" s="85" t="s">
        <v>2</v>
      </c>
      <c r="L102" s="86">
        <v>1</v>
      </c>
      <c r="M102" s="86">
        <v>2009</v>
      </c>
      <c r="N102" s="86">
        <v>1341</v>
      </c>
      <c r="O102" s="86">
        <v>499419</v>
      </c>
      <c r="P102" s="87">
        <v>2434250</v>
      </c>
      <c r="Q102" s="87">
        <v>0</v>
      </c>
      <c r="R102" s="87">
        <f t="shared" si="3"/>
        <v>2434250</v>
      </c>
      <c r="S102" s="343"/>
      <c r="X102" s="323"/>
      <c r="Y102" s="323"/>
    </row>
    <row r="103" spans="1:25" s="5" customFormat="1" ht="12">
      <c r="A103" s="37" t="s">
        <v>222</v>
      </c>
      <c r="B103" s="103" t="s">
        <v>180</v>
      </c>
      <c r="C103" s="57">
        <v>1</v>
      </c>
      <c r="D103" s="110">
        <v>1998</v>
      </c>
      <c r="E103" s="110">
        <v>793</v>
      </c>
      <c r="F103" s="110">
        <v>793</v>
      </c>
      <c r="G103" s="73">
        <v>2434250</v>
      </c>
      <c r="H103" s="73">
        <v>0</v>
      </c>
      <c r="I103" s="2"/>
      <c r="J103" s="85" t="s">
        <v>6</v>
      </c>
      <c r="K103" s="85" t="s">
        <v>2</v>
      </c>
      <c r="L103" s="86">
        <v>1</v>
      </c>
      <c r="M103" s="86">
        <v>2009</v>
      </c>
      <c r="N103" s="86">
        <v>1332</v>
      </c>
      <c r="O103" s="86">
        <v>499421</v>
      </c>
      <c r="P103" s="87">
        <v>2434250</v>
      </c>
      <c r="Q103" s="87">
        <v>0</v>
      </c>
      <c r="R103" s="87">
        <f t="shared" si="3"/>
        <v>2434250</v>
      </c>
      <c r="S103" s="343"/>
      <c r="X103" s="323"/>
      <c r="Y103" s="323"/>
    </row>
    <row r="104" spans="1:25" s="5" customFormat="1" ht="12">
      <c r="A104" s="37"/>
      <c r="B104" s="103"/>
      <c r="C104" s="57"/>
      <c r="D104" s="110"/>
      <c r="E104" s="110"/>
      <c r="F104" s="110"/>
      <c r="G104" s="73"/>
      <c r="H104" s="73"/>
      <c r="I104" s="2"/>
      <c r="J104" s="85" t="s">
        <v>6</v>
      </c>
      <c r="K104" s="85" t="s">
        <v>2</v>
      </c>
      <c r="L104" s="86">
        <v>1</v>
      </c>
      <c r="M104" s="86">
        <v>2009</v>
      </c>
      <c r="N104" s="86">
        <v>1329</v>
      </c>
      <c r="O104" s="86">
        <v>499420</v>
      </c>
      <c r="P104" s="87">
        <v>2434250</v>
      </c>
      <c r="Q104" s="87">
        <v>0</v>
      </c>
      <c r="R104" s="87">
        <f t="shared" si="3"/>
        <v>2434250</v>
      </c>
      <c r="S104" s="343"/>
      <c r="X104" s="323"/>
      <c r="Y104" s="323"/>
    </row>
    <row r="105" spans="1:25" s="5" customFormat="1" ht="21" customHeight="1">
      <c r="A105" s="37"/>
      <c r="B105" s="103"/>
      <c r="C105" s="57"/>
      <c r="D105" s="110"/>
      <c r="E105" s="110"/>
      <c r="F105" s="110"/>
      <c r="G105" s="73"/>
      <c r="H105" s="73"/>
      <c r="I105" s="2"/>
      <c r="J105" s="152" t="s">
        <v>129</v>
      </c>
      <c r="K105" s="153"/>
      <c r="L105" s="155">
        <f>SUM(L107,L111,L113)</f>
        <v>13</v>
      </c>
      <c r="M105" s="154"/>
      <c r="N105" s="153"/>
      <c r="O105" s="154"/>
      <c r="P105" s="153"/>
      <c r="Q105" s="153"/>
      <c r="R105" s="155">
        <f>SUM(R107,R111,R113)</f>
        <v>105474029</v>
      </c>
      <c r="S105" s="343"/>
      <c r="X105" s="323"/>
      <c r="Y105" s="323"/>
    </row>
    <row r="106" spans="1:25" s="5" customFormat="1" ht="9.75" customHeight="1">
      <c r="A106" s="37"/>
      <c r="B106" s="103"/>
      <c r="C106" s="57"/>
      <c r="D106" s="110"/>
      <c r="E106" s="110"/>
      <c r="F106" s="110"/>
      <c r="G106" s="73"/>
      <c r="H106" s="73"/>
      <c r="I106" s="2"/>
      <c r="J106" s="336"/>
      <c r="K106" s="337"/>
      <c r="L106" s="338"/>
      <c r="M106" s="339"/>
      <c r="N106" s="337"/>
      <c r="O106" s="339"/>
      <c r="P106" s="337"/>
      <c r="Q106" s="337"/>
      <c r="R106" s="340"/>
      <c r="S106" s="343"/>
      <c r="X106" s="323"/>
      <c r="Y106" s="323"/>
    </row>
    <row r="107" spans="1:25" s="5" customFormat="1" ht="9.75" customHeight="1">
      <c r="A107" s="37"/>
      <c r="B107" s="103"/>
      <c r="C107" s="57"/>
      <c r="D107" s="110"/>
      <c r="E107" s="110"/>
      <c r="F107" s="110"/>
      <c r="G107" s="73"/>
      <c r="H107" s="73"/>
      <c r="I107" s="2"/>
      <c r="J107" s="336" t="s">
        <v>394</v>
      </c>
      <c r="K107" s="337"/>
      <c r="L107" s="338">
        <f>SUM(L108:L109)</f>
        <v>8</v>
      </c>
      <c r="M107" s="339"/>
      <c r="N107" s="337"/>
      <c r="O107" s="339"/>
      <c r="P107" s="337"/>
      <c r="Q107" s="337"/>
      <c r="R107" s="32">
        <f>SUM(R108:R109)</f>
        <v>93302779</v>
      </c>
      <c r="S107" s="343"/>
      <c r="X107" s="323"/>
      <c r="Y107" s="323"/>
    </row>
    <row r="108" spans="1:25" s="5" customFormat="1" ht="9.75" customHeight="1">
      <c r="A108" s="37"/>
      <c r="B108" s="103"/>
      <c r="C108" s="57"/>
      <c r="D108" s="110"/>
      <c r="E108" s="110"/>
      <c r="F108" s="110"/>
      <c r="G108" s="73"/>
      <c r="H108" s="73"/>
      <c r="I108" s="2"/>
      <c r="J108" s="336" t="s">
        <v>396</v>
      </c>
      <c r="K108" s="58" t="s">
        <v>8</v>
      </c>
      <c r="L108" s="338">
        <v>7</v>
      </c>
      <c r="M108" s="339">
        <v>2007</v>
      </c>
      <c r="N108" s="337"/>
      <c r="O108" s="339"/>
      <c r="P108" s="73">
        <v>21677620</v>
      </c>
      <c r="Q108" s="27">
        <v>9100000</v>
      </c>
      <c r="R108" s="41">
        <f>(L108*P108)-(Q108*L108)</f>
        <v>88043340</v>
      </c>
      <c r="S108" s="343"/>
      <c r="X108" s="323"/>
      <c r="Y108" s="323"/>
    </row>
    <row r="109" spans="1:25" s="5" customFormat="1" ht="9.75" customHeight="1">
      <c r="A109" s="37"/>
      <c r="B109" s="103"/>
      <c r="C109" s="57"/>
      <c r="D109" s="110"/>
      <c r="E109" s="110"/>
      <c r="F109" s="110"/>
      <c r="G109" s="73"/>
      <c r="H109" s="73"/>
      <c r="I109" s="2"/>
      <c r="J109" s="336"/>
      <c r="K109" s="58" t="s">
        <v>4</v>
      </c>
      <c r="L109" s="71">
        <v>1</v>
      </c>
      <c r="M109" s="72">
        <v>2007</v>
      </c>
      <c r="N109" s="157"/>
      <c r="O109" s="72"/>
      <c r="P109" s="73">
        <v>10534439</v>
      </c>
      <c r="Q109" s="27">
        <v>5275000</v>
      </c>
      <c r="R109" s="41">
        <f>(L109*P109)-Q109</f>
        <v>5259439</v>
      </c>
      <c r="S109" s="343"/>
      <c r="X109" s="323"/>
      <c r="Y109" s="323"/>
    </row>
    <row r="110" spans="1:82" s="167" customFormat="1" ht="12">
      <c r="A110" s="133"/>
      <c r="B110" s="163"/>
      <c r="C110" s="164"/>
      <c r="D110" s="164"/>
      <c r="E110" s="164"/>
      <c r="F110" s="164"/>
      <c r="G110" s="164"/>
      <c r="H110" s="164"/>
      <c r="I110" s="165"/>
      <c r="J110" s="116"/>
      <c r="K110" s="58"/>
      <c r="L110" s="71"/>
      <c r="M110" s="72"/>
      <c r="N110" s="157"/>
      <c r="O110" s="72"/>
      <c r="P110" s="73"/>
      <c r="Q110" s="27"/>
      <c r="R110" s="41"/>
      <c r="S110" s="346"/>
      <c r="T110" s="166"/>
      <c r="U110" s="166"/>
      <c r="V110" s="166"/>
      <c r="W110" s="166"/>
      <c r="X110" s="330"/>
      <c r="Y110" s="330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  <c r="BR110" s="166"/>
      <c r="BS110" s="166"/>
      <c r="BT110" s="166"/>
      <c r="BU110" s="166"/>
      <c r="BV110" s="166"/>
      <c r="BW110" s="166"/>
      <c r="BX110" s="166"/>
      <c r="BY110" s="166"/>
      <c r="BZ110" s="166"/>
      <c r="CA110" s="166"/>
      <c r="CB110" s="166"/>
      <c r="CC110" s="166"/>
      <c r="CD110" s="166"/>
    </row>
    <row r="111" spans="1:82" s="167" customFormat="1" ht="12">
      <c r="A111" s="133"/>
      <c r="B111" s="163"/>
      <c r="C111" s="164"/>
      <c r="D111" s="164"/>
      <c r="E111" s="164"/>
      <c r="F111" s="164"/>
      <c r="G111" s="164"/>
      <c r="H111" s="164"/>
      <c r="I111" s="165"/>
      <c r="J111" s="45" t="s">
        <v>376</v>
      </c>
      <c r="K111" s="168"/>
      <c r="L111" s="130">
        <f>+L112</f>
        <v>1</v>
      </c>
      <c r="M111" s="169"/>
      <c r="N111" s="169"/>
      <c r="O111" s="169"/>
      <c r="P111" s="170"/>
      <c r="Q111" s="171"/>
      <c r="R111" s="32">
        <f>+R112</f>
        <v>2434250</v>
      </c>
      <c r="S111" s="346"/>
      <c r="T111" s="166"/>
      <c r="U111" s="166"/>
      <c r="V111" s="166"/>
      <c r="W111" s="166"/>
      <c r="X111" s="330"/>
      <c r="Y111" s="330"/>
      <c r="Z111" s="172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</row>
    <row r="112" spans="1:82" s="33" customFormat="1" ht="12">
      <c r="A112" s="29" t="s">
        <v>114</v>
      </c>
      <c r="B112" s="379"/>
      <c r="C112" s="380"/>
      <c r="D112" s="380"/>
      <c r="E112" s="380"/>
      <c r="F112" s="380"/>
      <c r="G112" s="380"/>
      <c r="H112" s="381"/>
      <c r="I112" s="28"/>
      <c r="J112" s="176" t="s">
        <v>380</v>
      </c>
      <c r="K112" s="275" t="s">
        <v>2</v>
      </c>
      <c r="L112" s="192">
        <v>1</v>
      </c>
      <c r="M112" s="157">
        <v>2008</v>
      </c>
      <c r="N112" s="157">
        <v>1201</v>
      </c>
      <c r="O112" s="157">
        <v>474526</v>
      </c>
      <c r="P112" s="175">
        <v>2434250</v>
      </c>
      <c r="Q112" s="175">
        <v>0</v>
      </c>
      <c r="R112" s="51">
        <f>(L112*P112)-Q112</f>
        <v>2434250</v>
      </c>
      <c r="S112" s="344"/>
      <c r="T112" s="4"/>
      <c r="U112" s="4"/>
      <c r="V112" s="4"/>
      <c r="W112" s="4"/>
      <c r="X112" s="325"/>
      <c r="Y112" s="325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</row>
    <row r="113" spans="1:82" s="6" customFormat="1" ht="12">
      <c r="A113" s="63"/>
      <c r="B113" s="173"/>
      <c r="C113" s="50"/>
      <c r="D113" s="174"/>
      <c r="E113" s="174"/>
      <c r="F113" s="174"/>
      <c r="G113" s="175"/>
      <c r="H113" s="175"/>
      <c r="I113" s="2"/>
      <c r="J113" s="45" t="s">
        <v>377</v>
      </c>
      <c r="K113" s="159"/>
      <c r="L113" s="130">
        <f>+L114+L115</f>
        <v>4</v>
      </c>
      <c r="M113" s="160"/>
      <c r="N113" s="160"/>
      <c r="O113" s="160"/>
      <c r="P113" s="161"/>
      <c r="Q113" s="161"/>
      <c r="R113" s="32">
        <f>+R114+R115</f>
        <v>9737000</v>
      </c>
      <c r="S113" s="343"/>
      <c r="T113" s="5"/>
      <c r="U113" s="5"/>
      <c r="V113" s="5"/>
      <c r="W113" s="5"/>
      <c r="X113" s="323"/>
      <c r="Y113" s="323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</row>
    <row r="114" spans="1:82" s="6" customFormat="1" ht="12">
      <c r="A114" s="63" t="s">
        <v>223</v>
      </c>
      <c r="B114" s="173" t="s">
        <v>180</v>
      </c>
      <c r="C114" s="50">
        <v>1</v>
      </c>
      <c r="D114" s="174">
        <v>1998</v>
      </c>
      <c r="E114" s="174">
        <v>779</v>
      </c>
      <c r="F114" s="174" t="s">
        <v>224</v>
      </c>
      <c r="G114" s="175">
        <v>2434250</v>
      </c>
      <c r="H114" s="175">
        <v>0</v>
      </c>
      <c r="I114" s="2"/>
      <c r="J114" s="70" t="s">
        <v>373</v>
      </c>
      <c r="K114" s="58" t="s">
        <v>372</v>
      </c>
      <c r="L114" s="71">
        <v>2</v>
      </c>
      <c r="M114" s="72"/>
      <c r="N114" s="72"/>
      <c r="O114" s="72"/>
      <c r="P114" s="73">
        <v>2434250</v>
      </c>
      <c r="Q114" s="27">
        <v>0</v>
      </c>
      <c r="R114" s="41">
        <f>(L114*P114)-Q114</f>
        <v>4868500</v>
      </c>
      <c r="S114" s="343"/>
      <c r="T114" s="5"/>
      <c r="U114" s="158"/>
      <c r="V114" s="5"/>
      <c r="W114" s="5"/>
      <c r="X114" s="323"/>
      <c r="Y114" s="323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</row>
    <row r="115" spans="1:82" s="6" customFormat="1" ht="24">
      <c r="A115" s="63"/>
      <c r="B115" s="173"/>
      <c r="C115" s="50"/>
      <c r="D115" s="174"/>
      <c r="E115" s="174"/>
      <c r="F115" s="174"/>
      <c r="G115" s="175"/>
      <c r="H115" s="175"/>
      <c r="I115" s="2"/>
      <c r="J115" s="70" t="s">
        <v>374</v>
      </c>
      <c r="K115" s="58" t="s">
        <v>372</v>
      </c>
      <c r="L115" s="71">
        <v>2</v>
      </c>
      <c r="M115" s="72"/>
      <c r="N115" s="72"/>
      <c r="O115" s="72"/>
      <c r="P115" s="73">
        <v>2434250</v>
      </c>
      <c r="Q115" s="27">
        <v>0</v>
      </c>
      <c r="R115" s="41">
        <f>(L115*P115)-Q115</f>
        <v>4868500</v>
      </c>
      <c r="S115" s="343"/>
      <c r="T115" s="5"/>
      <c r="U115" s="158"/>
      <c r="V115" s="5"/>
      <c r="W115" s="5"/>
      <c r="X115" s="323"/>
      <c r="Y115" s="323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</row>
    <row r="116" spans="1:82" s="6" customFormat="1" ht="24">
      <c r="A116" s="63" t="s">
        <v>227</v>
      </c>
      <c r="B116" s="176" t="s">
        <v>186</v>
      </c>
      <c r="C116" s="177">
        <v>1</v>
      </c>
      <c r="D116" s="174">
        <v>2008</v>
      </c>
      <c r="E116" s="174">
        <v>358</v>
      </c>
      <c r="F116" s="174" t="s">
        <v>228</v>
      </c>
      <c r="G116" s="175">
        <v>12509190</v>
      </c>
      <c r="H116" s="175">
        <v>10400000</v>
      </c>
      <c r="I116" s="2"/>
      <c r="J116" s="178" t="s">
        <v>91</v>
      </c>
      <c r="K116" s="179"/>
      <c r="L116" s="180">
        <f>+L117+L131+L150+L236+L233+L240+L258+L268+L277+L283+L295+L309+L311</f>
        <v>210</v>
      </c>
      <c r="M116" s="181"/>
      <c r="N116" s="181"/>
      <c r="O116" s="181"/>
      <c r="P116" s="182"/>
      <c r="Q116" s="182"/>
      <c r="R116" s="183">
        <f>+R117+R131+R150+R233+R236+R240+R258+R268+R277+R283+R295+R309+R311</f>
        <v>1559745162</v>
      </c>
      <c r="S116" s="343"/>
      <c r="T116" s="5"/>
      <c r="U116" s="5"/>
      <c r="V116" s="5"/>
      <c r="W116" s="5"/>
      <c r="X116" s="323"/>
      <c r="Y116" s="323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</row>
    <row r="117" spans="1:82" s="190" customFormat="1" ht="18" customHeight="1">
      <c r="A117" s="63" t="s">
        <v>229</v>
      </c>
      <c r="B117" s="173" t="s">
        <v>230</v>
      </c>
      <c r="C117" s="50">
        <v>1</v>
      </c>
      <c r="D117" s="50">
        <v>2008</v>
      </c>
      <c r="E117" s="50">
        <v>610</v>
      </c>
      <c r="F117" s="50" t="s">
        <v>231</v>
      </c>
      <c r="G117" s="67">
        <v>21459721</v>
      </c>
      <c r="H117" s="67">
        <v>10400000</v>
      </c>
      <c r="I117" s="184"/>
      <c r="J117" s="45" t="s">
        <v>114</v>
      </c>
      <c r="K117" s="185"/>
      <c r="L117" s="186">
        <f>SUM(L118:L130)</f>
        <v>19</v>
      </c>
      <c r="M117" s="187"/>
      <c r="N117" s="187"/>
      <c r="O117" s="187"/>
      <c r="P117" s="188"/>
      <c r="Q117" s="188"/>
      <c r="R117" s="32">
        <f>SUM(R118:R130)</f>
        <v>169510536</v>
      </c>
      <c r="S117" s="347"/>
      <c r="T117" s="189"/>
      <c r="U117" s="189"/>
      <c r="V117" s="189"/>
      <c r="W117" s="189"/>
      <c r="X117" s="331"/>
      <c r="Y117" s="331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89"/>
      <c r="BN117" s="189"/>
      <c r="BO117" s="189"/>
      <c r="BP117" s="189"/>
      <c r="BQ117" s="189"/>
      <c r="BR117" s="189"/>
      <c r="BS117" s="189"/>
      <c r="BT117" s="189"/>
      <c r="BU117" s="189"/>
      <c r="BV117" s="189"/>
      <c r="BW117" s="189"/>
      <c r="BX117" s="189"/>
      <c r="BY117" s="189"/>
      <c r="BZ117" s="189"/>
      <c r="CA117" s="189"/>
      <c r="CB117" s="189"/>
      <c r="CC117" s="189"/>
      <c r="CD117" s="189"/>
    </row>
    <row r="118" spans="1:82" s="6" customFormat="1" ht="17.25" customHeight="1">
      <c r="A118" s="63" t="s">
        <v>232</v>
      </c>
      <c r="B118" s="173" t="s">
        <v>230</v>
      </c>
      <c r="C118" s="50">
        <v>1</v>
      </c>
      <c r="D118" s="50">
        <v>2008</v>
      </c>
      <c r="E118" s="50">
        <v>611</v>
      </c>
      <c r="F118" s="50" t="s">
        <v>233</v>
      </c>
      <c r="G118" s="67">
        <v>21459721</v>
      </c>
      <c r="H118" s="67">
        <v>10400000</v>
      </c>
      <c r="I118" s="2"/>
      <c r="J118" s="176" t="s">
        <v>92</v>
      </c>
      <c r="K118" s="191" t="s">
        <v>154</v>
      </c>
      <c r="L118" s="192">
        <v>1</v>
      </c>
      <c r="M118" s="157"/>
      <c r="N118" s="157"/>
      <c r="O118" s="157"/>
      <c r="P118" s="175">
        <v>25657570</v>
      </c>
      <c r="Q118" s="175">
        <v>0</v>
      </c>
      <c r="R118" s="41">
        <f aca="true" t="shared" si="4" ref="R118:R130">(L118*P118)-Q118</f>
        <v>25657570</v>
      </c>
      <c r="S118" s="343"/>
      <c r="T118" s="5"/>
      <c r="U118" s="5"/>
      <c r="V118" s="5"/>
      <c r="W118" s="5"/>
      <c r="X118" s="323"/>
      <c r="Y118" s="323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</row>
    <row r="119" spans="1:82" s="6" customFormat="1" ht="18" customHeight="1">
      <c r="A119" s="63" t="s">
        <v>229</v>
      </c>
      <c r="B119" s="173" t="s">
        <v>230</v>
      </c>
      <c r="C119" s="50">
        <v>1</v>
      </c>
      <c r="D119" s="50">
        <v>2008</v>
      </c>
      <c r="E119" s="50">
        <v>608</v>
      </c>
      <c r="F119" s="50" t="s">
        <v>234</v>
      </c>
      <c r="G119" s="67">
        <v>21459721</v>
      </c>
      <c r="H119" s="67">
        <v>10400000</v>
      </c>
      <c r="I119" s="2"/>
      <c r="J119" s="176" t="s">
        <v>62</v>
      </c>
      <c r="K119" s="176" t="s">
        <v>4</v>
      </c>
      <c r="L119" s="192">
        <v>1</v>
      </c>
      <c r="M119" s="157">
        <v>2008</v>
      </c>
      <c r="N119" s="157">
        <v>123</v>
      </c>
      <c r="O119" s="157">
        <v>729897</v>
      </c>
      <c r="P119" s="175">
        <v>10534439</v>
      </c>
      <c r="Q119" s="67">
        <v>5275000</v>
      </c>
      <c r="R119" s="41">
        <f t="shared" si="4"/>
        <v>5259439</v>
      </c>
      <c r="S119" s="343"/>
      <c r="T119" s="5"/>
      <c r="U119" s="5"/>
      <c r="V119" s="5"/>
      <c r="W119" s="5"/>
      <c r="X119" s="323"/>
      <c r="Y119" s="323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</row>
    <row r="120" spans="1:27" s="193" customFormat="1" ht="18" customHeight="1">
      <c r="A120" s="63" t="s">
        <v>235</v>
      </c>
      <c r="B120" s="173" t="s">
        <v>230</v>
      </c>
      <c r="C120" s="50">
        <v>1</v>
      </c>
      <c r="D120" s="50">
        <v>2008</v>
      </c>
      <c r="E120" s="50">
        <v>609</v>
      </c>
      <c r="F120" s="50" t="s">
        <v>236</v>
      </c>
      <c r="G120" s="67">
        <v>21459721</v>
      </c>
      <c r="H120" s="67">
        <v>10400000</v>
      </c>
      <c r="I120" s="2"/>
      <c r="J120" s="176" t="s">
        <v>62</v>
      </c>
      <c r="K120" s="176" t="s">
        <v>86</v>
      </c>
      <c r="L120" s="192">
        <v>3</v>
      </c>
      <c r="M120" s="157"/>
      <c r="N120" s="157"/>
      <c r="O120" s="157"/>
      <c r="P120" s="175">
        <v>10534439</v>
      </c>
      <c r="Q120" s="175">
        <v>0</v>
      </c>
      <c r="R120" s="41">
        <f t="shared" si="4"/>
        <v>31603317</v>
      </c>
      <c r="S120" s="343"/>
      <c r="T120" s="5"/>
      <c r="U120" s="5"/>
      <c r="V120" s="5"/>
      <c r="W120" s="5"/>
      <c r="X120" s="323"/>
      <c r="Y120" s="323"/>
      <c r="Z120" s="5"/>
      <c r="AA120" s="5"/>
    </row>
    <row r="121" spans="1:27" s="193" customFormat="1" ht="18.75" customHeight="1">
      <c r="A121" s="194" t="s">
        <v>237</v>
      </c>
      <c r="B121" s="195" t="s">
        <v>225</v>
      </c>
      <c r="C121" s="196">
        <v>1</v>
      </c>
      <c r="D121" s="197">
        <v>2008</v>
      </c>
      <c r="E121" s="198">
        <v>156</v>
      </c>
      <c r="F121" s="198">
        <v>713879</v>
      </c>
      <c r="G121" s="199">
        <v>10534439</v>
      </c>
      <c r="H121" s="199">
        <v>5800000</v>
      </c>
      <c r="I121" s="2"/>
      <c r="J121" s="176" t="s">
        <v>62</v>
      </c>
      <c r="K121" s="176" t="s">
        <v>89</v>
      </c>
      <c r="L121" s="192">
        <v>5</v>
      </c>
      <c r="M121" s="157"/>
      <c r="N121" s="157"/>
      <c r="O121" s="157"/>
      <c r="P121" s="175">
        <v>2434250</v>
      </c>
      <c r="Q121" s="175">
        <v>0</v>
      </c>
      <c r="R121" s="41">
        <f t="shared" si="4"/>
        <v>12171250</v>
      </c>
      <c r="S121" s="343"/>
      <c r="T121" s="5"/>
      <c r="U121" s="5"/>
      <c r="V121" s="5"/>
      <c r="W121" s="5"/>
      <c r="X121" s="323"/>
      <c r="Y121" s="323"/>
      <c r="Z121" s="5"/>
      <c r="AA121" s="5"/>
    </row>
    <row r="122" spans="1:27" s="193" customFormat="1" ht="24" customHeight="1">
      <c r="A122" s="200" t="s">
        <v>238</v>
      </c>
      <c r="B122" s="201"/>
      <c r="C122" s="202"/>
      <c r="D122" s="202"/>
      <c r="E122" s="202"/>
      <c r="F122" s="202"/>
      <c r="G122" s="202"/>
      <c r="H122" s="203"/>
      <c r="I122" s="2"/>
      <c r="J122" s="176" t="s">
        <v>62</v>
      </c>
      <c r="K122" s="176" t="s">
        <v>2</v>
      </c>
      <c r="L122" s="192">
        <v>1</v>
      </c>
      <c r="M122" s="157">
        <v>2008</v>
      </c>
      <c r="N122" s="157">
        <v>501</v>
      </c>
      <c r="O122" s="157" t="s">
        <v>370</v>
      </c>
      <c r="P122" s="175">
        <v>2434250</v>
      </c>
      <c r="Q122" s="175">
        <v>0</v>
      </c>
      <c r="R122" s="41">
        <f t="shared" si="4"/>
        <v>2434250</v>
      </c>
      <c r="S122" s="343"/>
      <c r="T122" s="5"/>
      <c r="U122" s="5"/>
      <c r="V122" s="5"/>
      <c r="W122" s="5"/>
      <c r="X122" s="323"/>
      <c r="Y122" s="323"/>
      <c r="Z122" s="5"/>
      <c r="AA122" s="5"/>
    </row>
    <row r="123" spans="1:82" s="6" customFormat="1" ht="18.75" customHeight="1">
      <c r="A123" s="204" t="s">
        <v>239</v>
      </c>
      <c r="B123" s="205" t="s">
        <v>225</v>
      </c>
      <c r="C123" s="206">
        <v>1</v>
      </c>
      <c r="D123" s="207">
        <v>2007</v>
      </c>
      <c r="E123" s="208">
        <v>117</v>
      </c>
      <c r="F123" s="208">
        <v>673842</v>
      </c>
      <c r="G123" s="209">
        <v>10534439</v>
      </c>
      <c r="H123" s="209">
        <v>5800000</v>
      </c>
      <c r="I123" s="2"/>
      <c r="J123" s="210" t="s">
        <v>94</v>
      </c>
      <c r="K123" s="210" t="s">
        <v>86</v>
      </c>
      <c r="L123" s="211">
        <v>1</v>
      </c>
      <c r="M123" s="211"/>
      <c r="N123" s="211"/>
      <c r="O123" s="211"/>
      <c r="P123" s="212">
        <v>10534439</v>
      </c>
      <c r="Q123" s="212">
        <v>0</v>
      </c>
      <c r="R123" s="213">
        <f t="shared" si="4"/>
        <v>10534439</v>
      </c>
      <c r="S123" s="343"/>
      <c r="T123" s="5"/>
      <c r="U123" s="5"/>
      <c r="V123" s="5"/>
      <c r="W123" s="5"/>
      <c r="X123" s="323"/>
      <c r="Y123" s="323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</row>
    <row r="124" spans="1:82" s="6" customFormat="1" ht="18" customHeight="1">
      <c r="A124" s="63" t="s">
        <v>239</v>
      </c>
      <c r="B124" s="176" t="s">
        <v>186</v>
      </c>
      <c r="C124" s="177">
        <v>1</v>
      </c>
      <c r="D124" s="174">
        <v>2008</v>
      </c>
      <c r="E124" s="174">
        <v>335</v>
      </c>
      <c r="F124" s="174" t="s">
        <v>240</v>
      </c>
      <c r="G124" s="175">
        <v>12509190</v>
      </c>
      <c r="H124" s="175">
        <v>10400000</v>
      </c>
      <c r="I124" s="2"/>
      <c r="J124" s="176" t="s">
        <v>23</v>
      </c>
      <c r="K124" s="191" t="s">
        <v>115</v>
      </c>
      <c r="L124" s="192">
        <v>1</v>
      </c>
      <c r="M124" s="157">
        <v>2006</v>
      </c>
      <c r="N124" s="157">
        <v>312</v>
      </c>
      <c r="O124" s="157">
        <v>631676</v>
      </c>
      <c r="P124" s="175">
        <v>23201787</v>
      </c>
      <c r="Q124" s="175">
        <v>7000000</v>
      </c>
      <c r="R124" s="41">
        <f t="shared" si="4"/>
        <v>16201787</v>
      </c>
      <c r="S124" s="343"/>
      <c r="T124" s="5"/>
      <c r="U124" s="5"/>
      <c r="V124" s="5"/>
      <c r="W124" s="5"/>
      <c r="X124" s="323"/>
      <c r="Y124" s="323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</row>
    <row r="125" spans="1:82" s="6" customFormat="1" ht="12">
      <c r="A125" s="52" t="s">
        <v>241</v>
      </c>
      <c r="B125" s="53"/>
      <c r="C125" s="150"/>
      <c r="D125" s="150"/>
      <c r="E125" s="150"/>
      <c r="F125" s="150"/>
      <c r="G125" s="150"/>
      <c r="H125" s="151"/>
      <c r="I125" s="2"/>
      <c r="J125" s="176" t="s">
        <v>23</v>
      </c>
      <c r="K125" s="176" t="s">
        <v>90</v>
      </c>
      <c r="L125" s="192">
        <v>1</v>
      </c>
      <c r="M125" s="157"/>
      <c r="N125" s="157"/>
      <c r="O125" s="157"/>
      <c r="P125" s="175">
        <v>23201787</v>
      </c>
      <c r="Q125" s="175">
        <v>0</v>
      </c>
      <c r="R125" s="41">
        <f t="shared" si="4"/>
        <v>23201787</v>
      </c>
      <c r="S125" s="343"/>
      <c r="T125" s="5"/>
      <c r="U125" s="5"/>
      <c r="V125" s="5"/>
      <c r="W125" s="5"/>
      <c r="X125" s="323"/>
      <c r="Y125" s="323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</row>
    <row r="126" spans="1:82" s="6" customFormat="1" ht="17.25" customHeight="1">
      <c r="A126" s="37" t="s">
        <v>242</v>
      </c>
      <c r="B126" s="23" t="s">
        <v>225</v>
      </c>
      <c r="C126" s="111">
        <v>1</v>
      </c>
      <c r="D126" s="112">
        <v>2007</v>
      </c>
      <c r="E126" s="113">
        <v>257</v>
      </c>
      <c r="F126" s="113">
        <v>681153</v>
      </c>
      <c r="G126" s="27">
        <v>10534439</v>
      </c>
      <c r="H126" s="27">
        <v>5800000</v>
      </c>
      <c r="I126" s="2"/>
      <c r="J126" s="176" t="s">
        <v>59</v>
      </c>
      <c r="K126" s="176" t="s">
        <v>5</v>
      </c>
      <c r="L126" s="192">
        <v>1</v>
      </c>
      <c r="M126" s="157">
        <v>2008</v>
      </c>
      <c r="N126" s="157">
        <v>240</v>
      </c>
      <c r="O126" s="157">
        <v>223501</v>
      </c>
      <c r="P126" s="175">
        <v>12509190</v>
      </c>
      <c r="Q126" s="67">
        <v>8900000</v>
      </c>
      <c r="R126" s="41">
        <f t="shared" si="4"/>
        <v>3609190</v>
      </c>
      <c r="S126" s="343"/>
      <c r="T126" s="5"/>
      <c r="U126" s="5"/>
      <c r="V126" s="5"/>
      <c r="W126" s="5"/>
      <c r="X126" s="323"/>
      <c r="Y126" s="323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</row>
    <row r="127" spans="1:82" s="6" customFormat="1" ht="17.25" customHeight="1">
      <c r="A127" s="37" t="s">
        <v>243</v>
      </c>
      <c r="B127" s="23" t="s">
        <v>225</v>
      </c>
      <c r="C127" s="111">
        <v>1</v>
      </c>
      <c r="D127" s="112">
        <v>2007</v>
      </c>
      <c r="E127" s="113">
        <v>80</v>
      </c>
      <c r="F127" s="113">
        <v>673961</v>
      </c>
      <c r="G127" s="27">
        <v>10534439</v>
      </c>
      <c r="H127" s="27">
        <v>5800000</v>
      </c>
      <c r="I127" s="2"/>
      <c r="J127" s="176" t="s">
        <v>60</v>
      </c>
      <c r="K127" s="176" t="s">
        <v>4</v>
      </c>
      <c r="L127" s="192">
        <v>1</v>
      </c>
      <c r="M127" s="157">
        <v>2008</v>
      </c>
      <c r="N127" s="157">
        <v>13</v>
      </c>
      <c r="O127" s="157">
        <v>735247</v>
      </c>
      <c r="P127" s="175">
        <v>10534439</v>
      </c>
      <c r="Q127" s="67">
        <v>5275000</v>
      </c>
      <c r="R127" s="41">
        <f t="shared" si="4"/>
        <v>5259439</v>
      </c>
      <c r="S127" s="343"/>
      <c r="T127" s="5"/>
      <c r="U127" s="5"/>
      <c r="V127" s="5"/>
      <c r="W127" s="5"/>
      <c r="X127" s="323"/>
      <c r="Y127" s="323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</row>
    <row r="128" spans="1:82" s="6" customFormat="1" ht="18" customHeight="1">
      <c r="A128" s="37" t="s">
        <v>243</v>
      </c>
      <c r="B128" s="23" t="s">
        <v>225</v>
      </c>
      <c r="C128" s="111">
        <v>1</v>
      </c>
      <c r="D128" s="112">
        <v>2007</v>
      </c>
      <c r="E128" s="113">
        <v>84</v>
      </c>
      <c r="F128" s="113">
        <v>672457</v>
      </c>
      <c r="G128" s="27">
        <v>10534439</v>
      </c>
      <c r="H128" s="27">
        <v>5800000</v>
      </c>
      <c r="I128" s="2"/>
      <c r="J128" s="176" t="s">
        <v>60</v>
      </c>
      <c r="K128" s="176" t="s">
        <v>88</v>
      </c>
      <c r="L128" s="192">
        <v>1</v>
      </c>
      <c r="M128" s="157"/>
      <c r="N128" s="157"/>
      <c r="O128" s="157"/>
      <c r="P128" s="175">
        <v>12509190</v>
      </c>
      <c r="Q128" s="175">
        <v>0</v>
      </c>
      <c r="R128" s="41">
        <f>+P128*L128</f>
        <v>12509190</v>
      </c>
      <c r="S128" s="343"/>
      <c r="T128" s="5"/>
      <c r="U128" s="5"/>
      <c r="V128" s="5"/>
      <c r="W128" s="5"/>
      <c r="X128" s="323"/>
      <c r="Y128" s="323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</row>
    <row r="129" spans="1:82" s="6" customFormat="1" ht="20.25" customHeight="1">
      <c r="A129" s="37" t="s">
        <v>243</v>
      </c>
      <c r="B129" s="23" t="s">
        <v>225</v>
      </c>
      <c r="C129" s="111">
        <v>1</v>
      </c>
      <c r="D129" s="112">
        <v>2007</v>
      </c>
      <c r="E129" s="113">
        <v>71</v>
      </c>
      <c r="F129" s="113">
        <v>673979</v>
      </c>
      <c r="G129" s="27">
        <v>10534439</v>
      </c>
      <c r="H129" s="27">
        <v>5800000</v>
      </c>
      <c r="I129" s="2"/>
      <c r="J129" s="210" t="s">
        <v>69</v>
      </c>
      <c r="K129" s="210" t="s">
        <v>86</v>
      </c>
      <c r="L129" s="211">
        <v>1</v>
      </c>
      <c r="M129" s="211"/>
      <c r="N129" s="211"/>
      <c r="O129" s="211"/>
      <c r="P129" s="212">
        <v>10534439</v>
      </c>
      <c r="Q129" s="212">
        <v>0</v>
      </c>
      <c r="R129" s="213">
        <f t="shared" si="4"/>
        <v>10534439</v>
      </c>
      <c r="S129" s="343"/>
      <c r="T129" s="5"/>
      <c r="U129" s="5"/>
      <c r="V129" s="5"/>
      <c r="W129" s="5"/>
      <c r="X129" s="323"/>
      <c r="Y129" s="323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</row>
    <row r="130" spans="1:82" s="6" customFormat="1" ht="18.75" customHeight="1">
      <c r="A130" s="37" t="s">
        <v>244</v>
      </c>
      <c r="B130" s="23" t="s">
        <v>180</v>
      </c>
      <c r="C130" s="57">
        <v>1</v>
      </c>
      <c r="D130" s="57">
        <v>1992</v>
      </c>
      <c r="E130" s="57">
        <v>105</v>
      </c>
      <c r="F130" s="57" t="s">
        <v>245</v>
      </c>
      <c r="G130" s="27">
        <v>2434250</v>
      </c>
      <c r="H130" s="27">
        <v>0</v>
      </c>
      <c r="I130" s="2"/>
      <c r="J130" s="210" t="s">
        <v>95</v>
      </c>
      <c r="K130" s="210" t="s">
        <v>86</v>
      </c>
      <c r="L130" s="211">
        <v>1</v>
      </c>
      <c r="M130" s="211"/>
      <c r="N130" s="211"/>
      <c r="O130" s="211"/>
      <c r="P130" s="212">
        <v>10534439</v>
      </c>
      <c r="Q130" s="212">
        <v>0</v>
      </c>
      <c r="R130" s="213">
        <f t="shared" si="4"/>
        <v>10534439</v>
      </c>
      <c r="S130" s="343"/>
      <c r="T130" s="5"/>
      <c r="U130" s="5"/>
      <c r="V130" s="5"/>
      <c r="W130" s="5"/>
      <c r="X130" s="323"/>
      <c r="Y130" s="323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</row>
    <row r="131" spans="1:82" s="6" customFormat="1" ht="20.25" customHeight="1">
      <c r="A131" s="37" t="s">
        <v>244</v>
      </c>
      <c r="B131" s="23" t="s">
        <v>226</v>
      </c>
      <c r="C131" s="111">
        <v>1</v>
      </c>
      <c r="D131" s="112">
        <v>2007</v>
      </c>
      <c r="E131" s="113">
        <v>27</v>
      </c>
      <c r="F131" s="113">
        <v>681414</v>
      </c>
      <c r="G131" s="27">
        <v>21677620</v>
      </c>
      <c r="H131" s="27">
        <v>9487500</v>
      </c>
      <c r="I131" s="2"/>
      <c r="J131" s="45" t="s">
        <v>139</v>
      </c>
      <c r="K131" s="176"/>
      <c r="L131" s="130">
        <f>SUM(L132:L149)</f>
        <v>29</v>
      </c>
      <c r="M131" s="139"/>
      <c r="N131" s="139"/>
      <c r="O131" s="139"/>
      <c r="P131" s="140"/>
      <c r="Q131" s="140"/>
      <c r="R131" s="311">
        <f>SUM(R132:R149)</f>
        <v>369085863</v>
      </c>
      <c r="S131" s="343"/>
      <c r="T131" s="5"/>
      <c r="U131" s="5"/>
      <c r="V131" s="5"/>
      <c r="W131" s="5"/>
      <c r="X131" s="323"/>
      <c r="Y131" s="323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</row>
    <row r="132" spans="1:82" s="6" customFormat="1" ht="19.5" customHeight="1">
      <c r="A132" s="37" t="s">
        <v>244</v>
      </c>
      <c r="B132" s="23" t="s">
        <v>225</v>
      </c>
      <c r="C132" s="111">
        <v>1</v>
      </c>
      <c r="D132" s="112">
        <v>2007</v>
      </c>
      <c r="E132" s="113">
        <v>96</v>
      </c>
      <c r="F132" s="113">
        <v>682807</v>
      </c>
      <c r="G132" s="27">
        <v>10534439</v>
      </c>
      <c r="H132" s="27">
        <v>5800000</v>
      </c>
      <c r="I132" s="2"/>
      <c r="J132" s="176" t="s">
        <v>53</v>
      </c>
      <c r="K132" s="176" t="s">
        <v>4</v>
      </c>
      <c r="L132" s="192">
        <v>1</v>
      </c>
      <c r="M132" s="157">
        <v>2008</v>
      </c>
      <c r="N132" s="157">
        <v>15</v>
      </c>
      <c r="O132" s="157">
        <v>730142</v>
      </c>
      <c r="P132" s="175">
        <v>10534439</v>
      </c>
      <c r="Q132" s="67">
        <v>5275000</v>
      </c>
      <c r="R132" s="41">
        <f aca="true" t="shared" si="5" ref="R132:R139">+P132-Q132</f>
        <v>5259439</v>
      </c>
      <c r="S132" s="343"/>
      <c r="T132" s="5"/>
      <c r="U132" s="5"/>
      <c r="V132" s="5"/>
      <c r="W132" s="5"/>
      <c r="X132" s="323"/>
      <c r="Y132" s="323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</row>
    <row r="133" spans="1:82" s="6" customFormat="1" ht="19.5" customHeight="1">
      <c r="A133" s="37" t="s">
        <v>244</v>
      </c>
      <c r="B133" s="23" t="s">
        <v>225</v>
      </c>
      <c r="C133" s="111">
        <v>1</v>
      </c>
      <c r="D133" s="112">
        <v>2007</v>
      </c>
      <c r="E133" s="113">
        <v>186</v>
      </c>
      <c r="F133" s="113">
        <v>672680</v>
      </c>
      <c r="G133" s="27">
        <v>10534439</v>
      </c>
      <c r="H133" s="27">
        <v>5800000</v>
      </c>
      <c r="I133" s="2"/>
      <c r="J133" s="176" t="s">
        <v>53</v>
      </c>
      <c r="K133" s="176" t="s">
        <v>86</v>
      </c>
      <c r="L133" s="192">
        <v>1</v>
      </c>
      <c r="M133" s="157"/>
      <c r="N133" s="157"/>
      <c r="O133" s="157"/>
      <c r="P133" s="175">
        <v>10534439</v>
      </c>
      <c r="Q133" s="175">
        <v>0</v>
      </c>
      <c r="R133" s="41">
        <f t="shared" si="5"/>
        <v>10534439</v>
      </c>
      <c r="S133" s="343"/>
      <c r="T133" s="5"/>
      <c r="U133" s="5"/>
      <c r="V133" s="5"/>
      <c r="W133" s="5"/>
      <c r="X133" s="323"/>
      <c r="Y133" s="323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</row>
    <row r="134" spans="1:82" s="6" customFormat="1" ht="19.5" customHeight="1">
      <c r="A134" s="37" t="s">
        <v>246</v>
      </c>
      <c r="B134" s="23" t="s">
        <v>225</v>
      </c>
      <c r="C134" s="111">
        <v>1</v>
      </c>
      <c r="D134" s="112">
        <v>2007</v>
      </c>
      <c r="E134" s="113">
        <v>163</v>
      </c>
      <c r="F134" s="113">
        <v>673759</v>
      </c>
      <c r="G134" s="27">
        <v>10534439</v>
      </c>
      <c r="H134" s="27">
        <v>5800000</v>
      </c>
      <c r="I134" s="2"/>
      <c r="J134" s="176" t="s">
        <v>21</v>
      </c>
      <c r="K134" s="176" t="s">
        <v>18</v>
      </c>
      <c r="L134" s="192">
        <v>1</v>
      </c>
      <c r="M134" s="157">
        <v>2006</v>
      </c>
      <c r="N134" s="157">
        <v>602</v>
      </c>
      <c r="O134" s="157">
        <v>207128</v>
      </c>
      <c r="P134" s="214">
        <v>21459721</v>
      </c>
      <c r="Q134" s="175">
        <v>11059721</v>
      </c>
      <c r="R134" s="41">
        <f t="shared" si="5"/>
        <v>10400000</v>
      </c>
      <c r="S134" s="343"/>
      <c r="T134" s="5"/>
      <c r="U134" s="5"/>
      <c r="V134" s="5"/>
      <c r="W134" s="5"/>
      <c r="X134" s="323"/>
      <c r="Y134" s="323"/>
      <c r="Z134" s="7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</row>
    <row r="135" spans="1:82" s="6" customFormat="1" ht="16.5" customHeight="1">
      <c r="A135" s="37" t="s">
        <v>246</v>
      </c>
      <c r="B135" s="23" t="s">
        <v>225</v>
      </c>
      <c r="C135" s="111">
        <v>1</v>
      </c>
      <c r="D135" s="112">
        <v>2007</v>
      </c>
      <c r="E135" s="113">
        <v>172</v>
      </c>
      <c r="F135" s="113">
        <v>674253</v>
      </c>
      <c r="G135" s="27">
        <v>10534439</v>
      </c>
      <c r="H135" s="27">
        <v>5800000</v>
      </c>
      <c r="I135" s="2"/>
      <c r="J135" s="176" t="s">
        <v>20</v>
      </c>
      <c r="K135" s="176" t="s">
        <v>5</v>
      </c>
      <c r="L135" s="192">
        <v>1</v>
      </c>
      <c r="M135" s="157">
        <v>2007</v>
      </c>
      <c r="N135" s="157">
        <v>50</v>
      </c>
      <c r="O135" s="157">
        <v>216196</v>
      </c>
      <c r="P135" s="175">
        <v>12509190</v>
      </c>
      <c r="Q135" s="67">
        <v>8900000</v>
      </c>
      <c r="R135" s="41">
        <f t="shared" si="5"/>
        <v>3609190</v>
      </c>
      <c r="S135" s="343"/>
      <c r="T135" s="5"/>
      <c r="U135" s="5"/>
      <c r="V135" s="5"/>
      <c r="W135" s="5"/>
      <c r="X135" s="323"/>
      <c r="Y135" s="323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</row>
    <row r="136" spans="1:82" s="6" customFormat="1" ht="19.5" customHeight="1">
      <c r="A136" s="37" t="s">
        <v>247</v>
      </c>
      <c r="B136" s="23" t="s">
        <v>225</v>
      </c>
      <c r="C136" s="111">
        <v>1</v>
      </c>
      <c r="D136" s="112">
        <v>2006</v>
      </c>
      <c r="E136" s="113">
        <v>220</v>
      </c>
      <c r="F136" s="113">
        <v>682001</v>
      </c>
      <c r="G136" s="27">
        <v>10534439</v>
      </c>
      <c r="H136" s="27">
        <v>5800000</v>
      </c>
      <c r="I136" s="2"/>
      <c r="J136" s="176" t="s">
        <v>20</v>
      </c>
      <c r="K136" s="176" t="s">
        <v>18</v>
      </c>
      <c r="L136" s="192">
        <v>1</v>
      </c>
      <c r="M136" s="157">
        <v>2006</v>
      </c>
      <c r="N136" s="157">
        <v>521</v>
      </c>
      <c r="O136" s="157">
        <v>206956</v>
      </c>
      <c r="P136" s="214">
        <v>21459721</v>
      </c>
      <c r="Q136" s="175">
        <v>11059721</v>
      </c>
      <c r="R136" s="41">
        <f t="shared" si="5"/>
        <v>10400000</v>
      </c>
      <c r="S136" s="343"/>
      <c r="T136" s="5"/>
      <c r="U136" s="5"/>
      <c r="V136" s="5"/>
      <c r="W136" s="5"/>
      <c r="X136" s="323"/>
      <c r="Y136" s="323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</row>
    <row r="137" spans="1:82" s="6" customFormat="1" ht="20.25" customHeight="1">
      <c r="A137" s="37" t="s">
        <v>248</v>
      </c>
      <c r="B137" s="23" t="s">
        <v>180</v>
      </c>
      <c r="C137" s="57">
        <v>1</v>
      </c>
      <c r="D137" s="57">
        <v>1997</v>
      </c>
      <c r="E137" s="57">
        <v>45</v>
      </c>
      <c r="F137" s="57" t="s">
        <v>249</v>
      </c>
      <c r="G137" s="27">
        <v>2434250</v>
      </c>
      <c r="H137" s="27">
        <v>0</v>
      </c>
      <c r="I137" s="2"/>
      <c r="J137" s="176" t="s">
        <v>20</v>
      </c>
      <c r="K137" s="176" t="s">
        <v>18</v>
      </c>
      <c r="L137" s="192">
        <v>1</v>
      </c>
      <c r="M137" s="157">
        <v>2006</v>
      </c>
      <c r="N137" s="157">
        <v>525</v>
      </c>
      <c r="O137" s="157">
        <v>207205</v>
      </c>
      <c r="P137" s="214">
        <v>21459721</v>
      </c>
      <c r="Q137" s="175">
        <v>11059721</v>
      </c>
      <c r="R137" s="41">
        <f t="shared" si="5"/>
        <v>10400000</v>
      </c>
      <c r="S137" s="343"/>
      <c r="T137" s="5"/>
      <c r="U137" s="5"/>
      <c r="V137" s="5"/>
      <c r="W137" s="5"/>
      <c r="X137" s="323"/>
      <c r="Y137" s="323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</row>
    <row r="138" spans="1:82" s="6" customFormat="1" ht="19.5" customHeight="1">
      <c r="A138" s="37" t="s">
        <v>248</v>
      </c>
      <c r="B138" s="23" t="s">
        <v>225</v>
      </c>
      <c r="C138" s="111">
        <v>1</v>
      </c>
      <c r="D138" s="112">
        <v>2007</v>
      </c>
      <c r="E138" s="113">
        <v>174</v>
      </c>
      <c r="F138" s="113">
        <v>682001</v>
      </c>
      <c r="G138" s="27">
        <v>10534439</v>
      </c>
      <c r="H138" s="27">
        <v>5800000</v>
      </c>
      <c r="I138" s="2"/>
      <c r="J138" s="176" t="s">
        <v>20</v>
      </c>
      <c r="K138" s="176" t="s">
        <v>18</v>
      </c>
      <c r="L138" s="192">
        <v>1</v>
      </c>
      <c r="M138" s="157">
        <v>2006</v>
      </c>
      <c r="N138" s="157">
        <v>526</v>
      </c>
      <c r="O138" s="157">
        <v>208273</v>
      </c>
      <c r="P138" s="214">
        <v>21459721</v>
      </c>
      <c r="Q138" s="175">
        <v>11059721</v>
      </c>
      <c r="R138" s="41">
        <f t="shared" si="5"/>
        <v>10400000</v>
      </c>
      <c r="S138" s="343"/>
      <c r="T138" s="5"/>
      <c r="U138" s="5"/>
      <c r="V138" s="5"/>
      <c r="W138" s="5"/>
      <c r="X138" s="323"/>
      <c r="Y138" s="323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</row>
    <row r="139" spans="1:82" s="167" customFormat="1" ht="19.5" customHeight="1">
      <c r="A139" s="37" t="s">
        <v>250</v>
      </c>
      <c r="B139" s="23" t="s">
        <v>225</v>
      </c>
      <c r="C139" s="111">
        <v>1</v>
      </c>
      <c r="D139" s="112">
        <v>2007</v>
      </c>
      <c r="E139" s="113">
        <v>128</v>
      </c>
      <c r="F139" s="113">
        <v>674414</v>
      </c>
      <c r="G139" s="27">
        <v>10534439</v>
      </c>
      <c r="H139" s="27">
        <v>5800000</v>
      </c>
      <c r="I139" s="165"/>
      <c r="J139" s="176" t="s">
        <v>20</v>
      </c>
      <c r="K139" s="176" t="s">
        <v>18</v>
      </c>
      <c r="L139" s="192">
        <v>1</v>
      </c>
      <c r="M139" s="157">
        <v>2006</v>
      </c>
      <c r="N139" s="157">
        <v>601</v>
      </c>
      <c r="O139" s="157">
        <v>206982</v>
      </c>
      <c r="P139" s="214">
        <v>21459721</v>
      </c>
      <c r="Q139" s="175">
        <v>11059721</v>
      </c>
      <c r="R139" s="41">
        <f t="shared" si="5"/>
        <v>10400000</v>
      </c>
      <c r="S139" s="346"/>
      <c r="T139" s="166"/>
      <c r="U139" s="166"/>
      <c r="V139" s="166"/>
      <c r="W139" s="166"/>
      <c r="X139" s="330"/>
      <c r="Y139" s="330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6"/>
      <c r="BQ139" s="166"/>
      <c r="BR139" s="166"/>
      <c r="BS139" s="166"/>
      <c r="BT139" s="166"/>
      <c r="BU139" s="166"/>
      <c r="BV139" s="166"/>
      <c r="BW139" s="166"/>
      <c r="BX139" s="166"/>
      <c r="BY139" s="166"/>
      <c r="BZ139" s="166"/>
      <c r="CA139" s="166"/>
      <c r="CB139" s="166"/>
      <c r="CC139" s="166"/>
      <c r="CD139" s="166"/>
    </row>
    <row r="140" spans="1:82" s="167" customFormat="1" ht="24">
      <c r="A140" s="37" t="s">
        <v>250</v>
      </c>
      <c r="B140" s="23" t="s">
        <v>225</v>
      </c>
      <c r="C140" s="111">
        <v>1</v>
      </c>
      <c r="D140" s="112">
        <v>2007</v>
      </c>
      <c r="E140" s="113">
        <v>245</v>
      </c>
      <c r="F140" s="113">
        <v>673483</v>
      </c>
      <c r="G140" s="27">
        <v>10534439</v>
      </c>
      <c r="H140" s="27">
        <v>5800000</v>
      </c>
      <c r="I140" s="165"/>
      <c r="J140" s="210" t="s">
        <v>20</v>
      </c>
      <c r="K140" s="210" t="s">
        <v>88</v>
      </c>
      <c r="L140" s="211">
        <v>1</v>
      </c>
      <c r="M140" s="211"/>
      <c r="N140" s="211"/>
      <c r="O140" s="211"/>
      <c r="P140" s="212">
        <v>12509190</v>
      </c>
      <c r="Q140" s="212">
        <v>0</v>
      </c>
      <c r="R140" s="41">
        <f>+P140*L140</f>
        <v>12509190</v>
      </c>
      <c r="S140" s="346"/>
      <c r="T140" s="166"/>
      <c r="U140" s="166"/>
      <c r="V140" s="166"/>
      <c r="W140" s="166"/>
      <c r="X140" s="330"/>
      <c r="Y140" s="330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6"/>
      <c r="BQ140" s="166"/>
      <c r="BR140" s="166"/>
      <c r="BS140" s="166"/>
      <c r="BT140" s="166"/>
      <c r="BU140" s="166"/>
      <c r="BV140" s="166"/>
      <c r="BW140" s="166"/>
      <c r="BX140" s="166"/>
      <c r="BY140" s="166"/>
      <c r="BZ140" s="166"/>
      <c r="CA140" s="166"/>
      <c r="CB140" s="166"/>
      <c r="CC140" s="166"/>
      <c r="CD140" s="166"/>
    </row>
    <row r="141" spans="1:82" s="167" customFormat="1" ht="18.75" customHeight="1">
      <c r="A141" s="37" t="s">
        <v>251</v>
      </c>
      <c r="B141" s="23" t="s">
        <v>225</v>
      </c>
      <c r="C141" s="111">
        <v>1</v>
      </c>
      <c r="D141" s="112">
        <v>2007</v>
      </c>
      <c r="E141" s="113">
        <v>160</v>
      </c>
      <c r="F141" s="113">
        <v>680581</v>
      </c>
      <c r="G141" s="27">
        <v>10534439</v>
      </c>
      <c r="H141" s="27">
        <v>5800000</v>
      </c>
      <c r="I141" s="165"/>
      <c r="J141" s="210" t="s">
        <v>20</v>
      </c>
      <c r="K141" s="210" t="s">
        <v>97</v>
      </c>
      <c r="L141" s="211">
        <v>2</v>
      </c>
      <c r="M141" s="211"/>
      <c r="N141" s="211"/>
      <c r="O141" s="211"/>
      <c r="P141" s="212">
        <v>21459721</v>
      </c>
      <c r="Q141" s="212">
        <v>0</v>
      </c>
      <c r="R141" s="41">
        <f aca="true" t="shared" si="6" ref="R141:R149">+P141*L141</f>
        <v>42919442</v>
      </c>
      <c r="S141" s="346"/>
      <c r="T141" s="166"/>
      <c r="U141" s="215"/>
      <c r="V141" s="166"/>
      <c r="W141" s="166"/>
      <c r="X141" s="330"/>
      <c r="Y141" s="330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6"/>
      <c r="BO141" s="166"/>
      <c r="BP141" s="166"/>
      <c r="BQ141" s="166"/>
      <c r="BR141" s="166"/>
      <c r="BS141" s="166"/>
      <c r="BT141" s="166"/>
      <c r="BU141" s="166"/>
      <c r="BV141" s="166"/>
      <c r="BW141" s="166"/>
      <c r="BX141" s="166"/>
      <c r="BY141" s="166"/>
      <c r="BZ141" s="166"/>
      <c r="CA141" s="166"/>
      <c r="CB141" s="166"/>
      <c r="CC141" s="166"/>
      <c r="CD141" s="166"/>
    </row>
    <row r="142" spans="1:82" s="167" customFormat="1" ht="21" customHeight="1">
      <c r="A142" s="37" t="s">
        <v>251</v>
      </c>
      <c r="B142" s="23" t="s">
        <v>225</v>
      </c>
      <c r="C142" s="111">
        <v>1</v>
      </c>
      <c r="D142" s="112">
        <v>2007</v>
      </c>
      <c r="E142" s="113">
        <v>271</v>
      </c>
      <c r="F142" s="113">
        <v>680579</v>
      </c>
      <c r="G142" s="27">
        <v>10534439</v>
      </c>
      <c r="H142" s="27">
        <v>5800000</v>
      </c>
      <c r="I142" s="165"/>
      <c r="J142" s="176" t="s">
        <v>99</v>
      </c>
      <c r="K142" s="176" t="s">
        <v>90</v>
      </c>
      <c r="L142" s="192">
        <v>1</v>
      </c>
      <c r="M142" s="157"/>
      <c r="N142" s="157"/>
      <c r="O142" s="157"/>
      <c r="P142" s="175">
        <v>23201787</v>
      </c>
      <c r="Q142" s="175">
        <v>0</v>
      </c>
      <c r="R142" s="41">
        <f t="shared" si="6"/>
        <v>23201787</v>
      </c>
      <c r="S142" s="346"/>
      <c r="T142" s="166"/>
      <c r="U142" s="166"/>
      <c r="V142" s="166"/>
      <c r="W142" s="166"/>
      <c r="X142" s="330"/>
      <c r="Y142" s="330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6"/>
      <c r="CA142" s="166"/>
      <c r="CB142" s="166"/>
      <c r="CC142" s="166"/>
      <c r="CD142" s="166"/>
    </row>
    <row r="143" spans="1:82" s="167" customFormat="1" ht="19.5" customHeight="1">
      <c r="A143" s="37" t="s">
        <v>252</v>
      </c>
      <c r="B143" s="23" t="s">
        <v>225</v>
      </c>
      <c r="C143" s="111">
        <v>1</v>
      </c>
      <c r="D143" s="112">
        <v>2007</v>
      </c>
      <c r="E143" s="113">
        <v>252</v>
      </c>
      <c r="F143" s="113">
        <v>673818</v>
      </c>
      <c r="G143" s="27">
        <v>10534439</v>
      </c>
      <c r="H143" s="27">
        <v>5800000</v>
      </c>
      <c r="I143" s="165"/>
      <c r="J143" s="176" t="s">
        <v>68</v>
      </c>
      <c r="K143" s="176" t="s">
        <v>86</v>
      </c>
      <c r="L143" s="192">
        <v>1</v>
      </c>
      <c r="M143" s="157"/>
      <c r="N143" s="157"/>
      <c r="O143" s="157"/>
      <c r="P143" s="175">
        <v>10534439</v>
      </c>
      <c r="Q143" s="175">
        <v>0</v>
      </c>
      <c r="R143" s="41">
        <f t="shared" si="6"/>
        <v>10534439</v>
      </c>
      <c r="S143" s="346"/>
      <c r="T143" s="166"/>
      <c r="U143" s="215"/>
      <c r="V143" s="166"/>
      <c r="W143" s="166"/>
      <c r="X143" s="330"/>
      <c r="Y143" s="330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6"/>
      <c r="CA143" s="166"/>
      <c r="CB143" s="166"/>
      <c r="CC143" s="166"/>
      <c r="CD143" s="166"/>
    </row>
    <row r="144" spans="1:82" s="167" customFormat="1" ht="12">
      <c r="A144" s="37" t="s">
        <v>253</v>
      </c>
      <c r="B144" s="23" t="s">
        <v>180</v>
      </c>
      <c r="C144" s="57">
        <v>1</v>
      </c>
      <c r="D144" s="57">
        <v>2007</v>
      </c>
      <c r="E144" s="57">
        <v>780</v>
      </c>
      <c r="F144" s="57" t="s">
        <v>254</v>
      </c>
      <c r="G144" s="27">
        <v>2434250</v>
      </c>
      <c r="H144" s="27">
        <v>0</v>
      </c>
      <c r="I144" s="165"/>
      <c r="J144" s="210" t="s">
        <v>70</v>
      </c>
      <c r="K144" s="210" t="s">
        <v>90</v>
      </c>
      <c r="L144" s="211">
        <v>1</v>
      </c>
      <c r="M144" s="211"/>
      <c r="N144" s="211"/>
      <c r="O144" s="211"/>
      <c r="P144" s="212">
        <v>23201787</v>
      </c>
      <c r="Q144" s="212">
        <v>0</v>
      </c>
      <c r="R144" s="41">
        <f t="shared" si="6"/>
        <v>23201787</v>
      </c>
      <c r="S144" s="346"/>
      <c r="T144" s="166"/>
      <c r="U144" s="166"/>
      <c r="V144" s="166"/>
      <c r="W144" s="166"/>
      <c r="X144" s="330"/>
      <c r="Y144" s="330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6"/>
      <c r="BQ144" s="166"/>
      <c r="BR144" s="166"/>
      <c r="BS144" s="166"/>
      <c r="BT144" s="166"/>
      <c r="BU144" s="166"/>
      <c r="BV144" s="166"/>
      <c r="BW144" s="166"/>
      <c r="BX144" s="166"/>
      <c r="BY144" s="166"/>
      <c r="BZ144" s="166"/>
      <c r="CA144" s="166"/>
      <c r="CB144" s="166"/>
      <c r="CC144" s="166"/>
      <c r="CD144" s="166"/>
    </row>
    <row r="145" spans="1:82" s="167" customFormat="1" ht="18.75" customHeight="1">
      <c r="A145" s="37" t="s">
        <v>255</v>
      </c>
      <c r="B145" s="23" t="s">
        <v>256</v>
      </c>
      <c r="C145" s="57">
        <v>1</v>
      </c>
      <c r="D145" s="57">
        <v>2001</v>
      </c>
      <c r="E145" s="57">
        <v>72</v>
      </c>
      <c r="F145" s="57" t="s">
        <v>257</v>
      </c>
      <c r="G145" s="27">
        <v>18026573</v>
      </c>
      <c r="H145" s="27">
        <v>10400000</v>
      </c>
      <c r="I145" s="165"/>
      <c r="J145" s="176" t="s">
        <v>72</v>
      </c>
      <c r="K145" s="176" t="s">
        <v>89</v>
      </c>
      <c r="L145" s="192">
        <v>3</v>
      </c>
      <c r="M145" s="157"/>
      <c r="N145" s="157"/>
      <c r="O145" s="157"/>
      <c r="P145" s="175">
        <v>2434250</v>
      </c>
      <c r="Q145" s="175">
        <v>0</v>
      </c>
      <c r="R145" s="41">
        <f t="shared" si="6"/>
        <v>7302750</v>
      </c>
      <c r="S145" s="346"/>
      <c r="T145" s="166"/>
      <c r="U145" s="166"/>
      <c r="V145" s="166"/>
      <c r="W145" s="166"/>
      <c r="X145" s="330"/>
      <c r="Y145" s="330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66"/>
      <c r="BN145" s="166"/>
      <c r="BO145" s="166"/>
      <c r="BP145" s="166"/>
      <c r="BQ145" s="166"/>
      <c r="BR145" s="166"/>
      <c r="BS145" s="166"/>
      <c r="BT145" s="166"/>
      <c r="BU145" s="166"/>
      <c r="BV145" s="166"/>
      <c r="BW145" s="166"/>
      <c r="BX145" s="166"/>
      <c r="BY145" s="166"/>
      <c r="BZ145" s="166"/>
      <c r="CA145" s="166"/>
      <c r="CB145" s="166"/>
      <c r="CC145" s="166"/>
      <c r="CD145" s="166"/>
    </row>
    <row r="146" spans="1:82" s="167" customFormat="1" ht="18.75" customHeight="1">
      <c r="A146" s="37" t="s">
        <v>258</v>
      </c>
      <c r="B146" s="23" t="s">
        <v>186</v>
      </c>
      <c r="C146" s="57">
        <v>1</v>
      </c>
      <c r="D146" s="57">
        <v>2008</v>
      </c>
      <c r="E146" s="57">
        <v>237</v>
      </c>
      <c r="F146" s="57" t="s">
        <v>259</v>
      </c>
      <c r="G146" s="27">
        <v>12509190</v>
      </c>
      <c r="H146" s="27">
        <v>10400000</v>
      </c>
      <c r="I146" s="165"/>
      <c r="J146" s="176" t="s">
        <v>72</v>
      </c>
      <c r="K146" s="176" t="s">
        <v>88</v>
      </c>
      <c r="L146" s="192">
        <v>4</v>
      </c>
      <c r="M146" s="157"/>
      <c r="N146" s="157"/>
      <c r="O146" s="157"/>
      <c r="P146" s="175">
        <v>12509190</v>
      </c>
      <c r="Q146" s="175">
        <v>0</v>
      </c>
      <c r="R146" s="41">
        <f t="shared" si="6"/>
        <v>50036760</v>
      </c>
      <c r="S146" s="346"/>
      <c r="T146" s="166"/>
      <c r="U146" s="166"/>
      <c r="V146" s="166"/>
      <c r="W146" s="166"/>
      <c r="X146" s="330"/>
      <c r="Y146" s="330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166"/>
      <c r="BN146" s="166"/>
      <c r="BO146" s="166"/>
      <c r="BP146" s="166"/>
      <c r="BQ146" s="166"/>
      <c r="BR146" s="166"/>
      <c r="BS146" s="166"/>
      <c r="BT146" s="166"/>
      <c r="BU146" s="166"/>
      <c r="BV146" s="166"/>
      <c r="BW146" s="166"/>
      <c r="BX146" s="166"/>
      <c r="BY146" s="166"/>
      <c r="BZ146" s="166"/>
      <c r="CA146" s="166"/>
      <c r="CB146" s="166"/>
      <c r="CC146" s="166"/>
      <c r="CD146" s="166"/>
    </row>
    <row r="147" spans="1:82" s="167" customFormat="1" ht="19.5" customHeight="1">
      <c r="A147" s="63" t="s">
        <v>244</v>
      </c>
      <c r="B147" s="173" t="s">
        <v>225</v>
      </c>
      <c r="C147" s="64">
        <v>1</v>
      </c>
      <c r="D147" s="65">
        <v>2008</v>
      </c>
      <c r="E147" s="66">
        <v>261</v>
      </c>
      <c r="F147" s="66">
        <v>741623</v>
      </c>
      <c r="G147" s="67">
        <v>10534439</v>
      </c>
      <c r="H147" s="67">
        <v>5800000</v>
      </c>
      <c r="I147" s="165"/>
      <c r="J147" s="176" t="s">
        <v>72</v>
      </c>
      <c r="K147" s="176" t="s">
        <v>86</v>
      </c>
      <c r="L147" s="192">
        <v>3</v>
      </c>
      <c r="M147" s="157"/>
      <c r="N147" s="157"/>
      <c r="O147" s="157"/>
      <c r="P147" s="175">
        <v>10534439</v>
      </c>
      <c r="Q147" s="175">
        <v>0</v>
      </c>
      <c r="R147" s="41">
        <f t="shared" si="6"/>
        <v>31603317</v>
      </c>
      <c r="S147" s="346"/>
      <c r="T147" s="166"/>
      <c r="U147" s="166"/>
      <c r="V147" s="166"/>
      <c r="W147" s="166"/>
      <c r="X147" s="330"/>
      <c r="Y147" s="330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6"/>
      <c r="BQ147" s="166"/>
      <c r="BR147" s="166"/>
      <c r="BS147" s="166"/>
      <c r="BT147" s="166"/>
      <c r="BU147" s="166"/>
      <c r="BV147" s="166"/>
      <c r="BW147" s="166"/>
      <c r="BX147" s="166"/>
      <c r="BY147" s="166"/>
      <c r="BZ147" s="166"/>
      <c r="CA147" s="166"/>
      <c r="CB147" s="166"/>
      <c r="CC147" s="166"/>
      <c r="CD147" s="166"/>
    </row>
    <row r="148" spans="1:82" s="6" customFormat="1" ht="19.5" customHeight="1">
      <c r="A148" s="63" t="s">
        <v>244</v>
      </c>
      <c r="B148" s="173" t="s">
        <v>225</v>
      </c>
      <c r="C148" s="64">
        <v>1</v>
      </c>
      <c r="D148" s="65">
        <v>2008</v>
      </c>
      <c r="E148" s="66">
        <v>269</v>
      </c>
      <c r="F148" s="66">
        <v>774175</v>
      </c>
      <c r="G148" s="67">
        <v>10534439</v>
      </c>
      <c r="H148" s="67">
        <v>5800000</v>
      </c>
      <c r="I148" s="2"/>
      <c r="J148" s="216" t="s">
        <v>98</v>
      </c>
      <c r="K148" s="216" t="s">
        <v>86</v>
      </c>
      <c r="L148" s="192">
        <v>1</v>
      </c>
      <c r="M148" s="192"/>
      <c r="N148" s="192"/>
      <c r="O148" s="192"/>
      <c r="P148" s="217">
        <v>10534439</v>
      </c>
      <c r="Q148" s="217">
        <v>0</v>
      </c>
      <c r="R148" s="41">
        <f t="shared" si="6"/>
        <v>10534439</v>
      </c>
      <c r="S148" s="343"/>
      <c r="T148" s="5"/>
      <c r="U148" s="5"/>
      <c r="V148" s="5"/>
      <c r="W148" s="5"/>
      <c r="X148" s="323"/>
      <c r="Y148" s="323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</row>
    <row r="149" spans="1:82" s="6" customFormat="1" ht="21" customHeight="1">
      <c r="A149" s="37" t="s">
        <v>246</v>
      </c>
      <c r="B149" s="173" t="s">
        <v>225</v>
      </c>
      <c r="C149" s="64">
        <v>1</v>
      </c>
      <c r="D149" s="65">
        <v>2008</v>
      </c>
      <c r="E149" s="66">
        <v>81</v>
      </c>
      <c r="F149" s="66">
        <v>710672</v>
      </c>
      <c r="G149" s="67">
        <v>10534439</v>
      </c>
      <c r="H149" s="67">
        <v>5800000</v>
      </c>
      <c r="I149" s="2"/>
      <c r="J149" s="176" t="s">
        <v>153</v>
      </c>
      <c r="K149" s="210" t="s">
        <v>97</v>
      </c>
      <c r="L149" s="192">
        <v>4</v>
      </c>
      <c r="M149" s="157"/>
      <c r="N149" s="157"/>
      <c r="O149" s="157"/>
      <c r="P149" s="175">
        <v>21459721</v>
      </c>
      <c r="Q149" s="175">
        <v>0</v>
      </c>
      <c r="R149" s="41">
        <f t="shared" si="6"/>
        <v>85838884</v>
      </c>
      <c r="S149" s="343"/>
      <c r="T149" s="5"/>
      <c r="U149" s="5"/>
      <c r="V149" s="5"/>
      <c r="W149" s="5"/>
      <c r="X149" s="323"/>
      <c r="Y149" s="323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</row>
    <row r="150" spans="1:82" s="6" customFormat="1" ht="23.25" customHeight="1">
      <c r="A150" s="37" t="s">
        <v>246</v>
      </c>
      <c r="B150" s="173" t="s">
        <v>225</v>
      </c>
      <c r="C150" s="64">
        <v>1</v>
      </c>
      <c r="D150" s="65">
        <v>2008</v>
      </c>
      <c r="E150" s="66">
        <v>263</v>
      </c>
      <c r="F150" s="66">
        <v>709900</v>
      </c>
      <c r="G150" s="67">
        <v>10534439</v>
      </c>
      <c r="H150" s="67">
        <v>5800000</v>
      </c>
      <c r="I150" s="2"/>
      <c r="J150" s="45" t="s">
        <v>142</v>
      </c>
      <c r="K150" s="176"/>
      <c r="L150" s="130">
        <f>SUM(L151:L232)</f>
        <v>82</v>
      </c>
      <c r="M150" s="157"/>
      <c r="N150" s="157"/>
      <c r="O150" s="157"/>
      <c r="P150" s="175"/>
      <c r="Q150" s="175"/>
      <c r="R150" s="32">
        <f>SUM(R151:R232)</f>
        <v>500118271</v>
      </c>
      <c r="S150" s="343"/>
      <c r="T150" s="5"/>
      <c r="U150" s="5"/>
      <c r="V150" s="5"/>
      <c r="W150" s="5"/>
      <c r="X150" s="323"/>
      <c r="Y150" s="323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</row>
    <row r="151" spans="1:82" s="6" customFormat="1" ht="18.75" customHeight="1">
      <c r="A151" s="63" t="s">
        <v>260</v>
      </c>
      <c r="B151" s="173" t="s">
        <v>225</v>
      </c>
      <c r="C151" s="64">
        <v>1</v>
      </c>
      <c r="D151" s="65">
        <v>2008</v>
      </c>
      <c r="E151" s="66">
        <v>69</v>
      </c>
      <c r="F151" s="66">
        <v>709413</v>
      </c>
      <c r="G151" s="67">
        <v>10534439</v>
      </c>
      <c r="H151" s="67">
        <v>5800000</v>
      </c>
      <c r="I151" s="2"/>
      <c r="J151" s="176" t="s">
        <v>160</v>
      </c>
      <c r="K151" s="176" t="s">
        <v>4</v>
      </c>
      <c r="L151" s="192">
        <v>1</v>
      </c>
      <c r="M151" s="157">
        <v>2008</v>
      </c>
      <c r="N151" s="157">
        <v>114</v>
      </c>
      <c r="O151" s="157">
        <v>774295</v>
      </c>
      <c r="P151" s="175">
        <v>10534439</v>
      </c>
      <c r="Q151" s="67">
        <v>5275000</v>
      </c>
      <c r="R151" s="41">
        <f>(L151*P151)-Q151</f>
        <v>5259439</v>
      </c>
      <c r="S151" s="343"/>
      <c r="T151" s="5"/>
      <c r="U151" s="5"/>
      <c r="V151" s="5"/>
      <c r="W151" s="5"/>
      <c r="X151" s="323"/>
      <c r="Y151" s="323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</row>
    <row r="152" spans="1:82" s="6" customFormat="1" ht="20.25" customHeight="1">
      <c r="A152" s="63" t="s">
        <v>253</v>
      </c>
      <c r="B152" s="173" t="s">
        <v>225</v>
      </c>
      <c r="C152" s="64">
        <v>1</v>
      </c>
      <c r="D152" s="65">
        <v>2008</v>
      </c>
      <c r="E152" s="66">
        <v>1316</v>
      </c>
      <c r="F152" s="66" t="s">
        <v>261</v>
      </c>
      <c r="G152" s="67">
        <v>10534439</v>
      </c>
      <c r="H152" s="67">
        <v>5800000</v>
      </c>
      <c r="I152" s="2"/>
      <c r="J152" s="176" t="s">
        <v>52</v>
      </c>
      <c r="K152" s="176" t="s">
        <v>4</v>
      </c>
      <c r="L152" s="192">
        <v>1</v>
      </c>
      <c r="M152" s="157">
        <v>2008</v>
      </c>
      <c r="N152" s="157">
        <v>87</v>
      </c>
      <c r="O152" s="157">
        <v>740742</v>
      </c>
      <c r="P152" s="175">
        <v>10534439</v>
      </c>
      <c r="Q152" s="67">
        <v>5275000</v>
      </c>
      <c r="R152" s="41">
        <f aca="true" t="shared" si="7" ref="R152:R184">(L152*P152)-Q152</f>
        <v>5259439</v>
      </c>
      <c r="S152" s="343"/>
      <c r="T152" s="5"/>
      <c r="U152" s="5"/>
      <c r="V152" s="5"/>
      <c r="W152" s="5"/>
      <c r="X152" s="323"/>
      <c r="Y152" s="323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</row>
    <row r="153" spans="1:82" s="167" customFormat="1" ht="20.25" customHeight="1">
      <c r="A153" s="63" t="s">
        <v>262</v>
      </c>
      <c r="B153" s="173" t="s">
        <v>225</v>
      </c>
      <c r="C153" s="64">
        <v>1</v>
      </c>
      <c r="D153" s="65">
        <v>2008</v>
      </c>
      <c r="E153" s="66">
        <v>58</v>
      </c>
      <c r="F153" s="66">
        <v>709610</v>
      </c>
      <c r="G153" s="67">
        <v>10534439</v>
      </c>
      <c r="H153" s="67">
        <v>5800000</v>
      </c>
      <c r="I153" s="165"/>
      <c r="J153" s="176" t="s">
        <v>52</v>
      </c>
      <c r="K153" s="176" t="s">
        <v>4</v>
      </c>
      <c r="L153" s="192">
        <v>1</v>
      </c>
      <c r="M153" s="157">
        <v>2008</v>
      </c>
      <c r="N153" s="157">
        <v>140</v>
      </c>
      <c r="O153" s="157">
        <v>736913</v>
      </c>
      <c r="P153" s="175">
        <v>10534439</v>
      </c>
      <c r="Q153" s="67">
        <v>5275000</v>
      </c>
      <c r="R153" s="41">
        <f t="shared" si="7"/>
        <v>5259439</v>
      </c>
      <c r="S153" s="346"/>
      <c r="T153" s="166"/>
      <c r="U153" s="166"/>
      <c r="V153" s="166"/>
      <c r="W153" s="166"/>
      <c r="X153" s="330"/>
      <c r="Y153" s="330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6"/>
      <c r="BJ153" s="166"/>
      <c r="BK153" s="166"/>
      <c r="BL153" s="166"/>
      <c r="BM153" s="166"/>
      <c r="BN153" s="166"/>
      <c r="BO153" s="166"/>
      <c r="BP153" s="166"/>
      <c r="BQ153" s="166"/>
      <c r="BR153" s="166"/>
      <c r="BS153" s="166"/>
      <c r="BT153" s="166"/>
      <c r="BU153" s="166"/>
      <c r="BV153" s="166"/>
      <c r="BW153" s="166"/>
      <c r="BX153" s="166"/>
      <c r="BY153" s="166"/>
      <c r="BZ153" s="166"/>
      <c r="CA153" s="166"/>
      <c r="CB153" s="166"/>
      <c r="CC153" s="166"/>
      <c r="CD153" s="166"/>
    </row>
    <row r="154" spans="1:82" s="167" customFormat="1" ht="19.5" customHeight="1">
      <c r="A154" s="63" t="s">
        <v>262</v>
      </c>
      <c r="B154" s="173" t="s">
        <v>225</v>
      </c>
      <c r="C154" s="64">
        <v>1</v>
      </c>
      <c r="D154" s="65">
        <v>2008</v>
      </c>
      <c r="E154" s="66">
        <v>147</v>
      </c>
      <c r="F154" s="66">
        <v>710593</v>
      </c>
      <c r="G154" s="67">
        <v>10534439</v>
      </c>
      <c r="H154" s="67">
        <v>5800000</v>
      </c>
      <c r="I154" s="165"/>
      <c r="J154" s="176" t="s">
        <v>52</v>
      </c>
      <c r="K154" s="176" t="s">
        <v>88</v>
      </c>
      <c r="L154" s="192">
        <v>1</v>
      </c>
      <c r="M154" s="157"/>
      <c r="N154" s="157"/>
      <c r="O154" s="157"/>
      <c r="P154" s="175">
        <v>12509190</v>
      </c>
      <c r="Q154" s="175">
        <v>0</v>
      </c>
      <c r="R154" s="41">
        <f>+P154*L154</f>
        <v>12509190</v>
      </c>
      <c r="S154" s="346"/>
      <c r="T154" s="166"/>
      <c r="U154" s="166"/>
      <c r="V154" s="166"/>
      <c r="W154" s="166"/>
      <c r="X154" s="330"/>
      <c r="Y154" s="330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6"/>
      <c r="BQ154" s="166"/>
      <c r="BR154" s="166"/>
      <c r="BS154" s="166"/>
      <c r="BT154" s="166"/>
      <c r="BU154" s="166"/>
      <c r="BV154" s="166"/>
      <c r="BW154" s="166"/>
      <c r="BX154" s="166"/>
      <c r="BY154" s="166"/>
      <c r="BZ154" s="166"/>
      <c r="CA154" s="166"/>
      <c r="CB154" s="166"/>
      <c r="CC154" s="166"/>
      <c r="CD154" s="166"/>
    </row>
    <row r="155" spans="1:82" s="167" customFormat="1" ht="18.75" customHeight="1">
      <c r="A155" s="63" t="s">
        <v>32</v>
      </c>
      <c r="B155" s="176" t="s">
        <v>186</v>
      </c>
      <c r="C155" s="177">
        <v>1</v>
      </c>
      <c r="D155" s="174">
        <v>2008</v>
      </c>
      <c r="E155" s="174">
        <v>62</v>
      </c>
      <c r="F155" s="174" t="s">
        <v>263</v>
      </c>
      <c r="G155" s="175">
        <v>12509190</v>
      </c>
      <c r="H155" s="175">
        <v>10400000</v>
      </c>
      <c r="I155" s="165"/>
      <c r="J155" s="176" t="s">
        <v>52</v>
      </c>
      <c r="K155" s="176" t="s">
        <v>5</v>
      </c>
      <c r="L155" s="192">
        <v>1</v>
      </c>
      <c r="M155" s="157">
        <v>2008</v>
      </c>
      <c r="N155" s="157">
        <v>292</v>
      </c>
      <c r="O155" s="157">
        <v>229592</v>
      </c>
      <c r="P155" s="175">
        <v>12509190</v>
      </c>
      <c r="Q155" s="67">
        <v>8900000</v>
      </c>
      <c r="R155" s="41">
        <f t="shared" si="7"/>
        <v>3609190</v>
      </c>
      <c r="S155" s="346"/>
      <c r="T155" s="166"/>
      <c r="U155" s="166"/>
      <c r="V155" s="166"/>
      <c r="W155" s="166"/>
      <c r="X155" s="330"/>
      <c r="Y155" s="330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6"/>
      <c r="BQ155" s="166"/>
      <c r="BR155" s="166"/>
      <c r="BS155" s="166"/>
      <c r="BT155" s="166"/>
      <c r="BU155" s="166"/>
      <c r="BV155" s="166"/>
      <c r="BW155" s="166"/>
      <c r="BX155" s="166"/>
      <c r="BY155" s="166"/>
      <c r="BZ155" s="166"/>
      <c r="CA155" s="166"/>
      <c r="CB155" s="166"/>
      <c r="CC155" s="166"/>
      <c r="CD155" s="166"/>
    </row>
    <row r="156" spans="1:82" s="167" customFormat="1" ht="12">
      <c r="A156" s="218" t="s">
        <v>264</v>
      </c>
      <c r="B156" s="219"/>
      <c r="C156" s="150"/>
      <c r="D156" s="150"/>
      <c r="E156" s="150"/>
      <c r="F156" s="150"/>
      <c r="G156" s="150"/>
      <c r="H156" s="151"/>
      <c r="I156" s="165"/>
      <c r="J156" s="176" t="s">
        <v>46</v>
      </c>
      <c r="K156" s="176" t="s">
        <v>4</v>
      </c>
      <c r="L156" s="192">
        <v>1</v>
      </c>
      <c r="M156" s="157">
        <v>2008</v>
      </c>
      <c r="N156" s="157">
        <v>7</v>
      </c>
      <c r="O156" s="157">
        <v>743361</v>
      </c>
      <c r="P156" s="175">
        <v>10534439</v>
      </c>
      <c r="Q156" s="67">
        <v>5275000</v>
      </c>
      <c r="R156" s="41">
        <f t="shared" si="7"/>
        <v>5259439</v>
      </c>
      <c r="S156" s="346"/>
      <c r="T156" s="166"/>
      <c r="U156" s="166"/>
      <c r="V156" s="166"/>
      <c r="W156" s="166"/>
      <c r="X156" s="330"/>
      <c r="Y156" s="330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6"/>
      <c r="BQ156" s="166"/>
      <c r="BR156" s="166"/>
      <c r="BS156" s="166"/>
      <c r="BT156" s="166"/>
      <c r="BU156" s="166"/>
      <c r="BV156" s="166"/>
      <c r="BW156" s="166"/>
      <c r="BX156" s="166"/>
      <c r="BY156" s="166"/>
      <c r="BZ156" s="166"/>
      <c r="CA156" s="166"/>
      <c r="CB156" s="166"/>
      <c r="CC156" s="166"/>
      <c r="CD156" s="166"/>
    </row>
    <row r="157" spans="1:82" s="167" customFormat="1" ht="16.5" customHeight="1">
      <c r="A157" s="37" t="s">
        <v>265</v>
      </c>
      <c r="B157" s="23" t="s">
        <v>186</v>
      </c>
      <c r="C157" s="111">
        <v>1</v>
      </c>
      <c r="D157" s="112">
        <v>2007</v>
      </c>
      <c r="E157" s="113">
        <v>115</v>
      </c>
      <c r="F157" s="113" t="s">
        <v>266</v>
      </c>
      <c r="G157" s="27">
        <v>12509190</v>
      </c>
      <c r="H157" s="27">
        <v>10400000</v>
      </c>
      <c r="I157" s="165"/>
      <c r="J157" s="176" t="s">
        <v>46</v>
      </c>
      <c r="K157" s="176" t="s">
        <v>4</v>
      </c>
      <c r="L157" s="192">
        <v>1</v>
      </c>
      <c r="M157" s="157">
        <v>2008</v>
      </c>
      <c r="N157" s="157">
        <v>16</v>
      </c>
      <c r="O157" s="157">
        <v>734394</v>
      </c>
      <c r="P157" s="175">
        <v>10534439</v>
      </c>
      <c r="Q157" s="67">
        <v>5275000</v>
      </c>
      <c r="R157" s="41">
        <f t="shared" si="7"/>
        <v>5259439</v>
      </c>
      <c r="S157" s="346"/>
      <c r="T157" s="166"/>
      <c r="U157" s="166"/>
      <c r="V157" s="166"/>
      <c r="W157" s="166"/>
      <c r="X157" s="330"/>
      <c r="Y157" s="330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166"/>
      <c r="CD157" s="166"/>
    </row>
    <row r="158" spans="1:82" s="167" customFormat="1" ht="17.25" customHeight="1">
      <c r="A158" s="37" t="s">
        <v>265</v>
      </c>
      <c r="B158" s="23" t="s">
        <v>186</v>
      </c>
      <c r="C158" s="111">
        <v>1</v>
      </c>
      <c r="D158" s="112">
        <v>2007</v>
      </c>
      <c r="E158" s="113">
        <v>131</v>
      </c>
      <c r="F158" s="113" t="s">
        <v>267</v>
      </c>
      <c r="G158" s="27">
        <v>12509190</v>
      </c>
      <c r="H158" s="27">
        <v>10400000</v>
      </c>
      <c r="I158" s="165"/>
      <c r="J158" s="176" t="s">
        <v>46</v>
      </c>
      <c r="K158" s="176" t="s">
        <v>4</v>
      </c>
      <c r="L158" s="192">
        <v>1</v>
      </c>
      <c r="M158" s="157">
        <v>2008</v>
      </c>
      <c r="N158" s="157">
        <v>125</v>
      </c>
      <c r="O158" s="157">
        <v>774203</v>
      </c>
      <c r="P158" s="175">
        <v>10534439</v>
      </c>
      <c r="Q158" s="67">
        <v>5275000</v>
      </c>
      <c r="R158" s="41">
        <f t="shared" si="7"/>
        <v>5259439</v>
      </c>
      <c r="S158" s="346"/>
      <c r="T158" s="166"/>
      <c r="U158" s="166"/>
      <c r="V158" s="166"/>
      <c r="W158" s="166"/>
      <c r="X158" s="330"/>
      <c r="Y158" s="330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6"/>
      <c r="BQ158" s="166"/>
      <c r="BR158" s="166"/>
      <c r="BS158" s="166"/>
      <c r="BT158" s="166"/>
      <c r="BU158" s="166"/>
      <c r="BV158" s="166"/>
      <c r="BW158" s="166"/>
      <c r="BX158" s="166"/>
      <c r="BY158" s="166"/>
      <c r="BZ158" s="166"/>
      <c r="CA158" s="166"/>
      <c r="CB158" s="166"/>
      <c r="CC158" s="166"/>
      <c r="CD158" s="166"/>
    </row>
    <row r="159" spans="1:82" s="167" customFormat="1" ht="18.75" customHeight="1">
      <c r="A159" s="37" t="s">
        <v>265</v>
      </c>
      <c r="B159" s="23" t="s">
        <v>225</v>
      </c>
      <c r="C159" s="111">
        <v>1</v>
      </c>
      <c r="D159" s="112">
        <v>2007</v>
      </c>
      <c r="E159" s="113">
        <v>149</v>
      </c>
      <c r="F159" s="113">
        <v>680921</v>
      </c>
      <c r="G159" s="27">
        <v>10534439</v>
      </c>
      <c r="H159" s="27">
        <v>5800000</v>
      </c>
      <c r="I159" s="165"/>
      <c r="J159" s="176" t="s">
        <v>46</v>
      </c>
      <c r="K159" s="176" t="s">
        <v>4</v>
      </c>
      <c r="L159" s="192">
        <v>1</v>
      </c>
      <c r="M159" s="157">
        <v>2008</v>
      </c>
      <c r="N159" s="157">
        <v>234</v>
      </c>
      <c r="O159" s="157">
        <v>715060</v>
      </c>
      <c r="P159" s="175">
        <v>10534439</v>
      </c>
      <c r="Q159" s="67">
        <v>5275000</v>
      </c>
      <c r="R159" s="41">
        <f t="shared" si="7"/>
        <v>5259439</v>
      </c>
      <c r="S159" s="346"/>
      <c r="T159" s="166"/>
      <c r="U159" s="166"/>
      <c r="V159" s="166"/>
      <c r="W159" s="166"/>
      <c r="X159" s="330"/>
      <c r="Y159" s="330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  <c r="BI159" s="166"/>
      <c r="BJ159" s="166"/>
      <c r="BK159" s="166"/>
      <c r="BL159" s="166"/>
      <c r="BM159" s="166"/>
      <c r="BN159" s="166"/>
      <c r="BO159" s="166"/>
      <c r="BP159" s="166"/>
      <c r="BQ159" s="166"/>
      <c r="BR159" s="166"/>
      <c r="BS159" s="166"/>
      <c r="BT159" s="166"/>
      <c r="BU159" s="166"/>
      <c r="BV159" s="166"/>
      <c r="BW159" s="166"/>
      <c r="BX159" s="166"/>
      <c r="BY159" s="166"/>
      <c r="BZ159" s="166"/>
      <c r="CA159" s="166"/>
      <c r="CB159" s="166"/>
      <c r="CC159" s="166"/>
      <c r="CD159" s="166"/>
    </row>
    <row r="160" spans="1:82" s="167" customFormat="1" ht="16.5" customHeight="1">
      <c r="A160" s="37" t="s">
        <v>268</v>
      </c>
      <c r="B160" s="70" t="s">
        <v>186</v>
      </c>
      <c r="C160" s="109">
        <v>1</v>
      </c>
      <c r="D160" s="110">
        <v>2007</v>
      </c>
      <c r="E160" s="110">
        <v>49</v>
      </c>
      <c r="F160" s="110" t="s">
        <v>269</v>
      </c>
      <c r="G160" s="73">
        <v>12509190</v>
      </c>
      <c r="H160" s="73">
        <v>10400000</v>
      </c>
      <c r="I160" s="165"/>
      <c r="J160" s="176" t="s">
        <v>46</v>
      </c>
      <c r="K160" s="176" t="s">
        <v>4</v>
      </c>
      <c r="L160" s="192">
        <v>1</v>
      </c>
      <c r="M160" s="157">
        <v>2008</v>
      </c>
      <c r="N160" s="157">
        <v>59</v>
      </c>
      <c r="O160" s="157">
        <v>742345</v>
      </c>
      <c r="P160" s="175">
        <v>10534439</v>
      </c>
      <c r="Q160" s="67">
        <v>5275000</v>
      </c>
      <c r="R160" s="41">
        <f t="shared" si="7"/>
        <v>5259439</v>
      </c>
      <c r="S160" s="346"/>
      <c r="T160" s="166"/>
      <c r="U160" s="166"/>
      <c r="V160" s="166"/>
      <c r="W160" s="166"/>
      <c r="X160" s="330"/>
      <c r="Y160" s="330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6"/>
      <c r="BQ160" s="166"/>
      <c r="BR160" s="166"/>
      <c r="BS160" s="166"/>
      <c r="BT160" s="166"/>
      <c r="BU160" s="166"/>
      <c r="BV160" s="166"/>
      <c r="BW160" s="166"/>
      <c r="BX160" s="166"/>
      <c r="BY160" s="166"/>
      <c r="BZ160" s="166"/>
      <c r="CA160" s="166"/>
      <c r="CB160" s="166"/>
      <c r="CC160" s="166"/>
      <c r="CD160" s="166"/>
    </row>
    <row r="161" spans="1:82" s="167" customFormat="1" ht="17.25" customHeight="1">
      <c r="A161" s="63" t="s">
        <v>270</v>
      </c>
      <c r="B161" s="176" t="s">
        <v>186</v>
      </c>
      <c r="C161" s="177">
        <v>1</v>
      </c>
      <c r="D161" s="174">
        <v>2008</v>
      </c>
      <c r="E161" s="174">
        <v>23</v>
      </c>
      <c r="F161" s="174" t="s">
        <v>271</v>
      </c>
      <c r="G161" s="175">
        <v>12509190</v>
      </c>
      <c r="H161" s="175">
        <v>10400000</v>
      </c>
      <c r="I161" s="165"/>
      <c r="J161" s="176" t="s">
        <v>46</v>
      </c>
      <c r="K161" s="176" t="s">
        <v>88</v>
      </c>
      <c r="L161" s="192">
        <v>1</v>
      </c>
      <c r="M161" s="157"/>
      <c r="N161" s="157"/>
      <c r="O161" s="157"/>
      <c r="P161" s="175">
        <v>12509190</v>
      </c>
      <c r="Q161" s="175">
        <v>0</v>
      </c>
      <c r="R161" s="41">
        <f>+P161*L161</f>
        <v>12509190</v>
      </c>
      <c r="S161" s="346"/>
      <c r="T161" s="166"/>
      <c r="U161" s="166"/>
      <c r="V161" s="166"/>
      <c r="W161" s="166"/>
      <c r="X161" s="330"/>
      <c r="Y161" s="330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6"/>
      <c r="BQ161" s="166"/>
      <c r="BR161" s="166"/>
      <c r="BS161" s="166"/>
      <c r="BT161" s="166"/>
      <c r="BU161" s="166"/>
      <c r="BV161" s="166"/>
      <c r="BW161" s="166"/>
      <c r="BX161" s="166"/>
      <c r="BY161" s="166"/>
      <c r="BZ161" s="166"/>
      <c r="CA161" s="166"/>
      <c r="CB161" s="166"/>
      <c r="CC161" s="166"/>
      <c r="CD161" s="166"/>
    </row>
    <row r="162" spans="1:82" s="6" customFormat="1" ht="18" customHeight="1">
      <c r="A162" s="63" t="s">
        <v>272</v>
      </c>
      <c r="B162" s="176" t="s">
        <v>186</v>
      </c>
      <c r="C162" s="177">
        <v>1</v>
      </c>
      <c r="D162" s="174">
        <v>2008</v>
      </c>
      <c r="E162" s="174">
        <v>320</v>
      </c>
      <c r="F162" s="174" t="s">
        <v>273</v>
      </c>
      <c r="G162" s="175">
        <v>12509190</v>
      </c>
      <c r="H162" s="175">
        <v>10400000</v>
      </c>
      <c r="I162" s="2"/>
      <c r="J162" s="176" t="s">
        <v>47</v>
      </c>
      <c r="K162" s="176" t="s">
        <v>4</v>
      </c>
      <c r="L162" s="192">
        <v>1</v>
      </c>
      <c r="M162" s="157">
        <v>2008</v>
      </c>
      <c r="N162" s="157">
        <v>6</v>
      </c>
      <c r="O162" s="157">
        <v>734500</v>
      </c>
      <c r="P162" s="175">
        <v>10534439</v>
      </c>
      <c r="Q162" s="67">
        <v>5275000</v>
      </c>
      <c r="R162" s="41">
        <f t="shared" si="7"/>
        <v>5259439</v>
      </c>
      <c r="S162" s="343"/>
      <c r="T162" s="5"/>
      <c r="U162" s="5"/>
      <c r="V162" s="5"/>
      <c r="W162" s="5"/>
      <c r="X162" s="323"/>
      <c r="Y162" s="323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</row>
    <row r="163" spans="1:82" s="6" customFormat="1" ht="17.25" customHeight="1">
      <c r="A163" s="63" t="s">
        <v>270</v>
      </c>
      <c r="B163" s="176" t="s">
        <v>186</v>
      </c>
      <c r="C163" s="177">
        <v>1</v>
      </c>
      <c r="D163" s="174">
        <v>2008</v>
      </c>
      <c r="E163" s="174">
        <v>345</v>
      </c>
      <c r="F163" s="174" t="s">
        <v>274</v>
      </c>
      <c r="G163" s="175">
        <v>12509190</v>
      </c>
      <c r="H163" s="175">
        <v>10400000</v>
      </c>
      <c r="I163" s="2"/>
      <c r="J163" s="176" t="s">
        <v>47</v>
      </c>
      <c r="K163" s="176" t="s">
        <v>4</v>
      </c>
      <c r="L163" s="192">
        <v>1</v>
      </c>
      <c r="M163" s="157">
        <v>2008</v>
      </c>
      <c r="N163" s="157">
        <v>118</v>
      </c>
      <c r="O163" s="157">
        <v>713894</v>
      </c>
      <c r="P163" s="175">
        <v>10534439</v>
      </c>
      <c r="Q163" s="67">
        <v>5275000</v>
      </c>
      <c r="R163" s="41">
        <f t="shared" si="7"/>
        <v>5259439</v>
      </c>
      <c r="S163" s="343"/>
      <c r="T163" s="5"/>
      <c r="U163" s="5"/>
      <c r="V163" s="5"/>
      <c r="W163" s="5"/>
      <c r="X163" s="323"/>
      <c r="Y163" s="323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</row>
    <row r="164" spans="1:82" s="6" customFormat="1" ht="15.75" customHeight="1">
      <c r="A164" s="63" t="s">
        <v>268</v>
      </c>
      <c r="B164" s="176" t="s">
        <v>186</v>
      </c>
      <c r="C164" s="177">
        <v>1</v>
      </c>
      <c r="D164" s="174">
        <v>2008</v>
      </c>
      <c r="E164" s="174">
        <v>284</v>
      </c>
      <c r="F164" s="174" t="s">
        <v>275</v>
      </c>
      <c r="G164" s="175">
        <v>12509190</v>
      </c>
      <c r="H164" s="175">
        <v>10400000</v>
      </c>
      <c r="I164" s="2"/>
      <c r="J164" s="176" t="s">
        <v>47</v>
      </c>
      <c r="K164" s="176" t="s">
        <v>4</v>
      </c>
      <c r="L164" s="192">
        <v>1</v>
      </c>
      <c r="M164" s="157">
        <v>2008</v>
      </c>
      <c r="N164" s="157">
        <v>157</v>
      </c>
      <c r="O164" s="157">
        <v>735841</v>
      </c>
      <c r="P164" s="175">
        <v>10534439</v>
      </c>
      <c r="Q164" s="67">
        <v>5275000</v>
      </c>
      <c r="R164" s="41">
        <f t="shared" si="7"/>
        <v>5259439</v>
      </c>
      <c r="S164" s="343"/>
      <c r="T164" s="166"/>
      <c r="X164" s="323"/>
      <c r="Y164" s="323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</row>
    <row r="165" spans="1:82" s="167" customFormat="1" ht="16.5" customHeight="1">
      <c r="A165" s="63" t="s">
        <v>270</v>
      </c>
      <c r="B165" s="176" t="s">
        <v>186</v>
      </c>
      <c r="C165" s="177">
        <v>1</v>
      </c>
      <c r="D165" s="174">
        <v>2008</v>
      </c>
      <c r="E165" s="174">
        <v>307</v>
      </c>
      <c r="F165" s="174" t="s">
        <v>276</v>
      </c>
      <c r="G165" s="175">
        <v>12509190</v>
      </c>
      <c r="H165" s="175">
        <v>10400000</v>
      </c>
      <c r="I165" s="165"/>
      <c r="J165" s="176" t="s">
        <v>47</v>
      </c>
      <c r="K165" s="176" t="s">
        <v>4</v>
      </c>
      <c r="L165" s="192">
        <v>1</v>
      </c>
      <c r="M165" s="157">
        <v>2008</v>
      </c>
      <c r="N165" s="157">
        <v>201</v>
      </c>
      <c r="O165" s="157">
        <v>714090</v>
      </c>
      <c r="P165" s="175">
        <v>10534439</v>
      </c>
      <c r="Q165" s="67">
        <v>5275000</v>
      </c>
      <c r="R165" s="41">
        <f t="shared" si="7"/>
        <v>5259439</v>
      </c>
      <c r="S165" s="346"/>
      <c r="U165" s="166"/>
      <c r="V165" s="166"/>
      <c r="W165" s="166"/>
      <c r="X165" s="330"/>
      <c r="Y165" s="330"/>
      <c r="Z165" s="1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  <c r="BI165" s="166"/>
      <c r="BJ165" s="166"/>
      <c r="BK165" s="166"/>
      <c r="BL165" s="166"/>
      <c r="BM165" s="166"/>
      <c r="BN165" s="166"/>
      <c r="BO165" s="166"/>
      <c r="BP165" s="166"/>
      <c r="BQ165" s="166"/>
      <c r="BR165" s="166"/>
      <c r="BS165" s="166"/>
      <c r="BT165" s="166"/>
      <c r="BU165" s="166"/>
      <c r="BV165" s="166"/>
      <c r="BW165" s="166"/>
      <c r="BX165" s="166"/>
      <c r="BY165" s="166"/>
      <c r="BZ165" s="166"/>
      <c r="CA165" s="166"/>
      <c r="CB165" s="166"/>
      <c r="CC165" s="166"/>
      <c r="CD165" s="166"/>
    </row>
    <row r="166" spans="1:82" s="167" customFormat="1" ht="18.75" customHeight="1">
      <c r="A166" s="63" t="s">
        <v>101</v>
      </c>
      <c r="B166" s="176" t="s">
        <v>186</v>
      </c>
      <c r="C166" s="177">
        <v>1</v>
      </c>
      <c r="D166" s="174">
        <v>2008</v>
      </c>
      <c r="E166" s="174">
        <v>297</v>
      </c>
      <c r="F166" s="174" t="s">
        <v>277</v>
      </c>
      <c r="G166" s="175">
        <v>12509190</v>
      </c>
      <c r="H166" s="175">
        <v>10400000</v>
      </c>
      <c r="I166" s="165"/>
      <c r="J166" s="176" t="s">
        <v>47</v>
      </c>
      <c r="K166" s="176" t="s">
        <v>4</v>
      </c>
      <c r="L166" s="192">
        <v>1</v>
      </c>
      <c r="M166" s="157">
        <v>2008</v>
      </c>
      <c r="N166" s="157">
        <v>224</v>
      </c>
      <c r="O166" s="157">
        <v>714088</v>
      </c>
      <c r="P166" s="175">
        <v>10534439</v>
      </c>
      <c r="Q166" s="67">
        <v>5275000</v>
      </c>
      <c r="R166" s="41">
        <f t="shared" si="7"/>
        <v>5259439</v>
      </c>
      <c r="S166" s="346"/>
      <c r="T166" s="166"/>
      <c r="U166" s="166"/>
      <c r="V166" s="1"/>
      <c r="W166" s="166"/>
      <c r="X166" s="330"/>
      <c r="Y166" s="332"/>
      <c r="Z166" s="1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  <c r="BO166" s="166"/>
      <c r="BP166" s="166"/>
      <c r="BQ166" s="166"/>
      <c r="BR166" s="166"/>
      <c r="BS166" s="166"/>
      <c r="BT166" s="166"/>
      <c r="BU166" s="166"/>
      <c r="BV166" s="166"/>
      <c r="BW166" s="166"/>
      <c r="BX166" s="166"/>
      <c r="BY166" s="166"/>
      <c r="BZ166" s="166"/>
      <c r="CA166" s="166"/>
      <c r="CB166" s="166"/>
      <c r="CC166" s="166"/>
      <c r="CD166" s="166"/>
    </row>
    <row r="167" spans="1:82" s="6" customFormat="1" ht="18" customHeight="1">
      <c r="A167" s="63" t="s">
        <v>278</v>
      </c>
      <c r="B167" s="176" t="s">
        <v>186</v>
      </c>
      <c r="C167" s="177">
        <v>1</v>
      </c>
      <c r="D167" s="174">
        <v>2008</v>
      </c>
      <c r="E167" s="174">
        <v>8</v>
      </c>
      <c r="F167" s="174" t="s">
        <v>279</v>
      </c>
      <c r="G167" s="175">
        <v>12509190</v>
      </c>
      <c r="H167" s="175">
        <v>10400000</v>
      </c>
      <c r="I167" s="2"/>
      <c r="J167" s="176" t="s">
        <v>47</v>
      </c>
      <c r="K167" s="176" t="s">
        <v>4</v>
      </c>
      <c r="L167" s="192">
        <v>1</v>
      </c>
      <c r="M167" s="157">
        <v>2008</v>
      </c>
      <c r="N167" s="157">
        <v>247</v>
      </c>
      <c r="O167" s="157">
        <v>741376</v>
      </c>
      <c r="P167" s="175">
        <v>10534439</v>
      </c>
      <c r="Q167" s="67">
        <v>5275000</v>
      </c>
      <c r="R167" s="41">
        <f t="shared" si="7"/>
        <v>5259439</v>
      </c>
      <c r="S167" s="343"/>
      <c r="T167" s="5"/>
      <c r="U167" s="5"/>
      <c r="V167" s="5"/>
      <c r="W167" s="5"/>
      <c r="X167" s="323"/>
      <c r="Y167" s="332"/>
      <c r="Z167" s="1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</row>
    <row r="168" spans="1:82" s="6" customFormat="1" ht="16.5" customHeight="1">
      <c r="A168" s="63" t="s">
        <v>41</v>
      </c>
      <c r="B168" s="176" t="s">
        <v>186</v>
      </c>
      <c r="C168" s="177">
        <v>1</v>
      </c>
      <c r="D168" s="174">
        <v>2008</v>
      </c>
      <c r="E168" s="174">
        <v>242</v>
      </c>
      <c r="F168" s="174" t="s">
        <v>280</v>
      </c>
      <c r="G168" s="175">
        <v>12509190</v>
      </c>
      <c r="H168" s="175">
        <v>10400000</v>
      </c>
      <c r="I168" s="2"/>
      <c r="J168" s="176" t="s">
        <v>48</v>
      </c>
      <c r="K168" s="176" t="s">
        <v>4</v>
      </c>
      <c r="L168" s="192">
        <v>1</v>
      </c>
      <c r="M168" s="157">
        <v>2008</v>
      </c>
      <c r="N168" s="157">
        <v>1</v>
      </c>
      <c r="O168" s="157">
        <v>741606</v>
      </c>
      <c r="P168" s="175">
        <v>10534439</v>
      </c>
      <c r="Q168" s="67">
        <v>5275000</v>
      </c>
      <c r="R168" s="41">
        <f t="shared" si="7"/>
        <v>5259439</v>
      </c>
      <c r="S168" s="343"/>
      <c r="T168" s="55"/>
      <c r="U168" s="55"/>
      <c r="V168" s="55"/>
      <c r="W168" s="55"/>
      <c r="X168" s="326"/>
      <c r="Y168" s="326"/>
      <c r="Z168" s="1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</row>
    <row r="169" spans="1:82" s="6" customFormat="1" ht="20.25" customHeight="1">
      <c r="A169" s="63" t="s">
        <v>35</v>
      </c>
      <c r="B169" s="176" t="s">
        <v>186</v>
      </c>
      <c r="C169" s="177">
        <v>1</v>
      </c>
      <c r="D169" s="174">
        <v>2008</v>
      </c>
      <c r="E169" s="174">
        <v>197</v>
      </c>
      <c r="F169" s="174" t="s">
        <v>281</v>
      </c>
      <c r="G169" s="175">
        <v>12509190</v>
      </c>
      <c r="H169" s="175">
        <v>10400000</v>
      </c>
      <c r="I169" s="2"/>
      <c r="J169" s="176" t="s">
        <v>48</v>
      </c>
      <c r="K169" s="176" t="s">
        <v>4</v>
      </c>
      <c r="L169" s="192">
        <v>1</v>
      </c>
      <c r="M169" s="157">
        <v>2008</v>
      </c>
      <c r="N169" s="157">
        <v>38</v>
      </c>
      <c r="O169" s="157">
        <v>734239</v>
      </c>
      <c r="P169" s="175">
        <v>10534439</v>
      </c>
      <c r="Q169" s="67">
        <v>5275000</v>
      </c>
      <c r="R169" s="41">
        <f t="shared" si="7"/>
        <v>5259439</v>
      </c>
      <c r="S169" s="343"/>
      <c r="T169" s="5"/>
      <c r="U169" s="5"/>
      <c r="V169" s="5"/>
      <c r="W169" s="5"/>
      <c r="X169" s="323"/>
      <c r="Y169" s="323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</row>
    <row r="170" spans="1:82" s="6" customFormat="1" ht="12">
      <c r="A170" s="218" t="s">
        <v>282</v>
      </c>
      <c r="B170" s="219"/>
      <c r="C170" s="150"/>
      <c r="D170" s="150"/>
      <c r="E170" s="150"/>
      <c r="F170" s="150"/>
      <c r="G170" s="150"/>
      <c r="H170" s="151"/>
      <c r="I170" s="2"/>
      <c r="J170" s="176" t="s">
        <v>48</v>
      </c>
      <c r="K170" s="176" t="s">
        <v>4</v>
      </c>
      <c r="L170" s="192">
        <v>1</v>
      </c>
      <c r="M170" s="157">
        <v>2008</v>
      </c>
      <c r="N170" s="157">
        <v>51</v>
      </c>
      <c r="O170" s="157">
        <v>736834</v>
      </c>
      <c r="P170" s="175">
        <v>10534439</v>
      </c>
      <c r="Q170" s="67">
        <v>5275000</v>
      </c>
      <c r="R170" s="41">
        <f t="shared" si="7"/>
        <v>5259439</v>
      </c>
      <c r="S170" s="343"/>
      <c r="T170" s="5"/>
      <c r="U170" s="5"/>
      <c r="V170" s="5"/>
      <c r="W170" s="5"/>
      <c r="X170" s="323"/>
      <c r="Y170" s="323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</row>
    <row r="171" spans="1:82" s="6" customFormat="1" ht="19.5" customHeight="1">
      <c r="A171" s="37" t="s">
        <v>283</v>
      </c>
      <c r="B171" s="23" t="s">
        <v>180</v>
      </c>
      <c r="C171" s="57">
        <v>1</v>
      </c>
      <c r="D171" s="57">
        <v>1990</v>
      </c>
      <c r="E171" s="57">
        <v>203</v>
      </c>
      <c r="F171" s="57" t="s">
        <v>284</v>
      </c>
      <c r="G171" s="27">
        <v>2434250</v>
      </c>
      <c r="H171" s="27">
        <v>0</v>
      </c>
      <c r="I171" s="2"/>
      <c r="J171" s="176" t="s">
        <v>48</v>
      </c>
      <c r="K171" s="176" t="s">
        <v>4</v>
      </c>
      <c r="L171" s="192">
        <v>1</v>
      </c>
      <c r="M171" s="157">
        <v>2008</v>
      </c>
      <c r="N171" s="157">
        <v>121</v>
      </c>
      <c r="O171" s="157">
        <v>740351</v>
      </c>
      <c r="P171" s="175">
        <v>10534439</v>
      </c>
      <c r="Q171" s="67">
        <v>5275000</v>
      </c>
      <c r="R171" s="41">
        <f t="shared" si="7"/>
        <v>5259439</v>
      </c>
      <c r="S171" s="343"/>
      <c r="T171" s="5"/>
      <c r="U171" s="5"/>
      <c r="V171" s="5"/>
      <c r="W171" s="5"/>
      <c r="X171" s="323"/>
      <c r="Y171" s="323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</row>
    <row r="172" spans="1:82" s="167" customFormat="1" ht="15.75" customHeight="1">
      <c r="A172" s="37" t="s">
        <v>75</v>
      </c>
      <c r="B172" s="70" t="s">
        <v>186</v>
      </c>
      <c r="C172" s="109">
        <v>1</v>
      </c>
      <c r="D172" s="110">
        <v>2007</v>
      </c>
      <c r="E172" s="110">
        <v>107</v>
      </c>
      <c r="F172" s="110" t="s">
        <v>285</v>
      </c>
      <c r="G172" s="73">
        <v>12509190</v>
      </c>
      <c r="H172" s="73">
        <v>10400000</v>
      </c>
      <c r="I172" s="165"/>
      <c r="J172" s="176" t="s">
        <v>48</v>
      </c>
      <c r="K172" s="176" t="s">
        <v>4</v>
      </c>
      <c r="L172" s="192">
        <v>1</v>
      </c>
      <c r="M172" s="157">
        <v>2008</v>
      </c>
      <c r="N172" s="157">
        <v>158</v>
      </c>
      <c r="O172" s="157">
        <v>737709</v>
      </c>
      <c r="P172" s="175">
        <v>10534439</v>
      </c>
      <c r="Q172" s="67">
        <v>5275000</v>
      </c>
      <c r="R172" s="41">
        <f t="shared" si="7"/>
        <v>5259439</v>
      </c>
      <c r="S172" s="346"/>
      <c r="T172" s="166"/>
      <c r="U172" s="166"/>
      <c r="V172" s="166"/>
      <c r="W172" s="166"/>
      <c r="X172" s="330"/>
      <c r="Y172" s="330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  <c r="BJ172" s="166"/>
      <c r="BK172" s="166"/>
      <c r="BL172" s="166"/>
      <c r="BM172" s="166"/>
      <c r="BN172" s="166"/>
      <c r="BO172" s="166"/>
      <c r="BP172" s="166"/>
      <c r="BQ172" s="166"/>
      <c r="BR172" s="166"/>
      <c r="BS172" s="166"/>
      <c r="BT172" s="166"/>
      <c r="BU172" s="166"/>
      <c r="BV172" s="166"/>
      <c r="BW172" s="166"/>
      <c r="BX172" s="166"/>
      <c r="BY172" s="166"/>
      <c r="BZ172" s="166"/>
      <c r="CA172" s="166"/>
      <c r="CB172" s="166"/>
      <c r="CC172" s="166"/>
      <c r="CD172" s="166"/>
    </row>
    <row r="173" spans="1:82" s="167" customFormat="1" ht="17.25" customHeight="1">
      <c r="A173" s="63" t="s">
        <v>283</v>
      </c>
      <c r="B173" s="173" t="s">
        <v>225</v>
      </c>
      <c r="C173" s="64">
        <v>1</v>
      </c>
      <c r="D173" s="65">
        <v>2008</v>
      </c>
      <c r="E173" s="66">
        <v>225</v>
      </c>
      <c r="F173" s="66">
        <v>742341</v>
      </c>
      <c r="G173" s="67">
        <v>10534439</v>
      </c>
      <c r="H173" s="67">
        <v>5800000</v>
      </c>
      <c r="I173" s="165"/>
      <c r="J173" s="176" t="s">
        <v>48</v>
      </c>
      <c r="K173" s="176" t="s">
        <v>4</v>
      </c>
      <c r="L173" s="192">
        <v>1</v>
      </c>
      <c r="M173" s="157">
        <v>2008</v>
      </c>
      <c r="N173" s="157">
        <v>185</v>
      </c>
      <c r="O173" s="157">
        <v>740700</v>
      </c>
      <c r="P173" s="175">
        <v>10534439</v>
      </c>
      <c r="Q173" s="67">
        <v>5275000</v>
      </c>
      <c r="R173" s="41">
        <f t="shared" si="7"/>
        <v>5259439</v>
      </c>
      <c r="S173" s="346"/>
      <c r="T173" s="166"/>
      <c r="U173" s="166"/>
      <c r="V173" s="166"/>
      <c r="W173" s="166"/>
      <c r="X173" s="330"/>
      <c r="Y173" s="330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  <c r="BI173" s="166"/>
      <c r="BJ173" s="166"/>
      <c r="BK173" s="166"/>
      <c r="BL173" s="166"/>
      <c r="BM173" s="166"/>
      <c r="BN173" s="166"/>
      <c r="BO173" s="166"/>
      <c r="BP173" s="166"/>
      <c r="BQ173" s="166"/>
      <c r="BR173" s="166"/>
      <c r="BS173" s="166"/>
      <c r="BT173" s="166"/>
      <c r="BU173" s="166"/>
      <c r="BV173" s="166"/>
      <c r="BW173" s="166"/>
      <c r="BX173" s="166"/>
      <c r="BY173" s="166"/>
      <c r="BZ173" s="166"/>
      <c r="CA173" s="166"/>
      <c r="CB173" s="166"/>
      <c r="CC173" s="166"/>
      <c r="CD173" s="166"/>
    </row>
    <row r="174" spans="1:82" s="167" customFormat="1" ht="15.75" customHeight="1">
      <c r="A174" s="63" t="s">
        <v>286</v>
      </c>
      <c r="B174" s="176" t="s">
        <v>186</v>
      </c>
      <c r="C174" s="177">
        <v>1</v>
      </c>
      <c r="D174" s="174">
        <v>2008</v>
      </c>
      <c r="E174" s="174">
        <v>305</v>
      </c>
      <c r="F174" s="174" t="s">
        <v>287</v>
      </c>
      <c r="G174" s="175">
        <v>12509190</v>
      </c>
      <c r="H174" s="175">
        <v>10400000</v>
      </c>
      <c r="I174" s="165"/>
      <c r="J174" s="176" t="s">
        <v>48</v>
      </c>
      <c r="K174" s="176" t="s">
        <v>4</v>
      </c>
      <c r="L174" s="192">
        <v>1</v>
      </c>
      <c r="M174" s="157">
        <v>2008</v>
      </c>
      <c r="N174" s="157">
        <v>218</v>
      </c>
      <c r="O174" s="157">
        <v>728551</v>
      </c>
      <c r="P174" s="175">
        <v>10534439</v>
      </c>
      <c r="Q174" s="67">
        <v>5275000</v>
      </c>
      <c r="R174" s="41">
        <f t="shared" si="7"/>
        <v>5259439</v>
      </c>
      <c r="S174" s="346"/>
      <c r="T174" s="166"/>
      <c r="U174" s="166"/>
      <c r="V174" s="166"/>
      <c r="W174" s="166"/>
      <c r="X174" s="330"/>
      <c r="Y174" s="330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6"/>
      <c r="BQ174" s="166"/>
      <c r="BR174" s="166"/>
      <c r="BS174" s="166"/>
      <c r="BT174" s="166"/>
      <c r="BU174" s="166"/>
      <c r="BV174" s="166"/>
      <c r="BW174" s="166"/>
      <c r="BX174" s="166"/>
      <c r="BY174" s="166"/>
      <c r="BZ174" s="166"/>
      <c r="CA174" s="166"/>
      <c r="CB174" s="166"/>
      <c r="CC174" s="166"/>
      <c r="CD174" s="166"/>
    </row>
    <row r="175" spans="1:82" s="6" customFormat="1" ht="12">
      <c r="A175" s="218" t="s">
        <v>288</v>
      </c>
      <c r="B175" s="219"/>
      <c r="C175" s="150"/>
      <c r="D175" s="150"/>
      <c r="E175" s="150"/>
      <c r="F175" s="150"/>
      <c r="G175" s="150"/>
      <c r="H175" s="151"/>
      <c r="I175" s="2"/>
      <c r="J175" s="176" t="s">
        <v>48</v>
      </c>
      <c r="K175" s="176" t="s">
        <v>4</v>
      </c>
      <c r="L175" s="192">
        <v>1</v>
      </c>
      <c r="M175" s="157">
        <v>2008</v>
      </c>
      <c r="N175" s="157">
        <v>219</v>
      </c>
      <c r="O175" s="157">
        <v>739947</v>
      </c>
      <c r="P175" s="175">
        <v>10534439</v>
      </c>
      <c r="Q175" s="67">
        <v>5275000</v>
      </c>
      <c r="R175" s="41">
        <f t="shared" si="7"/>
        <v>5259439</v>
      </c>
      <c r="S175" s="343"/>
      <c r="T175" s="5"/>
      <c r="U175" s="5"/>
      <c r="V175" s="5"/>
      <c r="W175" s="5"/>
      <c r="X175" s="323"/>
      <c r="Y175" s="323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</row>
    <row r="176" spans="1:82" s="6" customFormat="1" ht="18.75" customHeight="1">
      <c r="A176" s="220" t="s">
        <v>289</v>
      </c>
      <c r="B176" s="23" t="s">
        <v>225</v>
      </c>
      <c r="C176" s="111">
        <v>1</v>
      </c>
      <c r="D176" s="112">
        <v>2007</v>
      </c>
      <c r="E176" s="113">
        <v>227</v>
      </c>
      <c r="F176" s="113">
        <v>681137</v>
      </c>
      <c r="G176" s="27">
        <v>10534439</v>
      </c>
      <c r="H176" s="27">
        <v>5800000</v>
      </c>
      <c r="I176" s="2"/>
      <c r="J176" s="176" t="s">
        <v>48</v>
      </c>
      <c r="K176" s="176" t="s">
        <v>4</v>
      </c>
      <c r="L176" s="192">
        <v>1</v>
      </c>
      <c r="M176" s="157">
        <v>2008</v>
      </c>
      <c r="N176" s="157">
        <v>243</v>
      </c>
      <c r="O176" s="157">
        <v>713732</v>
      </c>
      <c r="P176" s="175">
        <v>10534439</v>
      </c>
      <c r="Q176" s="67">
        <v>5275000</v>
      </c>
      <c r="R176" s="41">
        <f t="shared" si="7"/>
        <v>5259439</v>
      </c>
      <c r="S176" s="343"/>
      <c r="T176" s="5"/>
      <c r="U176" s="5"/>
      <c r="V176" s="5"/>
      <c r="W176" s="5"/>
      <c r="X176" s="323"/>
      <c r="Y176" s="323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</row>
    <row r="177" spans="1:82" s="6" customFormat="1" ht="15.75" customHeight="1">
      <c r="A177" s="37" t="s">
        <v>289</v>
      </c>
      <c r="B177" s="23" t="s">
        <v>225</v>
      </c>
      <c r="C177" s="111">
        <v>1</v>
      </c>
      <c r="D177" s="112">
        <v>2007</v>
      </c>
      <c r="E177" s="113">
        <v>258</v>
      </c>
      <c r="F177" s="113">
        <v>674874</v>
      </c>
      <c r="G177" s="27">
        <v>10534439</v>
      </c>
      <c r="H177" s="27">
        <v>5800000</v>
      </c>
      <c r="I177" s="2"/>
      <c r="J177" s="176" t="s">
        <v>48</v>
      </c>
      <c r="K177" s="176" t="s">
        <v>4</v>
      </c>
      <c r="L177" s="192">
        <v>1</v>
      </c>
      <c r="M177" s="157">
        <v>2008</v>
      </c>
      <c r="N177" s="157">
        <v>254</v>
      </c>
      <c r="O177" s="157">
        <v>774233</v>
      </c>
      <c r="P177" s="175">
        <v>10534439</v>
      </c>
      <c r="Q177" s="67">
        <v>5275000</v>
      </c>
      <c r="R177" s="41">
        <f t="shared" si="7"/>
        <v>5259439</v>
      </c>
      <c r="S177" s="343"/>
      <c r="T177" s="5"/>
      <c r="U177" s="5"/>
      <c r="V177" s="5"/>
      <c r="W177" s="5"/>
      <c r="X177" s="323"/>
      <c r="Y177" s="323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</row>
    <row r="178" spans="1:82" s="6" customFormat="1" ht="20.25" customHeight="1">
      <c r="A178" s="37" t="s">
        <v>289</v>
      </c>
      <c r="B178" s="23" t="s">
        <v>225</v>
      </c>
      <c r="C178" s="111">
        <v>1</v>
      </c>
      <c r="D178" s="112">
        <v>2007</v>
      </c>
      <c r="E178" s="113">
        <v>267</v>
      </c>
      <c r="F178" s="113">
        <v>681539</v>
      </c>
      <c r="G178" s="27">
        <v>10534439</v>
      </c>
      <c r="H178" s="27">
        <v>5800000</v>
      </c>
      <c r="I178" s="2"/>
      <c r="J178" s="176" t="s">
        <v>22</v>
      </c>
      <c r="K178" s="176" t="s">
        <v>4</v>
      </c>
      <c r="L178" s="192">
        <v>1</v>
      </c>
      <c r="M178" s="157">
        <v>2008</v>
      </c>
      <c r="N178" s="157">
        <v>103</v>
      </c>
      <c r="O178" s="157">
        <v>735542</v>
      </c>
      <c r="P178" s="175">
        <v>10534439</v>
      </c>
      <c r="Q178" s="67">
        <v>5275000</v>
      </c>
      <c r="R178" s="41">
        <f t="shared" si="7"/>
        <v>5259439</v>
      </c>
      <c r="S178" s="343"/>
      <c r="T178" s="5"/>
      <c r="U178" s="5"/>
      <c r="V178" s="5"/>
      <c r="W178" s="5"/>
      <c r="X178" s="323"/>
      <c r="Y178" s="323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</row>
    <row r="179" spans="1:82" s="6" customFormat="1" ht="19.5" customHeight="1">
      <c r="A179" s="37" t="s">
        <v>289</v>
      </c>
      <c r="B179" s="70" t="s">
        <v>186</v>
      </c>
      <c r="C179" s="109">
        <v>1</v>
      </c>
      <c r="D179" s="110">
        <v>2007</v>
      </c>
      <c r="E179" s="110">
        <v>612</v>
      </c>
      <c r="F179" s="110" t="s">
        <v>290</v>
      </c>
      <c r="G179" s="73">
        <v>12509190</v>
      </c>
      <c r="H179" s="73">
        <v>10400000</v>
      </c>
      <c r="I179" s="2"/>
      <c r="J179" s="176" t="s">
        <v>22</v>
      </c>
      <c r="K179" s="176" t="s">
        <v>4</v>
      </c>
      <c r="L179" s="192">
        <v>1</v>
      </c>
      <c r="M179" s="157">
        <v>2007</v>
      </c>
      <c r="N179" s="157">
        <v>120</v>
      </c>
      <c r="O179" s="157">
        <v>672350</v>
      </c>
      <c r="P179" s="175">
        <v>10534439</v>
      </c>
      <c r="Q179" s="67">
        <v>5275000</v>
      </c>
      <c r="R179" s="41">
        <f t="shared" si="7"/>
        <v>5259439</v>
      </c>
      <c r="S179" s="343"/>
      <c r="T179" s="5"/>
      <c r="U179" s="5"/>
      <c r="V179" s="5"/>
      <c r="W179" s="5"/>
      <c r="X179" s="323"/>
      <c r="Y179" s="323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</row>
    <row r="180" spans="1:82" s="6" customFormat="1" ht="20.25" customHeight="1">
      <c r="A180" s="63" t="s">
        <v>289</v>
      </c>
      <c r="B180" s="173" t="s">
        <v>225</v>
      </c>
      <c r="C180" s="64">
        <v>1</v>
      </c>
      <c r="D180" s="65">
        <v>2008</v>
      </c>
      <c r="E180" s="66">
        <v>60</v>
      </c>
      <c r="F180" s="66">
        <v>718444</v>
      </c>
      <c r="G180" s="67">
        <v>10534439</v>
      </c>
      <c r="H180" s="67">
        <v>5800000</v>
      </c>
      <c r="I180" s="2"/>
      <c r="J180" s="176" t="s">
        <v>22</v>
      </c>
      <c r="K180" s="176" t="s">
        <v>4</v>
      </c>
      <c r="L180" s="192">
        <v>1</v>
      </c>
      <c r="M180" s="157">
        <v>2008</v>
      </c>
      <c r="N180" s="157">
        <v>346</v>
      </c>
      <c r="O180" s="157">
        <v>741868</v>
      </c>
      <c r="P180" s="175">
        <v>10534439</v>
      </c>
      <c r="Q180" s="67">
        <v>5275000</v>
      </c>
      <c r="R180" s="41">
        <f t="shared" si="7"/>
        <v>5259439</v>
      </c>
      <c r="S180" s="343"/>
      <c r="T180" s="5"/>
      <c r="U180" s="5"/>
      <c r="V180" s="5"/>
      <c r="W180" s="5"/>
      <c r="X180" s="323"/>
      <c r="Y180" s="323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</row>
    <row r="181" spans="1:82" s="167" customFormat="1" ht="18" customHeight="1">
      <c r="A181" s="63" t="s">
        <v>291</v>
      </c>
      <c r="B181" s="176" t="s">
        <v>186</v>
      </c>
      <c r="C181" s="177">
        <v>1</v>
      </c>
      <c r="D181" s="174">
        <v>2008</v>
      </c>
      <c r="E181" s="174">
        <v>306</v>
      </c>
      <c r="F181" s="174" t="s">
        <v>292</v>
      </c>
      <c r="G181" s="175">
        <v>12509190</v>
      </c>
      <c r="H181" s="175">
        <v>10400000</v>
      </c>
      <c r="I181" s="165"/>
      <c r="J181" s="176" t="s">
        <v>22</v>
      </c>
      <c r="K181" s="176" t="s">
        <v>4</v>
      </c>
      <c r="L181" s="192">
        <v>1</v>
      </c>
      <c r="M181" s="157">
        <v>2008</v>
      </c>
      <c r="N181" s="157">
        <v>184</v>
      </c>
      <c r="O181" s="157">
        <v>740799</v>
      </c>
      <c r="P181" s="175">
        <v>10534439</v>
      </c>
      <c r="Q181" s="67">
        <v>5275000</v>
      </c>
      <c r="R181" s="41">
        <f t="shared" si="7"/>
        <v>5259439</v>
      </c>
      <c r="S181" s="346"/>
      <c r="T181" s="166"/>
      <c r="U181" s="166"/>
      <c r="V181" s="166"/>
      <c r="W181" s="166"/>
      <c r="X181" s="330"/>
      <c r="Y181" s="330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/>
      <c r="BL181" s="166"/>
      <c r="BM181" s="166"/>
      <c r="BN181" s="166"/>
      <c r="BO181" s="166"/>
      <c r="BP181" s="166"/>
      <c r="BQ181" s="166"/>
      <c r="BR181" s="166"/>
      <c r="BS181" s="166"/>
      <c r="BT181" s="166"/>
      <c r="BU181" s="166"/>
      <c r="BV181" s="166"/>
      <c r="BW181" s="166"/>
      <c r="BX181" s="166"/>
      <c r="BY181" s="166"/>
      <c r="BZ181" s="166"/>
      <c r="CA181" s="166"/>
      <c r="CB181" s="166"/>
      <c r="CC181" s="166"/>
      <c r="CD181" s="166"/>
    </row>
    <row r="182" spans="1:82" s="167" customFormat="1" ht="14.25" customHeight="1">
      <c r="A182" s="63" t="s">
        <v>293</v>
      </c>
      <c r="B182" s="176" t="s">
        <v>186</v>
      </c>
      <c r="C182" s="177">
        <v>1</v>
      </c>
      <c r="D182" s="174">
        <v>2008</v>
      </c>
      <c r="E182" s="174">
        <v>294</v>
      </c>
      <c r="F182" s="174" t="s">
        <v>294</v>
      </c>
      <c r="G182" s="175">
        <v>12509190</v>
      </c>
      <c r="H182" s="175">
        <v>10400000</v>
      </c>
      <c r="I182" s="165"/>
      <c r="J182" s="176" t="s">
        <v>22</v>
      </c>
      <c r="K182" s="176" t="s">
        <v>4</v>
      </c>
      <c r="L182" s="192">
        <v>1</v>
      </c>
      <c r="M182" s="157">
        <v>2008</v>
      </c>
      <c r="N182" s="157">
        <v>91</v>
      </c>
      <c r="O182" s="157">
        <v>741851</v>
      </c>
      <c r="P182" s="175">
        <v>10534439</v>
      </c>
      <c r="Q182" s="67">
        <v>5275000</v>
      </c>
      <c r="R182" s="41">
        <f t="shared" si="7"/>
        <v>5259439</v>
      </c>
      <c r="S182" s="346"/>
      <c r="T182" s="166"/>
      <c r="U182" s="166"/>
      <c r="V182" s="166"/>
      <c r="W182" s="166"/>
      <c r="X182" s="330"/>
      <c r="Y182" s="330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  <c r="BI182" s="166"/>
      <c r="BJ182" s="166"/>
      <c r="BK182" s="166"/>
      <c r="BL182" s="166"/>
      <c r="BM182" s="166"/>
      <c r="BN182" s="166"/>
      <c r="BO182" s="166"/>
      <c r="BP182" s="166"/>
      <c r="BQ182" s="166"/>
      <c r="BR182" s="166"/>
      <c r="BS182" s="166"/>
      <c r="BT182" s="166"/>
      <c r="BU182" s="166"/>
      <c r="BV182" s="166"/>
      <c r="BW182" s="166"/>
      <c r="BX182" s="166"/>
      <c r="BY182" s="166"/>
      <c r="BZ182" s="166"/>
      <c r="CA182" s="166"/>
      <c r="CB182" s="166"/>
      <c r="CC182" s="166"/>
      <c r="CD182" s="166"/>
    </row>
    <row r="183" spans="1:82" s="167" customFormat="1" ht="12">
      <c r="A183" s="52" t="s">
        <v>295</v>
      </c>
      <c r="B183" s="53"/>
      <c r="C183" s="150"/>
      <c r="D183" s="150"/>
      <c r="E183" s="150"/>
      <c r="F183" s="150"/>
      <c r="G183" s="150"/>
      <c r="H183" s="151"/>
      <c r="I183" s="165"/>
      <c r="J183" s="176" t="s">
        <v>22</v>
      </c>
      <c r="K183" s="176" t="s">
        <v>4</v>
      </c>
      <c r="L183" s="192">
        <v>1</v>
      </c>
      <c r="M183" s="157">
        <v>2008</v>
      </c>
      <c r="N183" s="157">
        <v>119</v>
      </c>
      <c r="O183" s="157">
        <v>747114</v>
      </c>
      <c r="P183" s="175">
        <v>10534439</v>
      </c>
      <c r="Q183" s="67">
        <v>5275000</v>
      </c>
      <c r="R183" s="41">
        <f t="shared" si="7"/>
        <v>5259439</v>
      </c>
      <c r="S183" s="346"/>
      <c r="T183" s="166"/>
      <c r="U183" s="166"/>
      <c r="V183" s="166"/>
      <c r="W183" s="166"/>
      <c r="X183" s="330"/>
      <c r="Y183" s="330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  <c r="BI183" s="166"/>
      <c r="BJ183" s="166"/>
      <c r="BK183" s="166"/>
      <c r="BL183" s="166"/>
      <c r="BM183" s="166"/>
      <c r="BN183" s="166"/>
      <c r="BO183" s="166"/>
      <c r="BP183" s="166"/>
      <c r="BQ183" s="166"/>
      <c r="BR183" s="166"/>
      <c r="BS183" s="166"/>
      <c r="BT183" s="166"/>
      <c r="BU183" s="166"/>
      <c r="BV183" s="166"/>
      <c r="BW183" s="166"/>
      <c r="BX183" s="166"/>
      <c r="BY183" s="166"/>
      <c r="BZ183" s="166"/>
      <c r="CA183" s="166"/>
      <c r="CB183" s="166"/>
      <c r="CC183" s="166"/>
      <c r="CD183" s="166"/>
    </row>
    <row r="184" spans="1:82" s="33" customFormat="1" ht="20.25" customHeight="1">
      <c r="A184" s="37" t="s">
        <v>296</v>
      </c>
      <c r="B184" s="23" t="s">
        <v>225</v>
      </c>
      <c r="C184" s="111">
        <v>1</v>
      </c>
      <c r="D184" s="112">
        <v>2007</v>
      </c>
      <c r="E184" s="113">
        <v>74</v>
      </c>
      <c r="F184" s="113">
        <v>676569</v>
      </c>
      <c r="G184" s="27">
        <v>10534439</v>
      </c>
      <c r="H184" s="27">
        <v>5800000</v>
      </c>
      <c r="I184" s="28"/>
      <c r="J184" s="176" t="s">
        <v>22</v>
      </c>
      <c r="K184" s="176" t="s">
        <v>4</v>
      </c>
      <c r="L184" s="192">
        <v>1</v>
      </c>
      <c r="M184" s="157">
        <v>2006</v>
      </c>
      <c r="N184" s="157">
        <v>191</v>
      </c>
      <c r="O184" s="157">
        <v>623459</v>
      </c>
      <c r="P184" s="175">
        <v>10534439</v>
      </c>
      <c r="Q184" s="67">
        <v>5275000</v>
      </c>
      <c r="R184" s="41">
        <f t="shared" si="7"/>
        <v>5259439</v>
      </c>
      <c r="S184" s="344"/>
      <c r="T184" s="4"/>
      <c r="U184" s="4"/>
      <c r="V184" s="4"/>
      <c r="W184" s="4"/>
      <c r="X184" s="325"/>
      <c r="Y184" s="325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</row>
    <row r="185" spans="1:82" s="6" customFormat="1" ht="12">
      <c r="A185" s="37" t="s">
        <v>296</v>
      </c>
      <c r="B185" s="23" t="s">
        <v>180</v>
      </c>
      <c r="C185" s="57">
        <v>1</v>
      </c>
      <c r="D185" s="57">
        <v>1998</v>
      </c>
      <c r="E185" s="57">
        <v>190</v>
      </c>
      <c r="F185" s="57" t="s">
        <v>297</v>
      </c>
      <c r="G185" s="27">
        <v>2434250</v>
      </c>
      <c r="H185" s="27">
        <v>0</v>
      </c>
      <c r="I185" s="2"/>
      <c r="J185" s="176" t="s">
        <v>22</v>
      </c>
      <c r="K185" s="176" t="s">
        <v>4</v>
      </c>
      <c r="L185" s="192">
        <v>1</v>
      </c>
      <c r="M185" s="157">
        <v>2008</v>
      </c>
      <c r="N185" s="157">
        <v>67</v>
      </c>
      <c r="O185" s="157">
        <v>743966</v>
      </c>
      <c r="P185" s="175">
        <v>10534439</v>
      </c>
      <c r="Q185" s="67">
        <v>5275000</v>
      </c>
      <c r="R185" s="41">
        <f>(L185*P185)-Q185</f>
        <v>5259439</v>
      </c>
      <c r="S185" s="343"/>
      <c r="T185" s="5"/>
      <c r="U185" s="5"/>
      <c r="V185" s="5"/>
      <c r="W185" s="5"/>
      <c r="X185" s="323"/>
      <c r="Y185" s="323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</row>
    <row r="186" spans="1:82" s="6" customFormat="1" ht="18.75" customHeight="1">
      <c r="A186" s="37" t="s">
        <v>296</v>
      </c>
      <c r="B186" s="70" t="s">
        <v>186</v>
      </c>
      <c r="C186" s="109">
        <v>1</v>
      </c>
      <c r="D186" s="110">
        <v>2007</v>
      </c>
      <c r="E186" s="110">
        <v>43</v>
      </c>
      <c r="F186" s="110" t="s">
        <v>290</v>
      </c>
      <c r="G186" s="73">
        <v>12509190</v>
      </c>
      <c r="H186" s="73">
        <v>10400000</v>
      </c>
      <c r="I186" s="2"/>
      <c r="J186" s="176" t="s">
        <v>22</v>
      </c>
      <c r="K186" s="176" t="s">
        <v>88</v>
      </c>
      <c r="L186" s="192">
        <v>1</v>
      </c>
      <c r="M186" s="157"/>
      <c r="N186" s="157"/>
      <c r="O186" s="157"/>
      <c r="P186" s="175">
        <v>12509190</v>
      </c>
      <c r="Q186" s="175">
        <v>0</v>
      </c>
      <c r="R186" s="41">
        <f>+P186*L186</f>
        <v>12509190</v>
      </c>
      <c r="S186" s="343"/>
      <c r="T186" s="5"/>
      <c r="U186" s="5"/>
      <c r="V186" s="5"/>
      <c r="W186" s="5"/>
      <c r="X186" s="323"/>
      <c r="Y186" s="323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</row>
    <row r="187" spans="1:82" s="167" customFormat="1" ht="18.75" customHeight="1">
      <c r="A187" s="37" t="s">
        <v>296</v>
      </c>
      <c r="B187" s="70" t="s">
        <v>186</v>
      </c>
      <c r="C187" s="109">
        <v>1</v>
      </c>
      <c r="D187" s="110">
        <v>2007</v>
      </c>
      <c r="E187" s="110">
        <v>364</v>
      </c>
      <c r="F187" s="110" t="s">
        <v>290</v>
      </c>
      <c r="G187" s="73">
        <v>12509190</v>
      </c>
      <c r="H187" s="73">
        <v>10400000</v>
      </c>
      <c r="I187" s="165"/>
      <c r="J187" s="176" t="s">
        <v>71</v>
      </c>
      <c r="K187" s="176" t="s">
        <v>88</v>
      </c>
      <c r="L187" s="192">
        <v>1</v>
      </c>
      <c r="M187" s="157"/>
      <c r="N187" s="157"/>
      <c r="O187" s="157"/>
      <c r="P187" s="175">
        <v>12509190</v>
      </c>
      <c r="Q187" s="175">
        <v>0</v>
      </c>
      <c r="R187" s="41">
        <f>+P187*L187</f>
        <v>12509190</v>
      </c>
      <c r="S187" s="346"/>
      <c r="T187" s="166"/>
      <c r="U187" s="166"/>
      <c r="V187" s="166"/>
      <c r="W187" s="166"/>
      <c r="X187" s="330"/>
      <c r="Y187" s="330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6"/>
      <c r="BQ187" s="166"/>
      <c r="BR187" s="166"/>
      <c r="BS187" s="166"/>
      <c r="BT187" s="166"/>
      <c r="BU187" s="166"/>
      <c r="BV187" s="166"/>
      <c r="BW187" s="166"/>
      <c r="BX187" s="166"/>
      <c r="BY187" s="166"/>
      <c r="BZ187" s="166"/>
      <c r="CA187" s="166"/>
      <c r="CB187" s="166"/>
      <c r="CC187" s="166"/>
      <c r="CD187" s="166"/>
    </row>
    <row r="188" spans="1:82" s="167" customFormat="1" ht="19.5" customHeight="1">
      <c r="A188" s="37" t="s">
        <v>73</v>
      </c>
      <c r="B188" s="70" t="s">
        <v>186</v>
      </c>
      <c r="C188" s="109">
        <v>1</v>
      </c>
      <c r="D188" s="110">
        <v>2007</v>
      </c>
      <c r="E188" s="110">
        <v>17</v>
      </c>
      <c r="F188" s="110" t="s">
        <v>298</v>
      </c>
      <c r="G188" s="73">
        <v>12509190</v>
      </c>
      <c r="H188" s="73">
        <v>10400000</v>
      </c>
      <c r="I188" s="165"/>
      <c r="J188" s="176" t="s">
        <v>31</v>
      </c>
      <c r="K188" s="176" t="s">
        <v>4</v>
      </c>
      <c r="L188" s="192">
        <v>1</v>
      </c>
      <c r="M188" s="157">
        <v>2008</v>
      </c>
      <c r="N188" s="157">
        <v>86</v>
      </c>
      <c r="O188" s="157">
        <v>740791</v>
      </c>
      <c r="P188" s="175">
        <v>10534439</v>
      </c>
      <c r="Q188" s="67">
        <v>5275000</v>
      </c>
      <c r="R188" s="41">
        <f aca="true" t="shared" si="8" ref="R188:R223">(L188*P188)-Q188</f>
        <v>5259439</v>
      </c>
      <c r="S188" s="346"/>
      <c r="T188" s="166"/>
      <c r="U188" s="166"/>
      <c r="V188" s="166"/>
      <c r="W188" s="166"/>
      <c r="X188" s="330"/>
      <c r="Y188" s="330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6"/>
      <c r="BQ188" s="166"/>
      <c r="BR188" s="166"/>
      <c r="BS188" s="166"/>
      <c r="BT188" s="166"/>
      <c r="BU188" s="166"/>
      <c r="BV188" s="166"/>
      <c r="BW188" s="166"/>
      <c r="BX188" s="166"/>
      <c r="BY188" s="166"/>
      <c r="BZ188" s="166"/>
      <c r="CA188" s="166"/>
      <c r="CB188" s="166"/>
      <c r="CC188" s="166"/>
      <c r="CD188" s="166"/>
    </row>
    <row r="189" spans="1:82" s="167" customFormat="1" ht="19.5" customHeight="1">
      <c r="A189" s="63" t="s">
        <v>299</v>
      </c>
      <c r="B189" s="176" t="s">
        <v>186</v>
      </c>
      <c r="C189" s="177">
        <v>1</v>
      </c>
      <c r="D189" s="174">
        <v>2008</v>
      </c>
      <c r="E189" s="174">
        <v>302</v>
      </c>
      <c r="F189" s="174" t="s">
        <v>300</v>
      </c>
      <c r="G189" s="175">
        <v>12509190</v>
      </c>
      <c r="H189" s="175">
        <v>10400000</v>
      </c>
      <c r="I189" s="165"/>
      <c r="J189" s="176" t="s">
        <v>31</v>
      </c>
      <c r="K189" s="176" t="s">
        <v>4</v>
      </c>
      <c r="L189" s="192">
        <v>1</v>
      </c>
      <c r="M189" s="157">
        <v>2007</v>
      </c>
      <c r="N189" s="157">
        <v>124</v>
      </c>
      <c r="O189" s="157">
        <v>672362</v>
      </c>
      <c r="P189" s="175">
        <v>10534439</v>
      </c>
      <c r="Q189" s="67">
        <v>5275000</v>
      </c>
      <c r="R189" s="41">
        <f t="shared" si="8"/>
        <v>5259439</v>
      </c>
      <c r="S189" s="346"/>
      <c r="T189" s="166"/>
      <c r="U189" s="166"/>
      <c r="V189" s="166"/>
      <c r="W189" s="166"/>
      <c r="X189" s="330"/>
      <c r="Y189" s="330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6"/>
      <c r="BM189" s="166"/>
      <c r="BN189" s="166"/>
      <c r="BO189" s="166"/>
      <c r="BP189" s="166"/>
      <c r="BQ189" s="166"/>
      <c r="BR189" s="166"/>
      <c r="BS189" s="166"/>
      <c r="BT189" s="166"/>
      <c r="BU189" s="166"/>
      <c r="BV189" s="166"/>
      <c r="BW189" s="166"/>
      <c r="BX189" s="166"/>
      <c r="BY189" s="166"/>
      <c r="BZ189" s="166"/>
      <c r="CA189" s="166"/>
      <c r="CB189" s="166"/>
      <c r="CC189" s="166"/>
      <c r="CD189" s="166"/>
    </row>
    <row r="190" spans="1:82" s="167" customFormat="1" ht="18" customHeight="1">
      <c r="A190" s="63" t="s">
        <v>55</v>
      </c>
      <c r="B190" s="176" t="s">
        <v>186</v>
      </c>
      <c r="C190" s="177">
        <v>1</v>
      </c>
      <c r="D190" s="174">
        <v>2008</v>
      </c>
      <c r="E190" s="174">
        <v>280</v>
      </c>
      <c r="F190" s="174" t="s">
        <v>301</v>
      </c>
      <c r="G190" s="175">
        <v>12509190</v>
      </c>
      <c r="H190" s="175">
        <v>10400000</v>
      </c>
      <c r="I190" s="165"/>
      <c r="J190" s="176" t="s">
        <v>31</v>
      </c>
      <c r="K190" s="176" t="s">
        <v>4</v>
      </c>
      <c r="L190" s="192">
        <v>1</v>
      </c>
      <c r="M190" s="157">
        <v>2008</v>
      </c>
      <c r="N190" s="157">
        <v>129</v>
      </c>
      <c r="O190" s="157">
        <v>736094</v>
      </c>
      <c r="P190" s="175">
        <v>10534439</v>
      </c>
      <c r="Q190" s="67">
        <v>5275000</v>
      </c>
      <c r="R190" s="41">
        <f t="shared" si="8"/>
        <v>5259439</v>
      </c>
      <c r="S190" s="346"/>
      <c r="T190" s="166"/>
      <c r="U190" s="166"/>
      <c r="V190" s="166"/>
      <c r="W190" s="166"/>
      <c r="X190" s="330"/>
      <c r="Y190" s="330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  <c r="BI190" s="166"/>
      <c r="BJ190" s="166"/>
      <c r="BK190" s="166"/>
      <c r="BL190" s="166"/>
      <c r="BM190" s="166"/>
      <c r="BN190" s="166"/>
      <c r="BO190" s="166"/>
      <c r="BP190" s="166"/>
      <c r="BQ190" s="166"/>
      <c r="BR190" s="166"/>
      <c r="BS190" s="166"/>
      <c r="BT190" s="166"/>
      <c r="BU190" s="166"/>
      <c r="BV190" s="166"/>
      <c r="BW190" s="166"/>
      <c r="BX190" s="166"/>
      <c r="BY190" s="166"/>
      <c r="BZ190" s="166"/>
      <c r="CA190" s="166"/>
      <c r="CB190" s="166"/>
      <c r="CC190" s="166"/>
      <c r="CD190" s="166"/>
    </row>
    <row r="191" spans="1:82" s="167" customFormat="1" ht="15" customHeight="1">
      <c r="A191" s="63" t="s">
        <v>43</v>
      </c>
      <c r="B191" s="176" t="s">
        <v>186</v>
      </c>
      <c r="C191" s="177">
        <v>1</v>
      </c>
      <c r="D191" s="174">
        <v>2008</v>
      </c>
      <c r="E191" s="174">
        <v>256</v>
      </c>
      <c r="F191" s="174" t="s">
        <v>302</v>
      </c>
      <c r="G191" s="175">
        <v>12509190</v>
      </c>
      <c r="H191" s="175">
        <v>10400000</v>
      </c>
      <c r="I191" s="165"/>
      <c r="J191" s="176" t="s">
        <v>31</v>
      </c>
      <c r="K191" s="176" t="s">
        <v>4</v>
      </c>
      <c r="L191" s="192">
        <v>1</v>
      </c>
      <c r="M191" s="157">
        <v>2008</v>
      </c>
      <c r="N191" s="157">
        <v>235</v>
      </c>
      <c r="O191" s="157">
        <v>741771</v>
      </c>
      <c r="P191" s="175">
        <v>10534439</v>
      </c>
      <c r="Q191" s="67">
        <v>5275000</v>
      </c>
      <c r="R191" s="41">
        <f t="shared" si="8"/>
        <v>5259439</v>
      </c>
      <c r="S191" s="346"/>
      <c r="T191" s="166"/>
      <c r="U191" s="166"/>
      <c r="V191" s="166"/>
      <c r="W191" s="166"/>
      <c r="X191" s="330"/>
      <c r="Y191" s="330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6"/>
      <c r="BK191" s="166"/>
      <c r="BL191" s="166"/>
      <c r="BM191" s="166"/>
      <c r="BN191" s="166"/>
      <c r="BO191" s="166"/>
      <c r="BP191" s="166"/>
      <c r="BQ191" s="166"/>
      <c r="BR191" s="166"/>
      <c r="BS191" s="166"/>
      <c r="BT191" s="166"/>
      <c r="BU191" s="166"/>
      <c r="BV191" s="166"/>
      <c r="BW191" s="166"/>
      <c r="BX191" s="166"/>
      <c r="BY191" s="166"/>
      <c r="BZ191" s="166"/>
      <c r="CA191" s="166"/>
      <c r="CB191" s="166"/>
      <c r="CC191" s="166"/>
      <c r="CD191" s="166"/>
    </row>
    <row r="192" spans="1:82" s="167" customFormat="1" ht="16.5" customHeight="1">
      <c r="A192" s="63" t="s">
        <v>43</v>
      </c>
      <c r="B192" s="176" t="s">
        <v>186</v>
      </c>
      <c r="C192" s="177">
        <v>1</v>
      </c>
      <c r="D192" s="174">
        <v>2008</v>
      </c>
      <c r="E192" s="174">
        <v>311</v>
      </c>
      <c r="F192" s="174" t="s">
        <v>303</v>
      </c>
      <c r="G192" s="175">
        <v>12509190</v>
      </c>
      <c r="H192" s="175">
        <v>10400000</v>
      </c>
      <c r="I192" s="165"/>
      <c r="J192" s="176" t="s">
        <v>31</v>
      </c>
      <c r="K192" s="176" t="s">
        <v>4</v>
      </c>
      <c r="L192" s="192">
        <v>1</v>
      </c>
      <c r="M192" s="157">
        <v>2008</v>
      </c>
      <c r="N192" s="157">
        <v>246</v>
      </c>
      <c r="O192" s="157">
        <v>741622</v>
      </c>
      <c r="P192" s="175">
        <v>10534439</v>
      </c>
      <c r="Q192" s="67">
        <v>5275000</v>
      </c>
      <c r="R192" s="41">
        <f t="shared" si="8"/>
        <v>5259439</v>
      </c>
      <c r="S192" s="346"/>
      <c r="T192" s="166"/>
      <c r="U192" s="166"/>
      <c r="V192" s="166"/>
      <c r="W192" s="166"/>
      <c r="X192" s="330"/>
      <c r="Y192" s="330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  <c r="BJ192" s="166"/>
      <c r="BK192" s="166"/>
      <c r="BL192" s="166"/>
      <c r="BM192" s="166"/>
      <c r="BN192" s="166"/>
      <c r="BO192" s="166"/>
      <c r="BP192" s="166"/>
      <c r="BQ192" s="166"/>
      <c r="BR192" s="166"/>
      <c r="BS192" s="166"/>
      <c r="BT192" s="166"/>
      <c r="BU192" s="166"/>
      <c r="BV192" s="166"/>
      <c r="BW192" s="166"/>
      <c r="BX192" s="166"/>
      <c r="BY192" s="166"/>
      <c r="BZ192" s="166"/>
      <c r="CA192" s="166"/>
      <c r="CB192" s="166"/>
      <c r="CC192" s="166"/>
      <c r="CD192" s="166"/>
    </row>
    <row r="193" spans="1:82" s="167" customFormat="1" ht="12">
      <c r="A193" s="52" t="s">
        <v>304</v>
      </c>
      <c r="B193" s="53"/>
      <c r="C193" s="150"/>
      <c r="D193" s="150"/>
      <c r="E193" s="150"/>
      <c r="F193" s="150"/>
      <c r="G193" s="150"/>
      <c r="H193" s="151"/>
      <c r="I193" s="165"/>
      <c r="J193" s="176" t="s">
        <v>31</v>
      </c>
      <c r="K193" s="176" t="s">
        <v>4</v>
      </c>
      <c r="L193" s="192">
        <v>1</v>
      </c>
      <c r="M193" s="157">
        <v>2008</v>
      </c>
      <c r="N193" s="157">
        <v>415</v>
      </c>
      <c r="O193" s="157">
        <v>792646</v>
      </c>
      <c r="P193" s="175">
        <v>10534439</v>
      </c>
      <c r="Q193" s="67">
        <v>5275000</v>
      </c>
      <c r="R193" s="41">
        <f t="shared" si="8"/>
        <v>5259439</v>
      </c>
      <c r="S193" s="346"/>
      <c r="T193" s="166"/>
      <c r="U193" s="166"/>
      <c r="V193" s="166"/>
      <c r="W193" s="166"/>
      <c r="X193" s="330"/>
      <c r="Y193" s="330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6"/>
      <c r="BQ193" s="166"/>
      <c r="BR193" s="166"/>
      <c r="BS193" s="166"/>
      <c r="BT193" s="166"/>
      <c r="BU193" s="166"/>
      <c r="BV193" s="166"/>
      <c r="BW193" s="166"/>
      <c r="BX193" s="166"/>
      <c r="BY193" s="166"/>
      <c r="BZ193" s="166"/>
      <c r="CA193" s="166"/>
      <c r="CB193" s="166"/>
      <c r="CC193" s="166"/>
      <c r="CD193" s="166"/>
    </row>
    <row r="194" spans="1:82" s="6" customFormat="1" ht="15.75" customHeight="1">
      <c r="A194" s="37" t="s">
        <v>157</v>
      </c>
      <c r="B194" s="23" t="s">
        <v>225</v>
      </c>
      <c r="C194" s="111">
        <v>1</v>
      </c>
      <c r="D194" s="112">
        <v>2007</v>
      </c>
      <c r="E194" s="113">
        <v>316</v>
      </c>
      <c r="F194" s="113">
        <v>685172</v>
      </c>
      <c r="G194" s="27">
        <v>10534439</v>
      </c>
      <c r="H194" s="27">
        <v>5800000</v>
      </c>
      <c r="I194" s="2"/>
      <c r="J194" s="176" t="s">
        <v>31</v>
      </c>
      <c r="K194" s="176" t="s">
        <v>88</v>
      </c>
      <c r="L194" s="192">
        <v>1</v>
      </c>
      <c r="M194" s="157"/>
      <c r="N194" s="157"/>
      <c r="O194" s="157"/>
      <c r="P194" s="175">
        <v>12509190</v>
      </c>
      <c r="Q194" s="175">
        <v>0</v>
      </c>
      <c r="R194" s="41">
        <f>+P194*L194</f>
        <v>12509190</v>
      </c>
      <c r="S194" s="343"/>
      <c r="T194" s="5"/>
      <c r="U194" s="5"/>
      <c r="V194" s="5"/>
      <c r="W194" s="5"/>
      <c r="X194" s="323"/>
      <c r="Y194" s="323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</row>
    <row r="195" spans="1:82" s="6" customFormat="1" ht="15" customHeight="1">
      <c r="A195" s="63" t="s">
        <v>305</v>
      </c>
      <c r="B195" s="176" t="s">
        <v>186</v>
      </c>
      <c r="C195" s="177">
        <v>1</v>
      </c>
      <c r="D195" s="174">
        <v>2008</v>
      </c>
      <c r="E195" s="174">
        <v>25</v>
      </c>
      <c r="F195" s="174" t="s">
        <v>306</v>
      </c>
      <c r="G195" s="175">
        <v>12509190</v>
      </c>
      <c r="H195" s="175">
        <v>10400000</v>
      </c>
      <c r="I195" s="2"/>
      <c r="J195" s="210" t="s">
        <v>29</v>
      </c>
      <c r="K195" s="176" t="s">
        <v>5</v>
      </c>
      <c r="L195" s="211">
        <v>1</v>
      </c>
      <c r="M195" s="211">
        <v>2008</v>
      </c>
      <c r="N195" s="192">
        <v>253</v>
      </c>
      <c r="O195" s="211">
        <v>229627</v>
      </c>
      <c r="P195" s="212">
        <v>12509190</v>
      </c>
      <c r="Q195" s="67">
        <v>8900000</v>
      </c>
      <c r="R195" s="213">
        <f t="shared" si="8"/>
        <v>3609190</v>
      </c>
      <c r="S195" s="343"/>
      <c r="T195" s="5"/>
      <c r="U195" s="5"/>
      <c r="V195" s="5"/>
      <c r="W195" s="5"/>
      <c r="X195" s="323"/>
      <c r="Y195" s="323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</row>
    <row r="196" spans="1:82" s="6" customFormat="1" ht="18" customHeight="1">
      <c r="A196" s="63" t="s">
        <v>157</v>
      </c>
      <c r="B196" s="176" t="s">
        <v>186</v>
      </c>
      <c r="C196" s="177">
        <v>1</v>
      </c>
      <c r="D196" s="174">
        <v>2008</v>
      </c>
      <c r="E196" s="174">
        <v>310</v>
      </c>
      <c r="F196" s="174" t="s">
        <v>307</v>
      </c>
      <c r="G196" s="175">
        <v>12509190</v>
      </c>
      <c r="H196" s="175">
        <v>10400000</v>
      </c>
      <c r="I196" s="2"/>
      <c r="J196" s="210" t="s">
        <v>29</v>
      </c>
      <c r="K196" s="176" t="s">
        <v>5</v>
      </c>
      <c r="L196" s="211">
        <v>1</v>
      </c>
      <c r="M196" s="211">
        <v>2008</v>
      </c>
      <c r="N196" s="192">
        <v>295</v>
      </c>
      <c r="O196" s="211">
        <v>229591</v>
      </c>
      <c r="P196" s="212">
        <v>12509190</v>
      </c>
      <c r="Q196" s="67">
        <v>8900000</v>
      </c>
      <c r="R196" s="213">
        <f>(L196*P196)-Q196</f>
        <v>3609190</v>
      </c>
      <c r="S196" s="343"/>
      <c r="T196" s="5"/>
      <c r="U196" s="5"/>
      <c r="V196" s="5"/>
      <c r="W196" s="5"/>
      <c r="X196" s="323"/>
      <c r="Y196" s="323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</row>
    <row r="197" spans="1:82" s="6" customFormat="1" ht="17.25" customHeight="1">
      <c r="A197" s="63" t="s">
        <v>157</v>
      </c>
      <c r="B197" s="176" t="s">
        <v>186</v>
      </c>
      <c r="C197" s="177">
        <v>1</v>
      </c>
      <c r="D197" s="174">
        <v>2008</v>
      </c>
      <c r="E197" s="174">
        <v>360</v>
      </c>
      <c r="F197" s="174" t="s">
        <v>308</v>
      </c>
      <c r="G197" s="175">
        <v>12509190</v>
      </c>
      <c r="H197" s="175">
        <v>10400000</v>
      </c>
      <c r="I197" s="2"/>
      <c r="J197" s="210" t="s">
        <v>29</v>
      </c>
      <c r="K197" s="210" t="s">
        <v>88</v>
      </c>
      <c r="L197" s="211">
        <v>1</v>
      </c>
      <c r="M197" s="211"/>
      <c r="N197" s="211"/>
      <c r="O197" s="211"/>
      <c r="P197" s="212">
        <v>12509190</v>
      </c>
      <c r="Q197" s="212">
        <v>0</v>
      </c>
      <c r="R197" s="41">
        <f>+P197*L197</f>
        <v>12509190</v>
      </c>
      <c r="S197" s="343"/>
      <c r="T197" s="5"/>
      <c r="U197" s="5"/>
      <c r="V197" s="5"/>
      <c r="W197" s="5"/>
      <c r="X197" s="323"/>
      <c r="Y197" s="323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</row>
    <row r="198" spans="1:82" s="6" customFormat="1" ht="16.5" customHeight="1">
      <c r="A198" s="63" t="s">
        <v>54</v>
      </c>
      <c r="B198" s="176" t="s">
        <v>186</v>
      </c>
      <c r="C198" s="177">
        <v>1</v>
      </c>
      <c r="D198" s="174">
        <v>2008</v>
      </c>
      <c r="E198" s="174">
        <v>293</v>
      </c>
      <c r="F198" s="174" t="s">
        <v>309</v>
      </c>
      <c r="G198" s="175">
        <v>12509190</v>
      </c>
      <c r="H198" s="175">
        <v>10400000</v>
      </c>
      <c r="I198" s="2"/>
      <c r="J198" s="210" t="s">
        <v>29</v>
      </c>
      <c r="K198" s="176" t="s">
        <v>4</v>
      </c>
      <c r="L198" s="211">
        <v>1</v>
      </c>
      <c r="M198" s="211">
        <v>2007</v>
      </c>
      <c r="N198" s="211">
        <v>122</v>
      </c>
      <c r="O198" s="211">
        <v>673556</v>
      </c>
      <c r="P198" s="212">
        <v>10534439</v>
      </c>
      <c r="Q198" s="67">
        <v>5275000</v>
      </c>
      <c r="R198" s="213">
        <f>(L198*P198)-Q198</f>
        <v>5259439</v>
      </c>
      <c r="S198" s="343"/>
      <c r="T198" s="5"/>
      <c r="U198" s="5"/>
      <c r="V198" s="5"/>
      <c r="W198" s="5"/>
      <c r="X198" s="323"/>
      <c r="Y198" s="323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</row>
    <row r="199" spans="1:82" s="167" customFormat="1" ht="18" customHeight="1">
      <c r="A199" s="63" t="s">
        <v>310</v>
      </c>
      <c r="B199" s="173" t="s">
        <v>186</v>
      </c>
      <c r="C199" s="50">
        <v>1</v>
      </c>
      <c r="D199" s="50">
        <v>2008</v>
      </c>
      <c r="E199" s="50">
        <v>287</v>
      </c>
      <c r="F199" s="50" t="s">
        <v>311</v>
      </c>
      <c r="G199" s="67">
        <v>12509190</v>
      </c>
      <c r="H199" s="67">
        <v>10400000</v>
      </c>
      <c r="I199" s="165"/>
      <c r="J199" s="176" t="s">
        <v>44</v>
      </c>
      <c r="K199" s="176" t="s">
        <v>88</v>
      </c>
      <c r="L199" s="192">
        <v>1</v>
      </c>
      <c r="M199" s="157"/>
      <c r="N199" s="157"/>
      <c r="O199" s="157"/>
      <c r="P199" s="175">
        <v>12509190</v>
      </c>
      <c r="Q199" s="175">
        <v>0</v>
      </c>
      <c r="R199" s="41">
        <f>+P199*L199</f>
        <v>12509190</v>
      </c>
      <c r="S199" s="346"/>
      <c r="T199" s="166"/>
      <c r="U199" s="166"/>
      <c r="V199" s="166"/>
      <c r="W199" s="166"/>
      <c r="X199" s="330"/>
      <c r="Y199" s="330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6"/>
      <c r="BQ199" s="166"/>
      <c r="BR199" s="166"/>
      <c r="BS199" s="166"/>
      <c r="BT199" s="166"/>
      <c r="BU199" s="166"/>
      <c r="BV199" s="166"/>
      <c r="BW199" s="166"/>
      <c r="BX199" s="166"/>
      <c r="BY199" s="166"/>
      <c r="BZ199" s="166"/>
      <c r="CA199" s="166"/>
      <c r="CB199" s="166"/>
      <c r="CC199" s="166"/>
      <c r="CD199" s="166"/>
    </row>
    <row r="200" spans="1:82" s="167" customFormat="1" ht="16.5" customHeight="1">
      <c r="A200" s="63" t="s">
        <v>310</v>
      </c>
      <c r="B200" s="173" t="s">
        <v>186</v>
      </c>
      <c r="C200" s="50">
        <v>1</v>
      </c>
      <c r="D200" s="50">
        <v>2008</v>
      </c>
      <c r="E200" s="50">
        <v>215</v>
      </c>
      <c r="F200" s="50" t="s">
        <v>312</v>
      </c>
      <c r="G200" s="67">
        <v>12509190</v>
      </c>
      <c r="H200" s="67">
        <v>10400000</v>
      </c>
      <c r="I200" s="165"/>
      <c r="J200" s="176" t="s">
        <v>47</v>
      </c>
      <c r="K200" s="176" t="s">
        <v>88</v>
      </c>
      <c r="L200" s="192">
        <v>1</v>
      </c>
      <c r="M200" s="157"/>
      <c r="N200" s="157"/>
      <c r="O200" s="157"/>
      <c r="P200" s="175">
        <v>12509190</v>
      </c>
      <c r="Q200" s="175">
        <v>0</v>
      </c>
      <c r="R200" s="41">
        <f>+P200*L200</f>
        <v>12509190</v>
      </c>
      <c r="S200" s="346"/>
      <c r="T200" s="166"/>
      <c r="U200" s="166"/>
      <c r="V200" s="166"/>
      <c r="W200" s="166"/>
      <c r="X200" s="330"/>
      <c r="Y200" s="330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  <c r="BI200" s="166"/>
      <c r="BJ200" s="166"/>
      <c r="BK200" s="166"/>
      <c r="BL200" s="166"/>
      <c r="BM200" s="166"/>
      <c r="BN200" s="166"/>
      <c r="BO200" s="166"/>
      <c r="BP200" s="166"/>
      <c r="BQ200" s="166"/>
      <c r="BR200" s="166"/>
      <c r="BS200" s="166"/>
      <c r="BT200" s="166"/>
      <c r="BU200" s="166"/>
      <c r="BV200" s="166"/>
      <c r="BW200" s="166"/>
      <c r="BX200" s="166"/>
      <c r="BY200" s="166"/>
      <c r="BZ200" s="166"/>
      <c r="CA200" s="166"/>
      <c r="CB200" s="166"/>
      <c r="CC200" s="166"/>
      <c r="CD200" s="166"/>
    </row>
    <row r="201" spans="1:82" s="167" customFormat="1" ht="15.75" customHeight="1">
      <c r="A201" s="63" t="s">
        <v>313</v>
      </c>
      <c r="B201" s="173" t="s">
        <v>186</v>
      </c>
      <c r="C201" s="50">
        <v>1</v>
      </c>
      <c r="D201" s="50">
        <v>2008</v>
      </c>
      <c r="E201" s="50">
        <v>298</v>
      </c>
      <c r="F201" s="50" t="s">
        <v>314</v>
      </c>
      <c r="G201" s="67">
        <v>12509190</v>
      </c>
      <c r="H201" s="67">
        <v>10400000</v>
      </c>
      <c r="I201" s="165"/>
      <c r="J201" s="176" t="s">
        <v>51</v>
      </c>
      <c r="K201" s="176" t="s">
        <v>4</v>
      </c>
      <c r="L201" s="192">
        <v>1</v>
      </c>
      <c r="M201" s="157">
        <v>2008</v>
      </c>
      <c r="N201" s="157">
        <v>22</v>
      </c>
      <c r="O201" s="157">
        <v>734317</v>
      </c>
      <c r="P201" s="175">
        <v>10534439</v>
      </c>
      <c r="Q201" s="67">
        <v>5275000</v>
      </c>
      <c r="R201" s="41">
        <f t="shared" si="8"/>
        <v>5259439</v>
      </c>
      <c r="S201" s="346"/>
      <c r="T201" s="166"/>
      <c r="U201" s="166"/>
      <c r="V201" s="166"/>
      <c r="W201" s="166"/>
      <c r="X201" s="330"/>
      <c r="Y201" s="330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6"/>
      <c r="BQ201" s="166"/>
      <c r="BR201" s="166"/>
      <c r="BS201" s="166"/>
      <c r="BT201" s="166"/>
      <c r="BU201" s="166"/>
      <c r="BV201" s="166"/>
      <c r="BW201" s="166"/>
      <c r="BX201" s="166"/>
      <c r="BY201" s="166"/>
      <c r="BZ201" s="166"/>
      <c r="CA201" s="166"/>
      <c r="CB201" s="166"/>
      <c r="CC201" s="166"/>
      <c r="CD201" s="166"/>
    </row>
    <row r="202" spans="1:82" s="167" customFormat="1" ht="12">
      <c r="A202" s="52" t="s">
        <v>315</v>
      </c>
      <c r="B202" s="53"/>
      <c r="C202" s="150"/>
      <c r="D202" s="150"/>
      <c r="E202" s="150"/>
      <c r="F202" s="150"/>
      <c r="G202" s="150"/>
      <c r="H202" s="151"/>
      <c r="I202" s="165"/>
      <c r="J202" s="176" t="s">
        <v>51</v>
      </c>
      <c r="K202" s="176" t="s">
        <v>4</v>
      </c>
      <c r="L202" s="192">
        <v>1</v>
      </c>
      <c r="M202" s="157">
        <v>2008</v>
      </c>
      <c r="N202" s="157">
        <v>182</v>
      </c>
      <c r="O202" s="157">
        <v>741681</v>
      </c>
      <c r="P202" s="175">
        <v>10534439</v>
      </c>
      <c r="Q202" s="67">
        <v>5275000</v>
      </c>
      <c r="R202" s="41">
        <f t="shared" si="8"/>
        <v>5259439</v>
      </c>
      <c r="S202" s="346"/>
      <c r="T202" s="166"/>
      <c r="U202" s="166"/>
      <c r="V202" s="166"/>
      <c r="W202" s="166"/>
      <c r="X202" s="330"/>
      <c r="Y202" s="330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  <c r="BI202" s="166"/>
      <c r="BJ202" s="166"/>
      <c r="BK202" s="166"/>
      <c r="BL202" s="166"/>
      <c r="BM202" s="166"/>
      <c r="BN202" s="166"/>
      <c r="BO202" s="166"/>
      <c r="BP202" s="166"/>
      <c r="BQ202" s="166"/>
      <c r="BR202" s="166"/>
      <c r="BS202" s="166"/>
      <c r="BT202" s="166"/>
      <c r="BU202" s="166"/>
      <c r="BV202" s="166"/>
      <c r="BW202" s="166"/>
      <c r="BX202" s="166"/>
      <c r="BY202" s="166"/>
      <c r="BZ202" s="166"/>
      <c r="CA202" s="166"/>
      <c r="CB202" s="166"/>
      <c r="CC202" s="166"/>
      <c r="CD202" s="166"/>
    </row>
    <row r="203" spans="1:82" s="6" customFormat="1" ht="16.5" customHeight="1">
      <c r="A203" s="37" t="s">
        <v>316</v>
      </c>
      <c r="B203" s="23" t="s">
        <v>180</v>
      </c>
      <c r="C203" s="57">
        <v>1</v>
      </c>
      <c r="D203" s="57">
        <v>1997</v>
      </c>
      <c r="E203" s="57" t="s">
        <v>317</v>
      </c>
      <c r="F203" s="57" t="s">
        <v>317</v>
      </c>
      <c r="G203" s="27">
        <v>2434250</v>
      </c>
      <c r="H203" s="27">
        <v>0</v>
      </c>
      <c r="I203" s="2"/>
      <c r="J203" s="176" t="s">
        <v>51</v>
      </c>
      <c r="K203" s="176" t="s">
        <v>4</v>
      </c>
      <c r="L203" s="192">
        <v>1</v>
      </c>
      <c r="M203" s="157">
        <v>2008</v>
      </c>
      <c r="N203" s="157">
        <v>379</v>
      </c>
      <c r="O203" s="157">
        <v>774706</v>
      </c>
      <c r="P203" s="175">
        <v>10534439</v>
      </c>
      <c r="Q203" s="67">
        <v>5275000</v>
      </c>
      <c r="R203" s="41">
        <f t="shared" si="8"/>
        <v>5259439</v>
      </c>
      <c r="S203" s="343"/>
      <c r="T203" s="5"/>
      <c r="U203" s="5"/>
      <c r="V203" s="5"/>
      <c r="W203" s="5"/>
      <c r="X203" s="323"/>
      <c r="Y203" s="323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</row>
    <row r="204" spans="1:82" s="6" customFormat="1" ht="15.75" customHeight="1">
      <c r="A204" s="37" t="s">
        <v>316</v>
      </c>
      <c r="B204" s="23" t="s">
        <v>186</v>
      </c>
      <c r="C204" s="57">
        <v>1</v>
      </c>
      <c r="D204" s="57">
        <v>2007</v>
      </c>
      <c r="E204" s="57">
        <v>134</v>
      </c>
      <c r="F204" s="57" t="s">
        <v>318</v>
      </c>
      <c r="G204" s="27">
        <v>12509190</v>
      </c>
      <c r="H204" s="27">
        <v>10400000</v>
      </c>
      <c r="I204" s="2"/>
      <c r="J204" s="176" t="s">
        <v>51</v>
      </c>
      <c r="K204" s="176" t="s">
        <v>4</v>
      </c>
      <c r="L204" s="192">
        <v>1</v>
      </c>
      <c r="M204" s="157">
        <v>2008</v>
      </c>
      <c r="N204" s="157">
        <v>53</v>
      </c>
      <c r="O204" s="157">
        <v>740804</v>
      </c>
      <c r="P204" s="175">
        <v>10534439</v>
      </c>
      <c r="Q204" s="67">
        <v>5275000</v>
      </c>
      <c r="R204" s="41">
        <f t="shared" si="8"/>
        <v>5259439</v>
      </c>
      <c r="S204" s="343"/>
      <c r="T204" s="5"/>
      <c r="U204" s="5"/>
      <c r="V204" s="5"/>
      <c r="W204" s="5"/>
      <c r="X204" s="323"/>
      <c r="Y204" s="323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</row>
    <row r="205" spans="1:82" s="167" customFormat="1" ht="15" customHeight="1">
      <c r="A205" s="37" t="s">
        <v>316</v>
      </c>
      <c r="B205" s="23" t="s">
        <v>186</v>
      </c>
      <c r="C205" s="57">
        <v>1</v>
      </c>
      <c r="D205" s="57">
        <v>2007</v>
      </c>
      <c r="E205" s="57">
        <v>136</v>
      </c>
      <c r="F205" s="57" t="s">
        <v>319</v>
      </c>
      <c r="G205" s="27">
        <v>12509190</v>
      </c>
      <c r="H205" s="27">
        <v>10400000</v>
      </c>
      <c r="I205" s="165"/>
      <c r="J205" s="176" t="s">
        <v>51</v>
      </c>
      <c r="K205" s="176" t="s">
        <v>4</v>
      </c>
      <c r="L205" s="192">
        <v>1</v>
      </c>
      <c r="M205" s="157">
        <v>2008</v>
      </c>
      <c r="N205" s="157">
        <v>76</v>
      </c>
      <c r="O205" s="157">
        <v>742348</v>
      </c>
      <c r="P205" s="175">
        <v>10534439</v>
      </c>
      <c r="Q205" s="67">
        <v>5275000</v>
      </c>
      <c r="R205" s="41">
        <f t="shared" si="8"/>
        <v>5259439</v>
      </c>
      <c r="S205" s="346"/>
      <c r="T205" s="166"/>
      <c r="U205" s="166"/>
      <c r="V205" s="166"/>
      <c r="W205" s="166"/>
      <c r="X205" s="330"/>
      <c r="Y205" s="330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66"/>
      <c r="BJ205" s="166"/>
      <c r="BK205" s="166"/>
      <c r="BL205" s="166"/>
      <c r="BM205" s="166"/>
      <c r="BN205" s="166"/>
      <c r="BO205" s="166"/>
      <c r="BP205" s="166"/>
      <c r="BQ205" s="166"/>
      <c r="BR205" s="166"/>
      <c r="BS205" s="166"/>
      <c r="BT205" s="166"/>
      <c r="BU205" s="166"/>
      <c r="BV205" s="166"/>
      <c r="BW205" s="166"/>
      <c r="BX205" s="166"/>
      <c r="BY205" s="166"/>
      <c r="BZ205" s="166"/>
      <c r="CA205" s="166"/>
      <c r="CB205" s="166"/>
      <c r="CC205" s="166"/>
      <c r="CD205" s="166"/>
    </row>
    <row r="206" spans="1:82" s="167" customFormat="1" ht="12.75" customHeight="1">
      <c r="A206" s="37" t="s">
        <v>57</v>
      </c>
      <c r="B206" s="23" t="s">
        <v>186</v>
      </c>
      <c r="C206" s="57">
        <v>1</v>
      </c>
      <c r="D206" s="57">
        <v>2007</v>
      </c>
      <c r="E206" s="57">
        <v>173</v>
      </c>
      <c r="F206" s="57" t="s">
        <v>320</v>
      </c>
      <c r="G206" s="27">
        <v>12509190</v>
      </c>
      <c r="H206" s="27">
        <v>10400000</v>
      </c>
      <c r="I206" s="165"/>
      <c r="J206" s="176" t="s">
        <v>51</v>
      </c>
      <c r="K206" s="176" t="s">
        <v>4</v>
      </c>
      <c r="L206" s="192">
        <v>1</v>
      </c>
      <c r="M206" s="157">
        <v>2008</v>
      </c>
      <c r="N206" s="157">
        <v>165</v>
      </c>
      <c r="O206" s="157">
        <v>740670</v>
      </c>
      <c r="P206" s="175">
        <v>10534439</v>
      </c>
      <c r="Q206" s="67">
        <v>5275000</v>
      </c>
      <c r="R206" s="41">
        <f t="shared" si="8"/>
        <v>5259439</v>
      </c>
      <c r="S206" s="346"/>
      <c r="T206" s="166"/>
      <c r="U206" s="166"/>
      <c r="V206" s="166"/>
      <c r="W206" s="166"/>
      <c r="X206" s="330"/>
      <c r="Y206" s="330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  <c r="BJ206" s="166"/>
      <c r="BK206" s="166"/>
      <c r="BL206" s="166"/>
      <c r="BM206" s="166"/>
      <c r="BN206" s="166"/>
      <c r="BO206" s="166"/>
      <c r="BP206" s="166"/>
      <c r="BQ206" s="166"/>
      <c r="BR206" s="166"/>
      <c r="BS206" s="166"/>
      <c r="BT206" s="166"/>
      <c r="BU206" s="166"/>
      <c r="BV206" s="166"/>
      <c r="BW206" s="166"/>
      <c r="BX206" s="166"/>
      <c r="BY206" s="166"/>
      <c r="BZ206" s="166"/>
      <c r="CA206" s="166"/>
      <c r="CB206" s="166"/>
      <c r="CC206" s="166"/>
      <c r="CD206" s="166"/>
    </row>
    <row r="207" spans="1:82" s="6" customFormat="1" ht="12.75" customHeight="1">
      <c r="A207" s="63" t="s">
        <v>316</v>
      </c>
      <c r="B207" s="173" t="s">
        <v>186</v>
      </c>
      <c r="C207" s="50">
        <v>1</v>
      </c>
      <c r="D207" s="50">
        <v>2008</v>
      </c>
      <c r="E207" s="50">
        <v>300</v>
      </c>
      <c r="F207" s="50" t="s">
        <v>321</v>
      </c>
      <c r="G207" s="67">
        <v>12509190</v>
      </c>
      <c r="H207" s="67">
        <v>10400000</v>
      </c>
      <c r="I207" s="2"/>
      <c r="J207" s="176" t="s">
        <v>51</v>
      </c>
      <c r="K207" s="176" t="s">
        <v>5</v>
      </c>
      <c r="L207" s="192">
        <v>1</v>
      </c>
      <c r="M207" s="157">
        <v>2008</v>
      </c>
      <c r="N207" s="157">
        <v>344</v>
      </c>
      <c r="O207" s="157">
        <v>228726</v>
      </c>
      <c r="P207" s="175">
        <v>12509190</v>
      </c>
      <c r="Q207" s="67">
        <v>8900000</v>
      </c>
      <c r="R207" s="41">
        <f t="shared" si="8"/>
        <v>3609190</v>
      </c>
      <c r="S207" s="343"/>
      <c r="T207" s="5"/>
      <c r="U207" s="5"/>
      <c r="V207" s="5"/>
      <c r="W207" s="5"/>
      <c r="X207" s="323"/>
      <c r="Y207" s="323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</row>
    <row r="208" spans="1:82" s="6" customFormat="1" ht="15.75" customHeight="1">
      <c r="A208" s="63" t="s">
        <v>316</v>
      </c>
      <c r="B208" s="173" t="s">
        <v>186</v>
      </c>
      <c r="C208" s="50">
        <v>1</v>
      </c>
      <c r="D208" s="50">
        <v>2008</v>
      </c>
      <c r="E208" s="50">
        <v>319</v>
      </c>
      <c r="F208" s="50" t="s">
        <v>322</v>
      </c>
      <c r="G208" s="67">
        <v>12509190</v>
      </c>
      <c r="H208" s="67">
        <v>10400000</v>
      </c>
      <c r="I208" s="2"/>
      <c r="J208" s="176" t="s">
        <v>51</v>
      </c>
      <c r="K208" s="176" t="s">
        <v>5</v>
      </c>
      <c r="L208" s="192">
        <v>1</v>
      </c>
      <c r="M208" s="157">
        <v>2008</v>
      </c>
      <c r="N208" s="157">
        <v>291</v>
      </c>
      <c r="O208" s="157">
        <v>227854</v>
      </c>
      <c r="P208" s="175">
        <v>12509190</v>
      </c>
      <c r="Q208" s="67">
        <v>8900000</v>
      </c>
      <c r="R208" s="41">
        <f t="shared" si="8"/>
        <v>3609190</v>
      </c>
      <c r="S208" s="343"/>
      <c r="T208" s="5"/>
      <c r="U208" s="5"/>
      <c r="V208" s="5"/>
      <c r="W208" s="5"/>
      <c r="X208" s="323"/>
      <c r="Y208" s="323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</row>
    <row r="209" spans="1:82" s="167" customFormat="1" ht="12" customHeight="1">
      <c r="A209" s="63" t="s">
        <v>316</v>
      </c>
      <c r="B209" s="173" t="s">
        <v>225</v>
      </c>
      <c r="C209" s="64">
        <v>1</v>
      </c>
      <c r="D209" s="65">
        <v>2008</v>
      </c>
      <c r="E209" s="66">
        <v>374</v>
      </c>
      <c r="F209" s="66">
        <v>774138</v>
      </c>
      <c r="G209" s="67">
        <v>10534439</v>
      </c>
      <c r="H209" s="67">
        <v>5800000</v>
      </c>
      <c r="I209" s="165"/>
      <c r="J209" s="176" t="s">
        <v>51</v>
      </c>
      <c r="K209" s="176" t="s">
        <v>88</v>
      </c>
      <c r="L209" s="192">
        <v>1</v>
      </c>
      <c r="M209" s="157"/>
      <c r="N209" s="157"/>
      <c r="O209" s="157"/>
      <c r="P209" s="175">
        <v>12509190</v>
      </c>
      <c r="Q209" s="175">
        <v>0</v>
      </c>
      <c r="R209" s="41">
        <f>+P209*L209</f>
        <v>12509190</v>
      </c>
      <c r="S209" s="346"/>
      <c r="T209" s="166"/>
      <c r="U209" s="166"/>
      <c r="V209" s="166"/>
      <c r="W209" s="166"/>
      <c r="X209" s="330"/>
      <c r="Y209" s="330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6"/>
      <c r="BK209" s="166"/>
      <c r="BL209" s="166"/>
      <c r="BM209" s="166"/>
      <c r="BN209" s="166"/>
      <c r="BO209" s="166"/>
      <c r="BP209" s="166"/>
      <c r="BQ209" s="166"/>
      <c r="BR209" s="166"/>
      <c r="BS209" s="166"/>
      <c r="BT209" s="166"/>
      <c r="BU209" s="166"/>
      <c r="BV209" s="166"/>
      <c r="BW209" s="166"/>
      <c r="BX209" s="166"/>
      <c r="BY209" s="166"/>
      <c r="BZ209" s="166"/>
      <c r="CA209" s="166"/>
      <c r="CB209" s="166"/>
      <c r="CC209" s="166"/>
      <c r="CD209" s="166"/>
    </row>
    <row r="210" spans="1:82" s="167" customFormat="1" ht="15" customHeight="1">
      <c r="A210" s="63" t="s">
        <v>323</v>
      </c>
      <c r="B210" s="173" t="s">
        <v>225</v>
      </c>
      <c r="C210" s="64">
        <v>1</v>
      </c>
      <c r="D210" s="65">
        <v>2008</v>
      </c>
      <c r="E210" s="66">
        <v>309</v>
      </c>
      <c r="F210" s="66" t="s">
        <v>324</v>
      </c>
      <c r="G210" s="67">
        <v>10534439</v>
      </c>
      <c r="H210" s="67">
        <v>5800000</v>
      </c>
      <c r="I210" s="165"/>
      <c r="J210" s="176" t="s">
        <v>50</v>
      </c>
      <c r="K210" s="176" t="s">
        <v>4</v>
      </c>
      <c r="L210" s="192">
        <v>1</v>
      </c>
      <c r="M210" s="157">
        <v>2008</v>
      </c>
      <c r="N210" s="157">
        <v>57</v>
      </c>
      <c r="O210" s="157">
        <v>713825</v>
      </c>
      <c r="P210" s="175">
        <v>10534439</v>
      </c>
      <c r="Q210" s="67">
        <v>5275000</v>
      </c>
      <c r="R210" s="41">
        <f t="shared" si="8"/>
        <v>5259439</v>
      </c>
      <c r="S210" s="346"/>
      <c r="T210" s="166"/>
      <c r="U210" s="166"/>
      <c r="V210" s="166"/>
      <c r="W210" s="166"/>
      <c r="X210" s="330"/>
      <c r="Y210" s="330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  <c r="BI210" s="166"/>
      <c r="BJ210" s="166"/>
      <c r="BK210" s="166"/>
      <c r="BL210" s="166"/>
      <c r="BM210" s="166"/>
      <c r="BN210" s="166"/>
      <c r="BO210" s="166"/>
      <c r="BP210" s="166"/>
      <c r="BQ210" s="166"/>
      <c r="BR210" s="166"/>
      <c r="BS210" s="166"/>
      <c r="BT210" s="166"/>
      <c r="BU210" s="166"/>
      <c r="BV210" s="166"/>
      <c r="BW210" s="166"/>
      <c r="BX210" s="166"/>
      <c r="BY210" s="166"/>
      <c r="BZ210" s="166"/>
      <c r="CA210" s="166"/>
      <c r="CB210" s="166"/>
      <c r="CC210" s="166"/>
      <c r="CD210" s="166"/>
    </row>
    <row r="211" spans="1:82" s="167" customFormat="1" ht="12">
      <c r="A211" s="52" t="s">
        <v>325</v>
      </c>
      <c r="B211" s="53"/>
      <c r="C211" s="150"/>
      <c r="D211" s="150"/>
      <c r="E211" s="150"/>
      <c r="F211" s="150"/>
      <c r="G211" s="150"/>
      <c r="H211" s="151"/>
      <c r="I211" s="165"/>
      <c r="J211" s="176" t="s">
        <v>50</v>
      </c>
      <c r="K211" s="176" t="s">
        <v>4</v>
      </c>
      <c r="L211" s="192">
        <v>1</v>
      </c>
      <c r="M211" s="157">
        <v>2008</v>
      </c>
      <c r="N211" s="157">
        <v>88</v>
      </c>
      <c r="O211" s="157">
        <v>734481</v>
      </c>
      <c r="P211" s="175">
        <v>10534439</v>
      </c>
      <c r="Q211" s="67">
        <v>5275000</v>
      </c>
      <c r="R211" s="41">
        <f t="shared" si="8"/>
        <v>5259439</v>
      </c>
      <c r="S211" s="346"/>
      <c r="T211" s="166"/>
      <c r="U211" s="166"/>
      <c r="V211" s="166"/>
      <c r="W211" s="166"/>
      <c r="X211" s="330"/>
      <c r="Y211" s="330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  <c r="BI211" s="166"/>
      <c r="BJ211" s="166"/>
      <c r="BK211" s="166"/>
      <c r="BL211" s="166"/>
      <c r="BM211" s="166"/>
      <c r="BN211" s="166"/>
      <c r="BO211" s="166"/>
      <c r="BP211" s="166"/>
      <c r="BQ211" s="166"/>
      <c r="BR211" s="166"/>
      <c r="BS211" s="166"/>
      <c r="BT211" s="166"/>
      <c r="BU211" s="166"/>
      <c r="BV211" s="166"/>
      <c r="BW211" s="166"/>
      <c r="BX211" s="166"/>
      <c r="BY211" s="166"/>
      <c r="BZ211" s="166"/>
      <c r="CA211" s="166"/>
      <c r="CB211" s="166"/>
      <c r="CC211" s="166"/>
      <c r="CD211" s="166"/>
    </row>
    <row r="212" spans="1:82" s="6" customFormat="1" ht="15.75" customHeight="1">
      <c r="A212" s="220" t="s">
        <v>326</v>
      </c>
      <c r="B212" s="23" t="s">
        <v>186</v>
      </c>
      <c r="C212" s="57">
        <v>1</v>
      </c>
      <c r="D212" s="57">
        <v>2007</v>
      </c>
      <c r="E212" s="57">
        <v>11</v>
      </c>
      <c r="F212" s="57" t="s">
        <v>327</v>
      </c>
      <c r="G212" s="27">
        <v>12509190</v>
      </c>
      <c r="H212" s="27">
        <v>10400000</v>
      </c>
      <c r="I212" s="2"/>
      <c r="J212" s="176" t="s">
        <v>50</v>
      </c>
      <c r="K212" s="176" t="s">
        <v>4</v>
      </c>
      <c r="L212" s="192">
        <v>1</v>
      </c>
      <c r="M212" s="157">
        <v>2008</v>
      </c>
      <c r="N212" s="157">
        <v>213</v>
      </c>
      <c r="O212" s="157">
        <v>742347</v>
      </c>
      <c r="P212" s="175">
        <v>10534439</v>
      </c>
      <c r="Q212" s="67">
        <v>5275000</v>
      </c>
      <c r="R212" s="41">
        <f t="shared" si="8"/>
        <v>5259439</v>
      </c>
      <c r="S212" s="343"/>
      <c r="T212" s="5"/>
      <c r="U212" s="5"/>
      <c r="V212" s="5"/>
      <c r="W212" s="5"/>
      <c r="X212" s="323"/>
      <c r="Y212" s="323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</row>
    <row r="213" spans="1:82" s="6" customFormat="1" ht="14.25" customHeight="1">
      <c r="A213" s="63" t="s">
        <v>328</v>
      </c>
      <c r="B213" s="173" t="s">
        <v>186</v>
      </c>
      <c r="C213" s="50">
        <v>1</v>
      </c>
      <c r="D213" s="50">
        <v>2008</v>
      </c>
      <c r="E213" s="50">
        <v>362</v>
      </c>
      <c r="F213" s="50" t="s">
        <v>329</v>
      </c>
      <c r="G213" s="67">
        <v>12509190</v>
      </c>
      <c r="H213" s="67">
        <v>10400000</v>
      </c>
      <c r="I213" s="2"/>
      <c r="J213" s="176" t="s">
        <v>50</v>
      </c>
      <c r="K213" s="176" t="s">
        <v>4</v>
      </c>
      <c r="L213" s="192">
        <v>1</v>
      </c>
      <c r="M213" s="157">
        <v>2008</v>
      </c>
      <c r="N213" s="157">
        <v>232</v>
      </c>
      <c r="O213" s="157">
        <v>741904</v>
      </c>
      <c r="P213" s="175">
        <v>10534439</v>
      </c>
      <c r="Q213" s="67">
        <v>5275000</v>
      </c>
      <c r="R213" s="41">
        <f t="shared" si="8"/>
        <v>5259439</v>
      </c>
      <c r="S213" s="343"/>
      <c r="T213" s="5"/>
      <c r="U213" s="5"/>
      <c r="V213" s="5"/>
      <c r="W213" s="5"/>
      <c r="X213" s="323"/>
      <c r="Y213" s="323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</row>
    <row r="214" spans="1:82" s="6" customFormat="1" ht="18.75" customHeight="1">
      <c r="A214" s="63" t="s">
        <v>330</v>
      </c>
      <c r="B214" s="173" t="s">
        <v>186</v>
      </c>
      <c r="C214" s="50">
        <v>1</v>
      </c>
      <c r="D214" s="50">
        <v>2008</v>
      </c>
      <c r="E214" s="50">
        <v>281</v>
      </c>
      <c r="F214" s="50" t="s">
        <v>329</v>
      </c>
      <c r="G214" s="67">
        <v>12509190</v>
      </c>
      <c r="H214" s="67">
        <v>10400000</v>
      </c>
      <c r="I214" s="2"/>
      <c r="J214" s="176" t="s">
        <v>32</v>
      </c>
      <c r="K214" s="176" t="s">
        <v>4</v>
      </c>
      <c r="L214" s="192">
        <v>1</v>
      </c>
      <c r="M214" s="157">
        <v>2008</v>
      </c>
      <c r="N214" s="157">
        <v>199</v>
      </c>
      <c r="O214" s="157">
        <v>714523</v>
      </c>
      <c r="P214" s="175">
        <v>10534439</v>
      </c>
      <c r="Q214" s="67">
        <v>5275000</v>
      </c>
      <c r="R214" s="41">
        <f t="shared" si="8"/>
        <v>5259439</v>
      </c>
      <c r="S214" s="343"/>
      <c r="T214" s="5"/>
      <c r="U214" s="5"/>
      <c r="V214" s="5"/>
      <c r="W214" s="5"/>
      <c r="X214" s="323"/>
      <c r="Y214" s="323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</row>
    <row r="215" spans="1:82" s="6" customFormat="1" ht="12">
      <c r="A215" s="52" t="s">
        <v>331</v>
      </c>
      <c r="B215" s="53"/>
      <c r="C215" s="150"/>
      <c r="D215" s="150"/>
      <c r="E215" s="150"/>
      <c r="F215" s="150"/>
      <c r="G215" s="150"/>
      <c r="H215" s="151"/>
      <c r="I215" s="2"/>
      <c r="J215" s="176" t="s">
        <v>32</v>
      </c>
      <c r="K215" s="176" t="s">
        <v>4</v>
      </c>
      <c r="L215" s="192">
        <v>1</v>
      </c>
      <c r="M215" s="157">
        <v>2008</v>
      </c>
      <c r="N215" s="157">
        <v>75</v>
      </c>
      <c r="O215" s="157">
        <v>744065</v>
      </c>
      <c r="P215" s="175">
        <v>10534439</v>
      </c>
      <c r="Q215" s="67">
        <v>5275000</v>
      </c>
      <c r="R215" s="41">
        <f t="shared" si="8"/>
        <v>5259439</v>
      </c>
      <c r="S215" s="343"/>
      <c r="T215" s="5"/>
      <c r="U215" s="5"/>
      <c r="V215" s="5"/>
      <c r="W215" s="5"/>
      <c r="X215" s="323"/>
      <c r="Y215" s="323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</row>
    <row r="216" spans="1:82" s="6" customFormat="1" ht="15.75" customHeight="1">
      <c r="A216" s="220" t="s">
        <v>332</v>
      </c>
      <c r="B216" s="23" t="s">
        <v>180</v>
      </c>
      <c r="C216" s="57">
        <v>1</v>
      </c>
      <c r="D216" s="57">
        <v>1997</v>
      </c>
      <c r="E216" s="57">
        <v>48</v>
      </c>
      <c r="F216" s="57" t="s">
        <v>333</v>
      </c>
      <c r="G216" s="27">
        <v>2434250</v>
      </c>
      <c r="H216" s="27">
        <v>0</v>
      </c>
      <c r="I216" s="2"/>
      <c r="J216" s="176" t="s">
        <v>32</v>
      </c>
      <c r="K216" s="176" t="s">
        <v>4</v>
      </c>
      <c r="L216" s="192">
        <v>1</v>
      </c>
      <c r="M216" s="157">
        <v>2007</v>
      </c>
      <c r="N216" s="157">
        <v>116</v>
      </c>
      <c r="O216" s="157">
        <v>674380</v>
      </c>
      <c r="P216" s="175">
        <v>10534439</v>
      </c>
      <c r="Q216" s="67">
        <v>5275000</v>
      </c>
      <c r="R216" s="41">
        <f t="shared" si="8"/>
        <v>5259439</v>
      </c>
      <c r="S216" s="343"/>
      <c r="T216" s="5"/>
      <c r="U216" s="5"/>
      <c r="V216" s="5"/>
      <c r="W216" s="5"/>
      <c r="X216" s="323"/>
      <c r="Y216" s="323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</row>
    <row r="217" spans="1:82" s="6" customFormat="1" ht="15.75" customHeight="1">
      <c r="A217" s="63" t="s">
        <v>332</v>
      </c>
      <c r="B217" s="173" t="s">
        <v>186</v>
      </c>
      <c r="C217" s="50">
        <v>1</v>
      </c>
      <c r="D217" s="50">
        <v>2008</v>
      </c>
      <c r="E217" s="50">
        <v>359</v>
      </c>
      <c r="F217" s="50" t="s">
        <v>334</v>
      </c>
      <c r="G217" s="67">
        <v>12509190</v>
      </c>
      <c r="H217" s="67">
        <v>10400000</v>
      </c>
      <c r="I217" s="2"/>
      <c r="J217" s="176" t="s">
        <v>32</v>
      </c>
      <c r="K217" s="176" t="s">
        <v>4</v>
      </c>
      <c r="L217" s="192">
        <v>1</v>
      </c>
      <c r="M217" s="157">
        <v>2007</v>
      </c>
      <c r="N217" s="157">
        <v>30</v>
      </c>
      <c r="O217" s="157">
        <v>677827</v>
      </c>
      <c r="P217" s="175">
        <v>10534439</v>
      </c>
      <c r="Q217" s="67">
        <v>5275000</v>
      </c>
      <c r="R217" s="41">
        <f t="shared" si="8"/>
        <v>5259439</v>
      </c>
      <c r="S217" s="343"/>
      <c r="T217" s="5"/>
      <c r="U217" s="5"/>
      <c r="V217" s="5"/>
      <c r="W217" s="5"/>
      <c r="X217" s="323"/>
      <c r="Y217" s="323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</row>
    <row r="218" spans="1:82" s="6" customFormat="1" ht="15" customHeight="1">
      <c r="A218" s="63" t="s">
        <v>335</v>
      </c>
      <c r="B218" s="173" t="s">
        <v>186</v>
      </c>
      <c r="C218" s="50">
        <v>1</v>
      </c>
      <c r="D218" s="50">
        <v>2008</v>
      </c>
      <c r="E218" s="50">
        <v>303</v>
      </c>
      <c r="F218" s="50" t="s">
        <v>336</v>
      </c>
      <c r="G218" s="67">
        <v>12509190</v>
      </c>
      <c r="H218" s="67">
        <v>10400000</v>
      </c>
      <c r="I218" s="2"/>
      <c r="J218" s="176" t="s">
        <v>32</v>
      </c>
      <c r="K218" s="176" t="s">
        <v>5</v>
      </c>
      <c r="L218" s="192">
        <v>1</v>
      </c>
      <c r="M218" s="157">
        <v>2008</v>
      </c>
      <c r="N218" s="157">
        <v>264</v>
      </c>
      <c r="O218" s="157">
        <v>229503</v>
      </c>
      <c r="P218" s="175">
        <v>12509190</v>
      </c>
      <c r="Q218" s="67">
        <v>8900000</v>
      </c>
      <c r="R218" s="41">
        <f t="shared" si="8"/>
        <v>3609190</v>
      </c>
      <c r="S218" s="343"/>
      <c r="T218" s="5"/>
      <c r="U218" s="5"/>
      <c r="V218" s="5"/>
      <c r="W218" s="5"/>
      <c r="X218" s="323"/>
      <c r="Y218" s="323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</row>
    <row r="219" spans="1:82" s="6" customFormat="1" ht="13.5" customHeight="1" thickBot="1">
      <c r="A219" s="221" t="s">
        <v>65</v>
      </c>
      <c r="B219" s="222" t="s">
        <v>186</v>
      </c>
      <c r="C219" s="223">
        <v>1</v>
      </c>
      <c r="D219" s="223">
        <v>2008</v>
      </c>
      <c r="E219" s="223">
        <v>283</v>
      </c>
      <c r="F219" s="223" t="s">
        <v>337</v>
      </c>
      <c r="G219" s="224">
        <v>12509190</v>
      </c>
      <c r="H219" s="224">
        <v>10400000</v>
      </c>
      <c r="I219" s="2"/>
      <c r="J219" s="176" t="s">
        <v>32</v>
      </c>
      <c r="K219" s="176" t="s">
        <v>88</v>
      </c>
      <c r="L219" s="192">
        <v>1</v>
      </c>
      <c r="M219" s="157"/>
      <c r="N219" s="157"/>
      <c r="O219" s="157"/>
      <c r="P219" s="175">
        <v>12509190</v>
      </c>
      <c r="Q219" s="175">
        <v>0</v>
      </c>
      <c r="R219" s="41">
        <f>+P219*L219</f>
        <v>12509190</v>
      </c>
      <c r="S219" s="343"/>
      <c r="T219" s="5"/>
      <c r="U219" s="5"/>
      <c r="V219" s="5"/>
      <c r="W219" s="5"/>
      <c r="X219" s="323"/>
      <c r="Y219" s="323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</row>
    <row r="220" spans="1:82" s="6" customFormat="1" ht="24">
      <c r="A220" s="225"/>
      <c r="B220" s="226"/>
      <c r="C220" s="227"/>
      <c r="D220" s="227"/>
      <c r="E220" s="227"/>
      <c r="F220" s="227"/>
      <c r="G220" s="228"/>
      <c r="H220" s="229"/>
      <c r="I220" s="2"/>
      <c r="J220" s="176" t="s">
        <v>49</v>
      </c>
      <c r="K220" s="176" t="s">
        <v>4</v>
      </c>
      <c r="L220" s="192">
        <v>1</v>
      </c>
      <c r="M220" s="157">
        <v>2008</v>
      </c>
      <c r="N220" s="157">
        <v>144</v>
      </c>
      <c r="O220" s="157">
        <v>740779</v>
      </c>
      <c r="P220" s="175">
        <v>10534439</v>
      </c>
      <c r="Q220" s="67">
        <v>5275000</v>
      </c>
      <c r="R220" s="41">
        <f t="shared" si="8"/>
        <v>5259439</v>
      </c>
      <c r="S220" s="343"/>
      <c r="T220" s="5"/>
      <c r="U220" s="5"/>
      <c r="V220" s="5"/>
      <c r="W220" s="5"/>
      <c r="X220" s="323"/>
      <c r="Y220" s="323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</row>
    <row r="221" spans="1:82" s="6" customFormat="1" ht="24">
      <c r="A221" s="225"/>
      <c r="B221" s="226"/>
      <c r="C221" s="227"/>
      <c r="D221" s="227"/>
      <c r="E221" s="227"/>
      <c r="F221" s="227"/>
      <c r="G221" s="228"/>
      <c r="H221" s="229"/>
      <c r="I221" s="2"/>
      <c r="J221" s="176" t="s">
        <v>49</v>
      </c>
      <c r="K221" s="176" t="s">
        <v>5</v>
      </c>
      <c r="L221" s="192">
        <v>1</v>
      </c>
      <c r="M221" s="157">
        <v>2008</v>
      </c>
      <c r="N221" s="157">
        <v>153</v>
      </c>
      <c r="O221" s="157">
        <v>228316</v>
      </c>
      <c r="P221" s="175">
        <v>12509190</v>
      </c>
      <c r="Q221" s="67">
        <v>8900000</v>
      </c>
      <c r="R221" s="41">
        <f t="shared" si="8"/>
        <v>3609190</v>
      </c>
      <c r="S221" s="343"/>
      <c r="T221" s="5"/>
      <c r="U221" s="5"/>
      <c r="V221" s="5"/>
      <c r="W221" s="5"/>
      <c r="X221" s="323"/>
      <c r="Y221" s="323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</row>
    <row r="222" spans="1:82" s="6" customFormat="1" ht="24">
      <c r="A222" s="225"/>
      <c r="B222" s="226"/>
      <c r="C222" s="227"/>
      <c r="D222" s="227"/>
      <c r="E222" s="227"/>
      <c r="F222" s="227"/>
      <c r="G222" s="228"/>
      <c r="H222" s="229"/>
      <c r="I222" s="2"/>
      <c r="J222" s="176" t="s">
        <v>49</v>
      </c>
      <c r="K222" s="176" t="s">
        <v>5</v>
      </c>
      <c r="L222" s="192">
        <v>1</v>
      </c>
      <c r="M222" s="157">
        <v>2008</v>
      </c>
      <c r="N222" s="157">
        <v>279</v>
      </c>
      <c r="O222" s="157">
        <v>228110</v>
      </c>
      <c r="P222" s="175">
        <v>12509190</v>
      </c>
      <c r="Q222" s="67">
        <v>8900000</v>
      </c>
      <c r="R222" s="41">
        <f t="shared" si="8"/>
        <v>3609190</v>
      </c>
      <c r="S222" s="343"/>
      <c r="T222" s="5"/>
      <c r="U222" s="5"/>
      <c r="V222" s="5"/>
      <c r="W222" s="5"/>
      <c r="X222" s="323"/>
      <c r="Y222" s="323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</row>
    <row r="223" spans="1:82" s="6" customFormat="1" ht="24">
      <c r="A223" s="225"/>
      <c r="B223" s="226"/>
      <c r="C223" s="227"/>
      <c r="D223" s="227"/>
      <c r="E223" s="227"/>
      <c r="F223" s="227"/>
      <c r="G223" s="228"/>
      <c r="H223" s="229"/>
      <c r="I223" s="2"/>
      <c r="J223" s="176" t="s">
        <v>49</v>
      </c>
      <c r="K223" s="176" t="s">
        <v>5</v>
      </c>
      <c r="L223" s="192">
        <v>1</v>
      </c>
      <c r="M223" s="157">
        <v>2008</v>
      </c>
      <c r="N223" s="157">
        <v>334</v>
      </c>
      <c r="O223" s="157">
        <v>229555</v>
      </c>
      <c r="P223" s="175">
        <v>12509190</v>
      </c>
      <c r="Q223" s="67">
        <v>8900000</v>
      </c>
      <c r="R223" s="41">
        <f t="shared" si="8"/>
        <v>3609190</v>
      </c>
      <c r="S223" s="343"/>
      <c r="T223" s="5"/>
      <c r="U223" s="5"/>
      <c r="V223" s="5"/>
      <c r="W223" s="5"/>
      <c r="X223" s="323"/>
      <c r="Y223" s="323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</row>
    <row r="224" spans="1:82" s="6" customFormat="1" ht="24">
      <c r="A224" s="225"/>
      <c r="B224" s="226"/>
      <c r="C224" s="227"/>
      <c r="D224" s="227"/>
      <c r="E224" s="227"/>
      <c r="F224" s="227"/>
      <c r="G224" s="228"/>
      <c r="H224" s="229"/>
      <c r="I224" s="2"/>
      <c r="J224" s="176" t="s">
        <v>49</v>
      </c>
      <c r="K224" s="176" t="s">
        <v>88</v>
      </c>
      <c r="L224" s="192">
        <v>1</v>
      </c>
      <c r="M224" s="157"/>
      <c r="N224" s="157"/>
      <c r="O224" s="157"/>
      <c r="P224" s="175">
        <v>12509190</v>
      </c>
      <c r="Q224" s="175">
        <v>0</v>
      </c>
      <c r="R224" s="41">
        <f>+P224*L224</f>
        <v>12509190</v>
      </c>
      <c r="S224" s="343"/>
      <c r="T224" s="5"/>
      <c r="U224" s="5"/>
      <c r="V224" s="5"/>
      <c r="W224" s="5"/>
      <c r="X224" s="323"/>
      <c r="Y224" s="323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</row>
    <row r="225" spans="1:82" s="6" customFormat="1" ht="12">
      <c r="A225" s="225"/>
      <c r="B225" s="226"/>
      <c r="C225" s="227"/>
      <c r="D225" s="227"/>
      <c r="E225" s="227"/>
      <c r="F225" s="227"/>
      <c r="G225" s="228"/>
      <c r="H225" s="229"/>
      <c r="I225" s="2"/>
      <c r="J225" s="176" t="s">
        <v>45</v>
      </c>
      <c r="K225" s="176" t="s">
        <v>88</v>
      </c>
      <c r="L225" s="192">
        <v>1</v>
      </c>
      <c r="M225" s="157"/>
      <c r="N225" s="157"/>
      <c r="O225" s="157"/>
      <c r="P225" s="175">
        <v>12509190</v>
      </c>
      <c r="Q225" s="175">
        <v>0</v>
      </c>
      <c r="R225" s="41">
        <f>+P225*L225</f>
        <v>12509190</v>
      </c>
      <c r="S225" s="344"/>
      <c r="T225" s="4"/>
      <c r="U225" s="4"/>
      <c r="V225" s="4"/>
      <c r="W225" s="4"/>
      <c r="X225" s="325"/>
      <c r="Y225" s="32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</row>
    <row r="226" spans="1:82" s="6" customFormat="1" ht="12">
      <c r="A226" s="225"/>
      <c r="B226" s="226"/>
      <c r="C226" s="227"/>
      <c r="D226" s="227"/>
      <c r="E226" s="227"/>
      <c r="F226" s="227"/>
      <c r="G226" s="228"/>
      <c r="H226" s="229"/>
      <c r="I226" s="2"/>
      <c r="J226" s="176" t="s">
        <v>45</v>
      </c>
      <c r="K226" s="176" t="s">
        <v>4</v>
      </c>
      <c r="L226" s="192">
        <v>1</v>
      </c>
      <c r="M226" s="157">
        <v>2008</v>
      </c>
      <c r="N226" s="157">
        <v>99</v>
      </c>
      <c r="O226" s="157">
        <v>774707</v>
      </c>
      <c r="P226" s="175">
        <v>10534439</v>
      </c>
      <c r="Q226" s="67">
        <v>5275000</v>
      </c>
      <c r="R226" s="41">
        <f aca="true" t="shared" si="9" ref="R226:R232">(L226*P226)-Q226</f>
        <v>5259439</v>
      </c>
      <c r="S226" s="343"/>
      <c r="T226" s="5"/>
      <c r="U226" s="5"/>
      <c r="V226" s="5"/>
      <c r="W226" s="5"/>
      <c r="X226" s="323"/>
      <c r="Y226" s="323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</row>
    <row r="227" spans="1:82" s="6" customFormat="1" ht="12">
      <c r="A227" s="225"/>
      <c r="B227" s="226"/>
      <c r="C227" s="227"/>
      <c r="D227" s="227"/>
      <c r="E227" s="227"/>
      <c r="F227" s="227"/>
      <c r="G227" s="228"/>
      <c r="H227" s="229"/>
      <c r="I227" s="2"/>
      <c r="J227" s="176" t="s">
        <v>45</v>
      </c>
      <c r="K227" s="176" t="s">
        <v>4</v>
      </c>
      <c r="L227" s="192">
        <v>1</v>
      </c>
      <c r="M227" s="157">
        <v>2008</v>
      </c>
      <c r="N227" s="157">
        <v>166</v>
      </c>
      <c r="O227" s="157">
        <v>741625</v>
      </c>
      <c r="P227" s="175">
        <v>10534439</v>
      </c>
      <c r="Q227" s="67">
        <v>5275000</v>
      </c>
      <c r="R227" s="41">
        <f t="shared" si="9"/>
        <v>5259439</v>
      </c>
      <c r="S227" s="343"/>
      <c r="T227" s="5"/>
      <c r="U227" s="5"/>
      <c r="V227" s="5"/>
      <c r="W227" s="5"/>
      <c r="X227" s="323"/>
      <c r="Y227" s="323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</row>
    <row r="228" spans="1:82" s="6" customFormat="1" ht="12">
      <c r="A228" s="225"/>
      <c r="B228" s="226"/>
      <c r="C228" s="227"/>
      <c r="D228" s="227"/>
      <c r="E228" s="227"/>
      <c r="F228" s="227"/>
      <c r="G228" s="228"/>
      <c r="H228" s="229"/>
      <c r="I228" s="2"/>
      <c r="J228" s="176" t="s">
        <v>45</v>
      </c>
      <c r="K228" s="176" t="s">
        <v>4</v>
      </c>
      <c r="L228" s="192">
        <v>1</v>
      </c>
      <c r="M228" s="157">
        <v>2008</v>
      </c>
      <c r="N228" s="157">
        <v>200</v>
      </c>
      <c r="O228" s="157">
        <v>741667</v>
      </c>
      <c r="P228" s="175">
        <v>10534439</v>
      </c>
      <c r="Q228" s="67">
        <v>5275000</v>
      </c>
      <c r="R228" s="41">
        <f t="shared" si="9"/>
        <v>5259439</v>
      </c>
      <c r="S228" s="343"/>
      <c r="T228" s="5"/>
      <c r="U228" s="5"/>
      <c r="V228" s="5"/>
      <c r="W228" s="5"/>
      <c r="X228" s="323"/>
      <c r="Y228" s="323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</row>
    <row r="229" spans="1:82" s="6" customFormat="1" ht="12">
      <c r="A229" s="225"/>
      <c r="B229" s="226"/>
      <c r="C229" s="227"/>
      <c r="D229" s="227"/>
      <c r="E229" s="227"/>
      <c r="F229" s="227"/>
      <c r="G229" s="228"/>
      <c r="H229" s="229"/>
      <c r="I229" s="2"/>
      <c r="J229" s="176" t="s">
        <v>45</v>
      </c>
      <c r="K229" s="176" t="s">
        <v>4</v>
      </c>
      <c r="L229" s="192">
        <v>1</v>
      </c>
      <c r="M229" s="157">
        <v>2008</v>
      </c>
      <c r="N229" s="157">
        <v>208</v>
      </c>
      <c r="O229" s="157">
        <v>742457</v>
      </c>
      <c r="P229" s="175">
        <v>10534439</v>
      </c>
      <c r="Q229" s="67">
        <v>5275000</v>
      </c>
      <c r="R229" s="41">
        <f t="shared" si="9"/>
        <v>5259439</v>
      </c>
      <c r="S229" s="343"/>
      <c r="T229" s="5"/>
      <c r="U229" s="5"/>
      <c r="V229" s="5"/>
      <c r="W229" s="5"/>
      <c r="X229" s="323"/>
      <c r="Y229" s="323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</row>
    <row r="230" spans="1:82" s="6" customFormat="1" ht="12">
      <c r="A230" s="225"/>
      <c r="B230" s="226"/>
      <c r="C230" s="227"/>
      <c r="D230" s="227"/>
      <c r="E230" s="227"/>
      <c r="F230" s="227"/>
      <c r="G230" s="228"/>
      <c r="H230" s="229"/>
      <c r="I230" s="2"/>
      <c r="J230" s="176" t="s">
        <v>45</v>
      </c>
      <c r="K230" s="176" t="s">
        <v>4</v>
      </c>
      <c r="L230" s="192">
        <v>1</v>
      </c>
      <c r="M230" s="157">
        <v>2008</v>
      </c>
      <c r="N230" s="157">
        <v>229</v>
      </c>
      <c r="O230" s="157">
        <v>741767</v>
      </c>
      <c r="P230" s="175">
        <v>10534439</v>
      </c>
      <c r="Q230" s="67">
        <v>5275000</v>
      </c>
      <c r="R230" s="41">
        <f t="shared" si="9"/>
        <v>5259439</v>
      </c>
      <c r="S230" s="343"/>
      <c r="T230" s="5"/>
      <c r="U230" s="5"/>
      <c r="V230" s="5"/>
      <c r="W230" s="5"/>
      <c r="X230" s="323"/>
      <c r="Y230" s="323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</row>
    <row r="231" spans="1:82" s="6" customFormat="1" ht="12">
      <c r="A231" s="225"/>
      <c r="B231" s="226"/>
      <c r="C231" s="227"/>
      <c r="D231" s="227"/>
      <c r="E231" s="227"/>
      <c r="F231" s="227"/>
      <c r="G231" s="228"/>
      <c r="H231" s="229"/>
      <c r="I231" s="2"/>
      <c r="J231" s="230" t="s">
        <v>42</v>
      </c>
      <c r="K231" s="176" t="s">
        <v>5</v>
      </c>
      <c r="L231" s="192">
        <v>1</v>
      </c>
      <c r="M231" s="157">
        <v>2008</v>
      </c>
      <c r="N231" s="157">
        <v>196</v>
      </c>
      <c r="O231" s="157">
        <v>228225</v>
      </c>
      <c r="P231" s="175">
        <v>12509190</v>
      </c>
      <c r="Q231" s="67">
        <v>8900000</v>
      </c>
      <c r="R231" s="41">
        <f t="shared" si="9"/>
        <v>3609190</v>
      </c>
      <c r="S231" s="343"/>
      <c r="T231" s="5"/>
      <c r="U231" s="5"/>
      <c r="V231" s="5"/>
      <c r="W231" s="5"/>
      <c r="X231" s="323"/>
      <c r="Y231" s="323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</row>
    <row r="232" spans="1:82" s="6" customFormat="1" ht="12">
      <c r="A232" s="225"/>
      <c r="B232" s="226"/>
      <c r="C232" s="227"/>
      <c r="D232" s="227"/>
      <c r="E232" s="227"/>
      <c r="F232" s="227"/>
      <c r="G232" s="228"/>
      <c r="H232" s="229"/>
      <c r="I232" s="2"/>
      <c r="J232" s="230" t="s">
        <v>42</v>
      </c>
      <c r="K232" s="176" t="s">
        <v>5</v>
      </c>
      <c r="L232" s="192">
        <v>1</v>
      </c>
      <c r="M232" s="157">
        <v>2008</v>
      </c>
      <c r="N232" s="157">
        <v>355</v>
      </c>
      <c r="O232" s="157">
        <v>229461</v>
      </c>
      <c r="P232" s="175">
        <v>12509190</v>
      </c>
      <c r="Q232" s="67">
        <v>8900000</v>
      </c>
      <c r="R232" s="41">
        <f t="shared" si="9"/>
        <v>3609190</v>
      </c>
      <c r="S232" s="343"/>
      <c r="T232" s="5"/>
      <c r="U232" s="5"/>
      <c r="V232" s="5"/>
      <c r="W232" s="5"/>
      <c r="X232" s="323"/>
      <c r="Y232" s="323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</row>
    <row r="233" spans="1:82" s="6" customFormat="1" ht="12">
      <c r="A233" s="225"/>
      <c r="B233" s="226"/>
      <c r="C233" s="227"/>
      <c r="D233" s="227"/>
      <c r="E233" s="227"/>
      <c r="F233" s="227"/>
      <c r="G233" s="228"/>
      <c r="H233" s="229"/>
      <c r="I233" s="2"/>
      <c r="J233" s="45" t="s">
        <v>151</v>
      </c>
      <c r="K233" s="231"/>
      <c r="L233" s="130">
        <f>+L234+L235</f>
        <v>2</v>
      </c>
      <c r="M233" s="139"/>
      <c r="N233" s="139"/>
      <c r="O233" s="139"/>
      <c r="P233" s="140"/>
      <c r="Q233" s="140"/>
      <c r="R233" s="32">
        <f>+R234+R235</f>
        <v>17768629</v>
      </c>
      <c r="S233" s="343"/>
      <c r="T233" s="5"/>
      <c r="U233" s="5"/>
      <c r="V233" s="5"/>
      <c r="W233" s="5"/>
      <c r="X233" s="323"/>
      <c r="Y233" s="323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</row>
    <row r="234" spans="1:82" s="6" customFormat="1" ht="12">
      <c r="A234" s="225"/>
      <c r="B234" s="226"/>
      <c r="C234" s="227"/>
      <c r="D234" s="227"/>
      <c r="E234" s="227"/>
      <c r="F234" s="227"/>
      <c r="G234" s="228"/>
      <c r="H234" s="229"/>
      <c r="I234" s="2"/>
      <c r="J234" s="210" t="s">
        <v>40</v>
      </c>
      <c r="K234" s="210" t="s">
        <v>88</v>
      </c>
      <c r="L234" s="211">
        <v>1</v>
      </c>
      <c r="M234" s="211"/>
      <c r="N234" s="211"/>
      <c r="O234" s="211"/>
      <c r="P234" s="212">
        <v>12509190</v>
      </c>
      <c r="Q234" s="212">
        <v>0</v>
      </c>
      <c r="R234" s="41">
        <f>+P234*L234</f>
        <v>12509190</v>
      </c>
      <c r="S234" s="343"/>
      <c r="T234" s="5"/>
      <c r="U234" s="5"/>
      <c r="V234" s="5"/>
      <c r="W234" s="5"/>
      <c r="X234" s="323"/>
      <c r="Y234" s="323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</row>
    <row r="235" spans="1:82" s="6" customFormat="1" ht="12">
      <c r="A235" s="225"/>
      <c r="B235" s="226"/>
      <c r="C235" s="227"/>
      <c r="D235" s="227"/>
      <c r="E235" s="227"/>
      <c r="F235" s="227"/>
      <c r="G235" s="228"/>
      <c r="H235" s="229"/>
      <c r="I235" s="2"/>
      <c r="J235" s="210" t="s">
        <v>40</v>
      </c>
      <c r="K235" s="176" t="s">
        <v>4</v>
      </c>
      <c r="L235" s="211">
        <v>1</v>
      </c>
      <c r="M235" s="211">
        <v>2008</v>
      </c>
      <c r="N235" s="211">
        <v>89</v>
      </c>
      <c r="O235" s="211">
        <v>719011</v>
      </c>
      <c r="P235" s="175">
        <v>10534439</v>
      </c>
      <c r="Q235" s="67">
        <v>5275000</v>
      </c>
      <c r="R235" s="41">
        <f>(L235*P235)-Q235</f>
        <v>5259439</v>
      </c>
      <c r="S235" s="343"/>
      <c r="T235" s="5"/>
      <c r="U235" s="5"/>
      <c r="V235" s="5"/>
      <c r="W235" s="5"/>
      <c r="X235" s="323"/>
      <c r="Y235" s="323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</row>
    <row r="236" spans="1:82" s="6" customFormat="1" ht="12">
      <c r="A236" s="225"/>
      <c r="B236" s="226"/>
      <c r="C236" s="227"/>
      <c r="D236" s="227"/>
      <c r="E236" s="227"/>
      <c r="F236" s="227"/>
      <c r="G236" s="228"/>
      <c r="H236" s="229"/>
      <c r="I236" s="2"/>
      <c r="J236" s="45" t="s">
        <v>152</v>
      </c>
      <c r="K236" s="210"/>
      <c r="L236" s="232">
        <f>+L237+L238+L239</f>
        <v>4</v>
      </c>
      <c r="M236" s="232"/>
      <c r="N236" s="232"/>
      <c r="O236" s="232"/>
      <c r="P236" s="233"/>
      <c r="Q236" s="233"/>
      <c r="R236" s="234">
        <f>+R237+R238+R239</f>
        <v>32236760</v>
      </c>
      <c r="S236" s="344"/>
      <c r="T236" s="4"/>
      <c r="U236" s="4"/>
      <c r="V236" s="4"/>
      <c r="W236" s="4"/>
      <c r="X236" s="325"/>
      <c r="Y236" s="32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</row>
    <row r="237" spans="1:82" s="6" customFormat="1" ht="24">
      <c r="A237" s="225"/>
      <c r="B237" s="226"/>
      <c r="C237" s="227"/>
      <c r="D237" s="227"/>
      <c r="E237" s="227"/>
      <c r="F237" s="227"/>
      <c r="G237" s="228"/>
      <c r="H237" s="229"/>
      <c r="I237" s="2"/>
      <c r="J237" s="176" t="s">
        <v>93</v>
      </c>
      <c r="K237" s="176" t="s">
        <v>88</v>
      </c>
      <c r="L237" s="192">
        <v>2</v>
      </c>
      <c r="M237" s="157"/>
      <c r="N237" s="157"/>
      <c r="O237" s="157"/>
      <c r="P237" s="175">
        <v>12509190</v>
      </c>
      <c r="Q237" s="175">
        <v>0</v>
      </c>
      <c r="R237" s="41">
        <f>+P237*L237</f>
        <v>25018380</v>
      </c>
      <c r="S237" s="344"/>
      <c r="T237" s="4"/>
      <c r="U237" s="4"/>
      <c r="V237" s="4"/>
      <c r="W237" s="4"/>
      <c r="X237" s="325"/>
      <c r="Y237" s="32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</row>
    <row r="238" spans="1:82" s="6" customFormat="1" ht="12">
      <c r="A238" s="225"/>
      <c r="B238" s="226"/>
      <c r="C238" s="227"/>
      <c r="D238" s="227"/>
      <c r="E238" s="227"/>
      <c r="F238" s="227"/>
      <c r="G238" s="228"/>
      <c r="H238" s="229"/>
      <c r="I238" s="2"/>
      <c r="J238" s="176" t="s">
        <v>36</v>
      </c>
      <c r="K238" s="176" t="s">
        <v>5</v>
      </c>
      <c r="L238" s="192">
        <v>1</v>
      </c>
      <c r="M238" s="157">
        <v>2008</v>
      </c>
      <c r="N238" s="157">
        <v>133</v>
      </c>
      <c r="O238" s="157">
        <v>228990</v>
      </c>
      <c r="P238" s="175">
        <v>12509190</v>
      </c>
      <c r="Q238" s="67">
        <v>8900000</v>
      </c>
      <c r="R238" s="41">
        <f>(L238*P238)-Q238</f>
        <v>3609190</v>
      </c>
      <c r="S238" s="344"/>
      <c r="T238" s="4"/>
      <c r="U238" s="4"/>
      <c r="V238" s="4"/>
      <c r="W238" s="4"/>
      <c r="X238" s="325"/>
      <c r="Y238" s="32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</row>
    <row r="239" spans="1:82" s="6" customFormat="1" ht="12">
      <c r="A239" s="225"/>
      <c r="B239" s="226"/>
      <c r="C239" s="227"/>
      <c r="D239" s="227"/>
      <c r="E239" s="227"/>
      <c r="F239" s="227"/>
      <c r="G239" s="228"/>
      <c r="H239" s="229"/>
      <c r="I239" s="2"/>
      <c r="J239" s="176" t="s">
        <v>36</v>
      </c>
      <c r="K239" s="176" t="s">
        <v>5</v>
      </c>
      <c r="L239" s="192">
        <v>1</v>
      </c>
      <c r="M239" s="157">
        <v>2008</v>
      </c>
      <c r="N239" s="157">
        <v>340</v>
      </c>
      <c r="O239" s="157">
        <v>234581</v>
      </c>
      <c r="P239" s="175">
        <v>12509190</v>
      </c>
      <c r="Q239" s="67">
        <v>8900000</v>
      </c>
      <c r="R239" s="41">
        <f>(L239*P239)-Q239</f>
        <v>3609190</v>
      </c>
      <c r="S239" s="344"/>
      <c r="T239" s="4"/>
      <c r="U239" s="4"/>
      <c r="V239" s="4"/>
      <c r="W239" s="4"/>
      <c r="X239" s="325"/>
      <c r="Y239" s="32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</row>
    <row r="240" spans="1:82" s="6" customFormat="1" ht="12">
      <c r="A240" s="225"/>
      <c r="B240" s="226"/>
      <c r="C240" s="227"/>
      <c r="D240" s="227"/>
      <c r="E240" s="227"/>
      <c r="F240" s="227"/>
      <c r="G240" s="228"/>
      <c r="H240" s="229"/>
      <c r="I240" s="2"/>
      <c r="J240" s="45" t="s">
        <v>143</v>
      </c>
      <c r="K240" s="176"/>
      <c r="L240" s="130">
        <f>SUM(L241:L257)</f>
        <v>17</v>
      </c>
      <c r="M240" s="157"/>
      <c r="N240" s="157"/>
      <c r="O240" s="157"/>
      <c r="P240" s="175"/>
      <c r="Q240" s="175"/>
      <c r="R240" s="32">
        <f>SUM(R241:R257)</f>
        <v>130257226</v>
      </c>
      <c r="S240" s="343"/>
      <c r="T240" s="5"/>
      <c r="U240" s="5"/>
      <c r="V240" s="5"/>
      <c r="W240" s="5"/>
      <c r="X240" s="323"/>
      <c r="Y240" s="323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</row>
    <row r="241" spans="1:82" s="6" customFormat="1" ht="12">
      <c r="A241" s="225"/>
      <c r="B241" s="226"/>
      <c r="C241" s="227"/>
      <c r="D241" s="227"/>
      <c r="E241" s="227"/>
      <c r="F241" s="227"/>
      <c r="G241" s="228"/>
      <c r="H241" s="229"/>
      <c r="I241" s="2"/>
      <c r="J241" s="210" t="s">
        <v>28</v>
      </c>
      <c r="K241" s="210" t="s">
        <v>88</v>
      </c>
      <c r="L241" s="211">
        <v>1</v>
      </c>
      <c r="M241" s="211"/>
      <c r="N241" s="211"/>
      <c r="O241" s="211"/>
      <c r="P241" s="212">
        <v>12509190</v>
      </c>
      <c r="Q241" s="212">
        <v>0</v>
      </c>
      <c r="R241" s="41">
        <f>+P241*L241</f>
        <v>12509190</v>
      </c>
      <c r="S241" s="348"/>
      <c r="T241" s="235"/>
      <c r="U241" s="235"/>
      <c r="V241" s="235"/>
      <c r="W241" s="235"/>
      <c r="X241" s="333"/>
      <c r="Y241" s="333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</row>
    <row r="242" spans="1:82" s="6" customFormat="1" ht="12">
      <c r="A242" s="225"/>
      <c r="B242" s="226"/>
      <c r="C242" s="227"/>
      <c r="D242" s="227"/>
      <c r="E242" s="227"/>
      <c r="F242" s="227"/>
      <c r="G242" s="228"/>
      <c r="H242" s="229"/>
      <c r="I242" s="2"/>
      <c r="J242" s="210" t="s">
        <v>28</v>
      </c>
      <c r="K242" s="176" t="s">
        <v>4</v>
      </c>
      <c r="L242" s="211">
        <v>1</v>
      </c>
      <c r="M242" s="211">
        <v>2007</v>
      </c>
      <c r="N242" s="211">
        <v>154</v>
      </c>
      <c r="O242" s="211">
        <v>705021</v>
      </c>
      <c r="P242" s="212">
        <v>10534439</v>
      </c>
      <c r="Q242" s="67">
        <v>5275000</v>
      </c>
      <c r="R242" s="213">
        <f>(L242*P242)-Q242</f>
        <v>5259439</v>
      </c>
      <c r="S242" s="348"/>
      <c r="T242" s="235"/>
      <c r="U242" s="235"/>
      <c r="V242" s="235"/>
      <c r="W242" s="235"/>
      <c r="X242" s="333"/>
      <c r="Y242" s="333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</row>
    <row r="243" spans="1:82" s="6" customFormat="1" ht="12">
      <c r="A243" s="225"/>
      <c r="B243" s="226"/>
      <c r="C243" s="227"/>
      <c r="D243" s="227"/>
      <c r="E243" s="227"/>
      <c r="F243" s="227"/>
      <c r="G243" s="228"/>
      <c r="H243" s="229"/>
      <c r="I243" s="2"/>
      <c r="J243" s="176" t="s">
        <v>25</v>
      </c>
      <c r="K243" s="176" t="s">
        <v>5</v>
      </c>
      <c r="L243" s="192">
        <v>1</v>
      </c>
      <c r="M243" s="157">
        <v>2007</v>
      </c>
      <c r="N243" s="157">
        <v>31</v>
      </c>
      <c r="O243" s="157">
        <v>216173</v>
      </c>
      <c r="P243" s="175">
        <v>12509190</v>
      </c>
      <c r="Q243" s="67">
        <v>8900000</v>
      </c>
      <c r="R243" s="41">
        <f>(L243*P243)-Q243</f>
        <v>3609190</v>
      </c>
      <c r="S243" s="344"/>
      <c r="T243" s="4"/>
      <c r="U243" s="4"/>
      <c r="V243" s="4"/>
      <c r="W243" s="4"/>
      <c r="X243" s="325"/>
      <c r="Y243" s="32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</row>
    <row r="244" spans="1:82" s="6" customFormat="1" ht="12">
      <c r="A244" s="225"/>
      <c r="B244" s="226"/>
      <c r="C244" s="227"/>
      <c r="D244" s="227"/>
      <c r="E244" s="227"/>
      <c r="F244" s="227"/>
      <c r="G244" s="228"/>
      <c r="H244" s="229"/>
      <c r="I244" s="2"/>
      <c r="J244" s="176" t="s">
        <v>25</v>
      </c>
      <c r="K244" s="176" t="s">
        <v>88</v>
      </c>
      <c r="L244" s="192">
        <v>1</v>
      </c>
      <c r="M244" s="157"/>
      <c r="N244" s="157"/>
      <c r="O244" s="157"/>
      <c r="P244" s="175">
        <v>12509190</v>
      </c>
      <c r="Q244" s="175">
        <v>0</v>
      </c>
      <c r="R244" s="41">
        <f>+P244*L244</f>
        <v>12509190</v>
      </c>
      <c r="S244" s="348"/>
      <c r="T244" s="235"/>
      <c r="U244" s="235"/>
      <c r="V244" s="235"/>
      <c r="W244" s="235"/>
      <c r="X244" s="333"/>
      <c r="Y244" s="333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</row>
    <row r="245" spans="1:82" s="6" customFormat="1" ht="12">
      <c r="A245" s="225"/>
      <c r="B245" s="226"/>
      <c r="C245" s="227"/>
      <c r="D245" s="227"/>
      <c r="E245" s="227"/>
      <c r="F245" s="227"/>
      <c r="G245" s="228"/>
      <c r="H245" s="229"/>
      <c r="I245" s="2"/>
      <c r="J245" s="176" t="s">
        <v>25</v>
      </c>
      <c r="K245" s="176" t="s">
        <v>4</v>
      </c>
      <c r="L245" s="192">
        <v>1</v>
      </c>
      <c r="M245" s="157">
        <v>2007</v>
      </c>
      <c r="N245" s="157">
        <v>79</v>
      </c>
      <c r="O245" s="157">
        <v>674102</v>
      </c>
      <c r="P245" s="175">
        <v>10534439</v>
      </c>
      <c r="Q245" s="67">
        <v>5275000</v>
      </c>
      <c r="R245" s="41">
        <f>(L245*P245)-Q245</f>
        <v>5259439</v>
      </c>
      <c r="S245" s="344"/>
      <c r="T245" s="4"/>
      <c r="U245" s="4"/>
      <c r="V245" s="4"/>
      <c r="W245" s="4"/>
      <c r="X245" s="325"/>
      <c r="Y245" s="32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</row>
    <row r="246" spans="1:82" s="6" customFormat="1" ht="12">
      <c r="A246" s="225"/>
      <c r="B246" s="226"/>
      <c r="C246" s="227"/>
      <c r="D246" s="227"/>
      <c r="E246" s="227"/>
      <c r="F246" s="227"/>
      <c r="G246" s="228"/>
      <c r="H246" s="229"/>
      <c r="I246" s="2"/>
      <c r="J246" s="176" t="s">
        <v>25</v>
      </c>
      <c r="K246" s="176" t="s">
        <v>4</v>
      </c>
      <c r="L246" s="192">
        <v>1</v>
      </c>
      <c r="M246" s="157">
        <v>2008</v>
      </c>
      <c r="N246" s="157">
        <v>193</v>
      </c>
      <c r="O246" s="157">
        <v>740667</v>
      </c>
      <c r="P246" s="175">
        <v>10534439</v>
      </c>
      <c r="Q246" s="67">
        <v>5275000</v>
      </c>
      <c r="R246" s="41">
        <f>(L246*P246)-Q246</f>
        <v>5259439</v>
      </c>
      <c r="S246" s="344"/>
      <c r="T246" s="4"/>
      <c r="U246" s="4"/>
      <c r="V246" s="4"/>
      <c r="W246" s="4"/>
      <c r="X246" s="325"/>
      <c r="Y246" s="32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</row>
    <row r="247" spans="1:82" s="6" customFormat="1" ht="12">
      <c r="A247" s="225"/>
      <c r="B247" s="226"/>
      <c r="C247" s="227"/>
      <c r="D247" s="227"/>
      <c r="E247" s="227"/>
      <c r="F247" s="227"/>
      <c r="G247" s="228"/>
      <c r="H247" s="229"/>
      <c r="I247" s="2"/>
      <c r="J247" s="176" t="s">
        <v>25</v>
      </c>
      <c r="K247" s="176" t="s">
        <v>4</v>
      </c>
      <c r="L247" s="192">
        <v>1</v>
      </c>
      <c r="M247" s="157">
        <v>2008</v>
      </c>
      <c r="N247" s="157">
        <v>377</v>
      </c>
      <c r="O247" s="157">
        <v>774320</v>
      </c>
      <c r="P247" s="175">
        <v>10534439</v>
      </c>
      <c r="Q247" s="67">
        <v>5275000</v>
      </c>
      <c r="R247" s="41">
        <f>(L247*P247)-Q247</f>
        <v>5259439</v>
      </c>
      <c r="S247" s="344"/>
      <c r="T247" s="4"/>
      <c r="U247" s="4"/>
      <c r="V247" s="4"/>
      <c r="W247" s="4"/>
      <c r="X247" s="325"/>
      <c r="Y247" s="32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</row>
    <row r="248" spans="1:82" s="6" customFormat="1" ht="12">
      <c r="A248" s="225"/>
      <c r="B248" s="226"/>
      <c r="C248" s="227"/>
      <c r="D248" s="227"/>
      <c r="E248" s="227"/>
      <c r="F248" s="227"/>
      <c r="G248" s="228"/>
      <c r="H248" s="229"/>
      <c r="I248" s="2"/>
      <c r="J248" s="176" t="s">
        <v>158</v>
      </c>
      <c r="K248" s="176" t="s">
        <v>5</v>
      </c>
      <c r="L248" s="192">
        <v>1</v>
      </c>
      <c r="M248" s="157">
        <v>2008</v>
      </c>
      <c r="N248" s="157">
        <v>282</v>
      </c>
      <c r="O248" s="157">
        <v>228717</v>
      </c>
      <c r="P248" s="175">
        <v>12509190</v>
      </c>
      <c r="Q248" s="67">
        <v>8900000</v>
      </c>
      <c r="R248" s="41">
        <f>(L248*P248)-Q248</f>
        <v>3609190</v>
      </c>
      <c r="S248" s="344"/>
      <c r="T248" s="4"/>
      <c r="U248" s="4"/>
      <c r="V248" s="4"/>
      <c r="W248" s="4"/>
      <c r="X248" s="325"/>
      <c r="Y248" s="32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</row>
    <row r="249" spans="1:82" s="6" customFormat="1" ht="12">
      <c r="A249" s="225"/>
      <c r="B249" s="226"/>
      <c r="C249" s="227"/>
      <c r="D249" s="227"/>
      <c r="E249" s="227"/>
      <c r="F249" s="227"/>
      <c r="G249" s="228"/>
      <c r="H249" s="229"/>
      <c r="I249" s="2"/>
      <c r="J249" s="176" t="s">
        <v>63</v>
      </c>
      <c r="K249" s="176" t="s">
        <v>5</v>
      </c>
      <c r="L249" s="192">
        <v>1</v>
      </c>
      <c r="M249" s="157">
        <v>2008</v>
      </c>
      <c r="N249" s="157">
        <v>275</v>
      </c>
      <c r="O249" s="157">
        <v>229961</v>
      </c>
      <c r="P249" s="175">
        <v>12509190</v>
      </c>
      <c r="Q249" s="67">
        <v>8900000</v>
      </c>
      <c r="R249" s="41">
        <f>(L249*P249)-Q249</f>
        <v>3609190</v>
      </c>
      <c r="S249" s="344"/>
      <c r="T249" s="4"/>
      <c r="U249" s="4"/>
      <c r="V249" s="4"/>
      <c r="W249" s="4"/>
      <c r="X249" s="325"/>
      <c r="Y249" s="32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</row>
    <row r="250" spans="1:82" s="6" customFormat="1" ht="12">
      <c r="A250" s="225"/>
      <c r="B250" s="226"/>
      <c r="C250" s="227"/>
      <c r="D250" s="227"/>
      <c r="E250" s="227"/>
      <c r="F250" s="227"/>
      <c r="G250" s="228"/>
      <c r="H250" s="229"/>
      <c r="I250" s="2"/>
      <c r="J250" s="176" t="s">
        <v>63</v>
      </c>
      <c r="K250" s="176" t="s">
        <v>88</v>
      </c>
      <c r="L250" s="192">
        <v>1</v>
      </c>
      <c r="M250" s="157"/>
      <c r="N250" s="157"/>
      <c r="O250" s="157"/>
      <c r="P250" s="175">
        <v>12509190</v>
      </c>
      <c r="Q250" s="175">
        <v>0</v>
      </c>
      <c r="R250" s="41">
        <f>+P250*L250</f>
        <v>12509190</v>
      </c>
      <c r="S250" s="348"/>
      <c r="T250" s="235"/>
      <c r="U250" s="235"/>
      <c r="V250" s="235"/>
      <c r="W250" s="235"/>
      <c r="X250" s="333"/>
      <c r="Y250" s="333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</row>
    <row r="251" spans="1:82" s="6" customFormat="1" ht="12">
      <c r="A251" s="225"/>
      <c r="B251" s="226"/>
      <c r="C251" s="227"/>
      <c r="D251" s="227"/>
      <c r="E251" s="227"/>
      <c r="F251" s="227"/>
      <c r="G251" s="228"/>
      <c r="H251" s="229"/>
      <c r="I251" s="2"/>
      <c r="J251" s="176" t="s">
        <v>101</v>
      </c>
      <c r="K251" s="176" t="s">
        <v>88</v>
      </c>
      <c r="L251" s="192">
        <v>1</v>
      </c>
      <c r="M251" s="157"/>
      <c r="N251" s="157"/>
      <c r="O251" s="157"/>
      <c r="P251" s="175">
        <v>12509190</v>
      </c>
      <c r="Q251" s="175">
        <v>0</v>
      </c>
      <c r="R251" s="41">
        <f>+P251*L251</f>
        <v>12509190</v>
      </c>
      <c r="S251" s="348"/>
      <c r="T251" s="235"/>
      <c r="U251" s="235"/>
      <c r="V251" s="235"/>
      <c r="W251" s="235"/>
      <c r="X251" s="333"/>
      <c r="Y251" s="333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</row>
    <row r="252" spans="1:82" s="6" customFormat="1" ht="12">
      <c r="A252" s="225"/>
      <c r="B252" s="226"/>
      <c r="C252" s="227"/>
      <c r="D252" s="227"/>
      <c r="E252" s="227"/>
      <c r="F252" s="227"/>
      <c r="G252" s="228"/>
      <c r="H252" s="229"/>
      <c r="I252" s="2"/>
      <c r="J252" s="176" t="s">
        <v>67</v>
      </c>
      <c r="K252" s="176" t="s">
        <v>5</v>
      </c>
      <c r="L252" s="192">
        <v>1</v>
      </c>
      <c r="M252" s="157">
        <v>2008</v>
      </c>
      <c r="N252" s="157">
        <v>24</v>
      </c>
      <c r="O252" s="157">
        <v>227890</v>
      </c>
      <c r="P252" s="175">
        <v>12509190</v>
      </c>
      <c r="Q252" s="67">
        <v>8900000</v>
      </c>
      <c r="R252" s="41">
        <f>(L252*P252)-Q252</f>
        <v>3609190</v>
      </c>
      <c r="S252" s="348"/>
      <c r="T252" s="235"/>
      <c r="U252" s="235"/>
      <c r="V252" s="235"/>
      <c r="W252" s="235"/>
      <c r="X252" s="333"/>
      <c r="Y252" s="333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</row>
    <row r="253" spans="1:82" s="6" customFormat="1" ht="12">
      <c r="A253" s="225"/>
      <c r="B253" s="226"/>
      <c r="C253" s="227"/>
      <c r="D253" s="227"/>
      <c r="E253" s="227"/>
      <c r="F253" s="227"/>
      <c r="G253" s="228"/>
      <c r="H253" s="229"/>
      <c r="I253" s="2"/>
      <c r="J253" s="176" t="s">
        <v>67</v>
      </c>
      <c r="K253" s="176" t="s">
        <v>88</v>
      </c>
      <c r="L253" s="192">
        <v>1</v>
      </c>
      <c r="M253" s="157"/>
      <c r="N253" s="157"/>
      <c r="O253" s="157"/>
      <c r="P253" s="175">
        <v>12509190</v>
      </c>
      <c r="Q253" s="175">
        <v>0</v>
      </c>
      <c r="R253" s="41">
        <f>+P253*L253</f>
        <v>12509190</v>
      </c>
      <c r="S253" s="348"/>
      <c r="T253" s="235"/>
      <c r="U253" s="235"/>
      <c r="V253" s="235"/>
      <c r="W253" s="235"/>
      <c r="X253" s="333"/>
      <c r="Y253" s="333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</row>
    <row r="254" spans="1:82" s="6" customFormat="1" ht="12">
      <c r="A254" s="225"/>
      <c r="B254" s="226"/>
      <c r="C254" s="227"/>
      <c r="D254" s="227"/>
      <c r="E254" s="227"/>
      <c r="F254" s="227"/>
      <c r="G254" s="228"/>
      <c r="H254" s="229"/>
      <c r="I254" s="2"/>
      <c r="J254" s="176" t="s">
        <v>34</v>
      </c>
      <c r="K254" s="176" t="s">
        <v>88</v>
      </c>
      <c r="L254" s="192">
        <v>1</v>
      </c>
      <c r="M254" s="157"/>
      <c r="N254" s="157"/>
      <c r="O254" s="157"/>
      <c r="P254" s="175">
        <v>12509190</v>
      </c>
      <c r="Q254" s="175">
        <v>0</v>
      </c>
      <c r="R254" s="41">
        <f>+P254*L254</f>
        <v>12509190</v>
      </c>
      <c r="S254" s="348"/>
      <c r="T254" s="235"/>
      <c r="U254" s="235"/>
      <c r="V254" s="235"/>
      <c r="W254" s="235"/>
      <c r="X254" s="333"/>
      <c r="Y254" s="333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</row>
    <row r="255" spans="1:82" s="6" customFormat="1" ht="12">
      <c r="A255" s="225"/>
      <c r="B255" s="226"/>
      <c r="C255" s="227"/>
      <c r="D255" s="227"/>
      <c r="E255" s="227"/>
      <c r="F255" s="227"/>
      <c r="G255" s="228"/>
      <c r="H255" s="229"/>
      <c r="I255" s="2"/>
      <c r="J255" s="176" t="s">
        <v>34</v>
      </c>
      <c r="K255" s="176" t="s">
        <v>5</v>
      </c>
      <c r="L255" s="192">
        <v>1</v>
      </c>
      <c r="M255" s="157">
        <v>2007</v>
      </c>
      <c r="N255" s="157">
        <v>177</v>
      </c>
      <c r="O255" s="157">
        <v>215813</v>
      </c>
      <c r="P255" s="175">
        <v>12509190</v>
      </c>
      <c r="Q255" s="67">
        <v>8900000</v>
      </c>
      <c r="R255" s="41">
        <f>(L255*P255)-Q255</f>
        <v>3609190</v>
      </c>
      <c r="S255" s="348"/>
      <c r="T255" s="235"/>
      <c r="U255" s="235"/>
      <c r="V255" s="235"/>
      <c r="W255" s="235"/>
      <c r="X255" s="333"/>
      <c r="Y255" s="333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</row>
    <row r="256" spans="1:82" s="6" customFormat="1" ht="12">
      <c r="A256" s="225"/>
      <c r="B256" s="226"/>
      <c r="C256" s="227"/>
      <c r="D256" s="227"/>
      <c r="E256" s="227"/>
      <c r="F256" s="227"/>
      <c r="G256" s="228"/>
      <c r="H256" s="229"/>
      <c r="I256" s="2"/>
      <c r="J256" s="176" t="s">
        <v>35</v>
      </c>
      <c r="K256" s="176" t="s">
        <v>88</v>
      </c>
      <c r="L256" s="192">
        <v>1</v>
      </c>
      <c r="M256" s="157"/>
      <c r="N256" s="157"/>
      <c r="O256" s="157"/>
      <c r="P256" s="175">
        <v>12509190</v>
      </c>
      <c r="Q256" s="175">
        <v>0</v>
      </c>
      <c r="R256" s="41">
        <f>+P256*L256</f>
        <v>12509190</v>
      </c>
      <c r="S256" s="348"/>
      <c r="T256" s="235"/>
      <c r="U256" s="235"/>
      <c r="V256" s="235"/>
      <c r="W256" s="235"/>
      <c r="X256" s="333"/>
      <c r="Y256" s="333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</row>
    <row r="257" spans="1:82" s="6" customFormat="1" ht="12">
      <c r="A257" s="225"/>
      <c r="B257" s="226"/>
      <c r="C257" s="227"/>
      <c r="D257" s="227"/>
      <c r="E257" s="227"/>
      <c r="F257" s="227"/>
      <c r="G257" s="228"/>
      <c r="H257" s="229"/>
      <c r="I257" s="2"/>
      <c r="J257" s="176" t="s">
        <v>35</v>
      </c>
      <c r="K257" s="176" t="s">
        <v>5</v>
      </c>
      <c r="L257" s="192">
        <v>1</v>
      </c>
      <c r="M257" s="157">
        <v>2007</v>
      </c>
      <c r="N257" s="157">
        <v>33</v>
      </c>
      <c r="O257" s="157">
        <v>215854</v>
      </c>
      <c r="P257" s="175">
        <v>12509190</v>
      </c>
      <c r="Q257" s="67">
        <v>8900000</v>
      </c>
      <c r="R257" s="41">
        <f>(L257*P257)-Q257</f>
        <v>3609190</v>
      </c>
      <c r="S257" s="348"/>
      <c r="T257" s="235"/>
      <c r="U257" s="235"/>
      <c r="V257" s="235"/>
      <c r="W257" s="235"/>
      <c r="X257" s="333"/>
      <c r="Y257" s="333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</row>
    <row r="258" spans="1:82" s="6" customFormat="1" ht="12">
      <c r="A258" s="225"/>
      <c r="B258" s="226"/>
      <c r="C258" s="227"/>
      <c r="D258" s="227"/>
      <c r="E258" s="227"/>
      <c r="F258" s="227"/>
      <c r="G258" s="228"/>
      <c r="H258" s="229"/>
      <c r="I258" s="2"/>
      <c r="J258" s="45" t="s">
        <v>144</v>
      </c>
      <c r="K258" s="176"/>
      <c r="L258" s="130">
        <f>SUM(L259:L267)</f>
        <v>9</v>
      </c>
      <c r="M258" s="139"/>
      <c r="N258" s="139"/>
      <c r="O258" s="139"/>
      <c r="P258" s="140"/>
      <c r="Q258" s="140"/>
      <c r="R258" s="32">
        <f>SUM(R259:R267)</f>
        <v>47983706</v>
      </c>
      <c r="S258" s="348"/>
      <c r="T258" s="235"/>
      <c r="U258" s="235"/>
      <c r="V258" s="235"/>
      <c r="W258" s="235"/>
      <c r="X258" s="333"/>
      <c r="Y258" s="333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</row>
    <row r="259" spans="1:82" s="6" customFormat="1" ht="12">
      <c r="A259" s="225"/>
      <c r="B259" s="226"/>
      <c r="C259" s="227"/>
      <c r="D259" s="227"/>
      <c r="E259" s="227"/>
      <c r="F259" s="227"/>
      <c r="G259" s="228"/>
      <c r="H259" s="229"/>
      <c r="I259" s="2"/>
      <c r="J259" s="210" t="s">
        <v>26</v>
      </c>
      <c r="K259" s="210" t="s">
        <v>88</v>
      </c>
      <c r="L259" s="211">
        <v>1</v>
      </c>
      <c r="M259" s="211"/>
      <c r="N259" s="211"/>
      <c r="O259" s="211"/>
      <c r="P259" s="212">
        <v>12509190</v>
      </c>
      <c r="Q259" s="212">
        <v>0</v>
      </c>
      <c r="R259" s="41">
        <f>+P259*L259</f>
        <v>12509190</v>
      </c>
      <c r="S259" s="348"/>
      <c r="T259" s="235"/>
      <c r="U259" s="235"/>
      <c r="V259" s="235"/>
      <c r="W259" s="235"/>
      <c r="X259" s="333"/>
      <c r="Y259" s="333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</row>
    <row r="260" spans="1:82" s="6" customFormat="1" ht="12">
      <c r="A260" s="225"/>
      <c r="B260" s="226"/>
      <c r="C260" s="227"/>
      <c r="D260" s="227"/>
      <c r="E260" s="227"/>
      <c r="F260" s="227"/>
      <c r="G260" s="228"/>
      <c r="H260" s="229"/>
      <c r="I260" s="2"/>
      <c r="J260" s="210" t="s">
        <v>26</v>
      </c>
      <c r="K260" s="176" t="s">
        <v>5</v>
      </c>
      <c r="L260" s="211">
        <v>1</v>
      </c>
      <c r="M260" s="211">
        <v>2008</v>
      </c>
      <c r="N260" s="192">
        <v>276</v>
      </c>
      <c r="O260" s="211">
        <v>229532</v>
      </c>
      <c r="P260" s="212">
        <v>12509190</v>
      </c>
      <c r="Q260" s="67">
        <v>8900000</v>
      </c>
      <c r="R260" s="213">
        <f aca="true" t="shared" si="10" ref="R260:R267">(L260*P260)-Q260</f>
        <v>3609190</v>
      </c>
      <c r="S260" s="348"/>
      <c r="T260" s="235"/>
      <c r="U260" s="235"/>
      <c r="V260" s="235"/>
      <c r="W260" s="235"/>
      <c r="X260" s="333"/>
      <c r="Y260" s="333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</row>
    <row r="261" spans="1:82" s="6" customFormat="1" ht="12">
      <c r="A261" s="225"/>
      <c r="B261" s="226"/>
      <c r="C261" s="227"/>
      <c r="D261" s="227"/>
      <c r="E261" s="227"/>
      <c r="F261" s="227"/>
      <c r="G261" s="228"/>
      <c r="H261" s="229"/>
      <c r="I261" s="2"/>
      <c r="J261" s="210" t="s">
        <v>26</v>
      </c>
      <c r="K261" s="176" t="s">
        <v>5</v>
      </c>
      <c r="L261" s="211">
        <v>1</v>
      </c>
      <c r="M261" s="211">
        <v>2008</v>
      </c>
      <c r="N261" s="192">
        <v>296</v>
      </c>
      <c r="O261" s="211">
        <v>229451</v>
      </c>
      <c r="P261" s="212">
        <v>12509190</v>
      </c>
      <c r="Q261" s="67">
        <v>8900000</v>
      </c>
      <c r="R261" s="213">
        <f t="shared" si="10"/>
        <v>3609190</v>
      </c>
      <c r="S261" s="348"/>
      <c r="T261" s="235"/>
      <c r="U261" s="235"/>
      <c r="V261" s="235"/>
      <c r="W261" s="235"/>
      <c r="X261" s="333"/>
      <c r="Y261" s="333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</row>
    <row r="262" spans="1:82" s="6" customFormat="1" ht="12">
      <c r="A262" s="225"/>
      <c r="B262" s="226"/>
      <c r="C262" s="227"/>
      <c r="D262" s="227"/>
      <c r="E262" s="227"/>
      <c r="F262" s="227"/>
      <c r="G262" s="228"/>
      <c r="H262" s="229"/>
      <c r="I262" s="2"/>
      <c r="J262" s="210" t="s">
        <v>26</v>
      </c>
      <c r="K262" s="176" t="s">
        <v>4</v>
      </c>
      <c r="L262" s="192">
        <v>1</v>
      </c>
      <c r="M262" s="157">
        <v>2007</v>
      </c>
      <c r="N262" s="157">
        <v>64</v>
      </c>
      <c r="O262" s="157">
        <v>686833</v>
      </c>
      <c r="P262" s="175">
        <v>10534439</v>
      </c>
      <c r="Q262" s="67">
        <v>5275000</v>
      </c>
      <c r="R262" s="41">
        <f t="shared" si="10"/>
        <v>5259439</v>
      </c>
      <c r="S262" s="348"/>
      <c r="T262" s="235"/>
      <c r="U262" s="235"/>
      <c r="V262" s="235"/>
      <c r="W262" s="235"/>
      <c r="X262" s="333"/>
      <c r="Y262" s="333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</row>
    <row r="263" spans="1:82" s="6" customFormat="1" ht="12">
      <c r="A263" s="225"/>
      <c r="B263" s="226"/>
      <c r="C263" s="227"/>
      <c r="D263" s="227"/>
      <c r="E263" s="227"/>
      <c r="F263" s="227"/>
      <c r="G263" s="228"/>
      <c r="H263" s="229"/>
      <c r="I263" s="2"/>
      <c r="J263" s="176" t="s">
        <v>58</v>
      </c>
      <c r="K263" s="176" t="s">
        <v>4</v>
      </c>
      <c r="L263" s="192">
        <v>1</v>
      </c>
      <c r="M263" s="157">
        <v>2008</v>
      </c>
      <c r="N263" s="157">
        <v>2</v>
      </c>
      <c r="O263" s="157">
        <v>735209</v>
      </c>
      <c r="P263" s="175">
        <v>10534439</v>
      </c>
      <c r="Q263" s="67">
        <v>5275000</v>
      </c>
      <c r="R263" s="41">
        <f t="shared" si="10"/>
        <v>5259439</v>
      </c>
      <c r="S263" s="348"/>
      <c r="T263" s="235"/>
      <c r="U263" s="235"/>
      <c r="V263" s="235"/>
      <c r="W263" s="235"/>
      <c r="X263" s="333"/>
      <c r="Y263" s="333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</row>
    <row r="264" spans="1:82" s="6" customFormat="1" ht="12">
      <c r="A264" s="225"/>
      <c r="B264" s="226"/>
      <c r="C264" s="227"/>
      <c r="D264" s="227"/>
      <c r="E264" s="227"/>
      <c r="F264" s="227"/>
      <c r="G264" s="228"/>
      <c r="H264" s="229"/>
      <c r="I264" s="2"/>
      <c r="J264" s="176" t="s">
        <v>58</v>
      </c>
      <c r="K264" s="176" t="s">
        <v>4</v>
      </c>
      <c r="L264" s="192">
        <v>1</v>
      </c>
      <c r="M264" s="157">
        <v>2008</v>
      </c>
      <c r="N264" s="157">
        <v>26</v>
      </c>
      <c r="O264" s="157">
        <v>227806</v>
      </c>
      <c r="P264" s="175">
        <v>10534439</v>
      </c>
      <c r="Q264" s="67">
        <v>5275000</v>
      </c>
      <c r="R264" s="41">
        <f t="shared" si="10"/>
        <v>5259439</v>
      </c>
      <c r="S264" s="348"/>
      <c r="T264" s="235"/>
      <c r="U264" s="235"/>
      <c r="V264" s="235"/>
      <c r="W264" s="235"/>
      <c r="X264" s="333"/>
      <c r="Y264" s="333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</row>
    <row r="265" spans="1:82" s="6" customFormat="1" ht="12">
      <c r="A265" s="225"/>
      <c r="B265" s="226"/>
      <c r="C265" s="227"/>
      <c r="D265" s="227"/>
      <c r="E265" s="227"/>
      <c r="F265" s="227"/>
      <c r="G265" s="228"/>
      <c r="H265" s="229"/>
      <c r="I265" s="2"/>
      <c r="J265" s="176" t="s">
        <v>58</v>
      </c>
      <c r="K265" s="176" t="s">
        <v>4</v>
      </c>
      <c r="L265" s="192">
        <v>1</v>
      </c>
      <c r="M265" s="157">
        <v>2008</v>
      </c>
      <c r="N265" s="157">
        <v>170</v>
      </c>
      <c r="O265" s="157">
        <v>741835</v>
      </c>
      <c r="P265" s="175">
        <v>10534439</v>
      </c>
      <c r="Q265" s="67">
        <v>5275000</v>
      </c>
      <c r="R265" s="41">
        <f t="shared" si="10"/>
        <v>5259439</v>
      </c>
      <c r="S265" s="348"/>
      <c r="T265" s="235"/>
      <c r="U265" s="235"/>
      <c r="V265" s="235"/>
      <c r="W265" s="235"/>
      <c r="X265" s="333"/>
      <c r="Y265" s="333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</row>
    <row r="266" spans="1:82" s="6" customFormat="1" ht="12">
      <c r="A266" s="225"/>
      <c r="B266" s="226"/>
      <c r="C266" s="227"/>
      <c r="D266" s="227"/>
      <c r="E266" s="227"/>
      <c r="F266" s="227"/>
      <c r="G266" s="228"/>
      <c r="H266" s="229"/>
      <c r="I266" s="2"/>
      <c r="J266" s="176" t="s">
        <v>33</v>
      </c>
      <c r="K266" s="176" t="s">
        <v>5</v>
      </c>
      <c r="L266" s="192">
        <v>1</v>
      </c>
      <c r="M266" s="157">
        <v>2007</v>
      </c>
      <c r="N266" s="157">
        <v>135</v>
      </c>
      <c r="O266" s="157">
        <v>216153</v>
      </c>
      <c r="P266" s="175">
        <v>12509190</v>
      </c>
      <c r="Q266" s="67">
        <v>8900000</v>
      </c>
      <c r="R266" s="41">
        <f t="shared" si="10"/>
        <v>3609190</v>
      </c>
      <c r="S266" s="348"/>
      <c r="T266" s="235"/>
      <c r="U266" s="235"/>
      <c r="V266" s="235"/>
      <c r="W266" s="235"/>
      <c r="X266" s="333"/>
      <c r="Y266" s="333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</row>
    <row r="267" spans="1:82" s="6" customFormat="1" ht="12">
      <c r="A267" s="225"/>
      <c r="B267" s="226"/>
      <c r="C267" s="227"/>
      <c r="D267" s="227"/>
      <c r="E267" s="227"/>
      <c r="F267" s="227"/>
      <c r="G267" s="228"/>
      <c r="H267" s="229"/>
      <c r="I267" s="2"/>
      <c r="J267" s="176" t="s">
        <v>34</v>
      </c>
      <c r="K267" s="176" t="s">
        <v>5</v>
      </c>
      <c r="L267" s="192">
        <v>1</v>
      </c>
      <c r="M267" s="157">
        <v>2007</v>
      </c>
      <c r="N267" s="157">
        <v>35</v>
      </c>
      <c r="O267" s="157">
        <v>216336</v>
      </c>
      <c r="P267" s="175">
        <v>12509190</v>
      </c>
      <c r="Q267" s="67">
        <v>8900000</v>
      </c>
      <c r="R267" s="41">
        <f t="shared" si="10"/>
        <v>3609190</v>
      </c>
      <c r="S267" s="348"/>
      <c r="T267" s="235"/>
      <c r="U267" s="235"/>
      <c r="V267" s="235"/>
      <c r="W267" s="235"/>
      <c r="X267" s="333"/>
      <c r="Y267" s="333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</row>
    <row r="268" spans="1:82" s="6" customFormat="1" ht="12">
      <c r="A268" s="225"/>
      <c r="B268" s="226"/>
      <c r="C268" s="227"/>
      <c r="D268" s="227"/>
      <c r="E268" s="227"/>
      <c r="F268" s="227"/>
      <c r="G268" s="228"/>
      <c r="H268" s="229"/>
      <c r="I268" s="2"/>
      <c r="J268" s="45" t="s">
        <v>145</v>
      </c>
      <c r="K268" s="176"/>
      <c r="L268" s="130">
        <f>SUM(L269:L276)</f>
        <v>8</v>
      </c>
      <c r="M268" s="139"/>
      <c r="N268" s="139"/>
      <c r="O268" s="139"/>
      <c r="P268" s="140"/>
      <c r="Q268" s="140"/>
      <c r="R268" s="32">
        <f>SUM(R269:R276)</f>
        <v>51624267</v>
      </c>
      <c r="S268" s="348"/>
      <c r="T268" s="235"/>
      <c r="U268" s="235"/>
      <c r="V268" s="235"/>
      <c r="W268" s="235"/>
      <c r="X268" s="333"/>
      <c r="Y268" s="333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</row>
    <row r="269" spans="1:82" s="6" customFormat="1" ht="12">
      <c r="A269" s="225"/>
      <c r="B269" s="226"/>
      <c r="C269" s="227"/>
      <c r="D269" s="227"/>
      <c r="E269" s="227"/>
      <c r="F269" s="227"/>
      <c r="G269" s="228"/>
      <c r="H269" s="229"/>
      <c r="I269" s="2"/>
      <c r="J269" s="210" t="s">
        <v>19</v>
      </c>
      <c r="K269" s="176" t="s">
        <v>4</v>
      </c>
      <c r="L269" s="236">
        <v>1</v>
      </c>
      <c r="M269" s="157">
        <v>2006</v>
      </c>
      <c r="N269" s="236">
        <v>192</v>
      </c>
      <c r="O269" s="157">
        <v>623449</v>
      </c>
      <c r="P269" s="212">
        <v>10534439</v>
      </c>
      <c r="Q269" s="67">
        <v>5275000</v>
      </c>
      <c r="R269" s="213">
        <f>+P269-Q269</f>
        <v>5259439</v>
      </c>
      <c r="S269" s="348"/>
      <c r="T269" s="235"/>
      <c r="U269" s="235"/>
      <c r="V269" s="235"/>
      <c r="W269" s="235"/>
      <c r="X269" s="333"/>
      <c r="Y269" s="333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</row>
    <row r="270" spans="1:82" s="6" customFormat="1" ht="12">
      <c r="A270" s="225"/>
      <c r="B270" s="226"/>
      <c r="C270" s="227"/>
      <c r="D270" s="227"/>
      <c r="E270" s="227"/>
      <c r="F270" s="227"/>
      <c r="G270" s="228"/>
      <c r="H270" s="229"/>
      <c r="I270" s="2"/>
      <c r="J270" s="210" t="s">
        <v>19</v>
      </c>
      <c r="K270" s="176" t="s">
        <v>4</v>
      </c>
      <c r="L270" s="236">
        <v>1</v>
      </c>
      <c r="M270" s="157">
        <v>2008</v>
      </c>
      <c r="N270" s="236">
        <v>375</v>
      </c>
      <c r="O270" s="157">
        <v>74224</v>
      </c>
      <c r="P270" s="212">
        <v>10534439</v>
      </c>
      <c r="Q270" s="67">
        <v>5275000</v>
      </c>
      <c r="R270" s="213">
        <f>+P270-Q270</f>
        <v>5259439</v>
      </c>
      <c r="S270" s="348"/>
      <c r="T270" s="235"/>
      <c r="U270" s="235"/>
      <c r="V270" s="235"/>
      <c r="W270" s="235"/>
      <c r="X270" s="333"/>
      <c r="Y270" s="333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</row>
    <row r="271" spans="1:82" s="6" customFormat="1" ht="12">
      <c r="A271" s="225"/>
      <c r="B271" s="226"/>
      <c r="C271" s="227"/>
      <c r="D271" s="227"/>
      <c r="E271" s="227"/>
      <c r="F271" s="227"/>
      <c r="G271" s="228"/>
      <c r="H271" s="229"/>
      <c r="I271" s="2"/>
      <c r="J271" s="210" t="s">
        <v>19</v>
      </c>
      <c r="K271" s="176" t="s">
        <v>4</v>
      </c>
      <c r="L271" s="236">
        <v>1</v>
      </c>
      <c r="M271" s="157">
        <v>2008</v>
      </c>
      <c r="N271" s="236">
        <v>32</v>
      </c>
      <c r="O271" s="157">
        <v>729468</v>
      </c>
      <c r="P271" s="212">
        <v>10534439</v>
      </c>
      <c r="Q271" s="67">
        <v>5275000</v>
      </c>
      <c r="R271" s="213">
        <f>+P271-Q271</f>
        <v>5259439</v>
      </c>
      <c r="S271" s="348"/>
      <c r="T271" s="235"/>
      <c r="U271" s="235"/>
      <c r="V271" s="235"/>
      <c r="W271" s="235"/>
      <c r="X271" s="333"/>
      <c r="Y271" s="333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</row>
    <row r="272" spans="1:82" s="6" customFormat="1" ht="12">
      <c r="A272" s="225"/>
      <c r="B272" s="226"/>
      <c r="C272" s="227"/>
      <c r="D272" s="227"/>
      <c r="E272" s="227"/>
      <c r="F272" s="227"/>
      <c r="G272" s="228"/>
      <c r="H272" s="229"/>
      <c r="I272" s="2"/>
      <c r="J272" s="210" t="s">
        <v>19</v>
      </c>
      <c r="K272" s="210" t="s">
        <v>88</v>
      </c>
      <c r="L272" s="211">
        <v>1</v>
      </c>
      <c r="M272" s="211"/>
      <c r="N272" s="211"/>
      <c r="O272" s="211"/>
      <c r="P272" s="212">
        <v>12509190</v>
      </c>
      <c r="Q272" s="212">
        <v>0</v>
      </c>
      <c r="R272" s="41">
        <f>+P272*L272</f>
        <v>12509190</v>
      </c>
      <c r="S272" s="348"/>
      <c r="T272" s="235"/>
      <c r="U272" s="235"/>
      <c r="V272" s="235"/>
      <c r="W272" s="235"/>
      <c r="X272" s="333"/>
      <c r="Y272" s="333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</row>
    <row r="273" spans="1:82" s="6" customFormat="1" ht="12">
      <c r="A273" s="225"/>
      <c r="B273" s="226"/>
      <c r="C273" s="227"/>
      <c r="D273" s="227"/>
      <c r="E273" s="227"/>
      <c r="F273" s="227"/>
      <c r="G273" s="228"/>
      <c r="H273" s="229"/>
      <c r="I273" s="2"/>
      <c r="J273" s="210" t="s">
        <v>19</v>
      </c>
      <c r="K273" s="176" t="s">
        <v>5</v>
      </c>
      <c r="L273" s="211">
        <v>1</v>
      </c>
      <c r="M273" s="237">
        <v>2008</v>
      </c>
      <c r="N273" s="192">
        <v>161</v>
      </c>
      <c r="O273" s="211">
        <v>223915</v>
      </c>
      <c r="P273" s="212">
        <v>12509190</v>
      </c>
      <c r="Q273" s="67">
        <v>8900000</v>
      </c>
      <c r="R273" s="213">
        <f>(L273*P273)-Q273</f>
        <v>3609190</v>
      </c>
      <c r="S273" s="348"/>
      <c r="T273" s="235"/>
      <c r="U273" s="235"/>
      <c r="V273" s="235"/>
      <c r="W273" s="235"/>
      <c r="X273" s="333"/>
      <c r="Y273" s="333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</row>
    <row r="274" spans="1:82" s="6" customFormat="1" ht="12">
      <c r="A274" s="225"/>
      <c r="B274" s="226"/>
      <c r="C274" s="227"/>
      <c r="D274" s="227"/>
      <c r="E274" s="227"/>
      <c r="F274" s="227"/>
      <c r="G274" s="228"/>
      <c r="H274" s="229"/>
      <c r="I274" s="2"/>
      <c r="J274" s="210" t="s">
        <v>19</v>
      </c>
      <c r="K274" s="176" t="s">
        <v>5</v>
      </c>
      <c r="L274" s="211">
        <v>1</v>
      </c>
      <c r="M274" s="237">
        <v>2008</v>
      </c>
      <c r="N274" s="192">
        <v>277</v>
      </c>
      <c r="O274" s="211">
        <v>223473</v>
      </c>
      <c r="P274" s="212">
        <v>12509190</v>
      </c>
      <c r="Q274" s="67">
        <v>8900000</v>
      </c>
      <c r="R274" s="213">
        <f>(L274*P274)-Q274</f>
        <v>3609190</v>
      </c>
      <c r="S274" s="348"/>
      <c r="T274" s="235"/>
      <c r="U274" s="235"/>
      <c r="V274" s="235"/>
      <c r="W274" s="235"/>
      <c r="X274" s="333"/>
      <c r="Y274" s="333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</row>
    <row r="275" spans="1:82" s="6" customFormat="1" ht="12">
      <c r="A275" s="225"/>
      <c r="B275" s="226"/>
      <c r="C275" s="227"/>
      <c r="D275" s="227"/>
      <c r="E275" s="227"/>
      <c r="F275" s="227"/>
      <c r="G275" s="228"/>
      <c r="H275" s="229"/>
      <c r="I275" s="2"/>
      <c r="J275" s="210" t="s">
        <v>19</v>
      </c>
      <c r="K275" s="176" t="s">
        <v>5</v>
      </c>
      <c r="L275" s="211">
        <v>1</v>
      </c>
      <c r="M275" s="237">
        <v>2008</v>
      </c>
      <c r="N275" s="192">
        <v>318</v>
      </c>
      <c r="O275" s="211">
        <v>227855</v>
      </c>
      <c r="P275" s="212">
        <v>12509190</v>
      </c>
      <c r="Q275" s="67">
        <v>8900000</v>
      </c>
      <c r="R275" s="213">
        <f>(L275*P275)-Q275</f>
        <v>3609190</v>
      </c>
      <c r="S275" s="348"/>
      <c r="T275" s="235"/>
      <c r="U275" s="235"/>
      <c r="V275" s="235"/>
      <c r="W275" s="235"/>
      <c r="X275" s="333"/>
      <c r="Y275" s="333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</row>
    <row r="276" spans="1:82" s="6" customFormat="1" ht="12">
      <c r="A276" s="225"/>
      <c r="B276" s="226"/>
      <c r="C276" s="227"/>
      <c r="D276" s="227"/>
      <c r="E276" s="227"/>
      <c r="F276" s="227"/>
      <c r="G276" s="228"/>
      <c r="H276" s="229"/>
      <c r="I276" s="2"/>
      <c r="J276" s="176" t="s">
        <v>74</v>
      </c>
      <c r="K276" s="176" t="s">
        <v>88</v>
      </c>
      <c r="L276" s="192">
        <v>1</v>
      </c>
      <c r="M276" s="157"/>
      <c r="N276" s="157"/>
      <c r="O276" s="157"/>
      <c r="P276" s="175">
        <v>12509190</v>
      </c>
      <c r="Q276" s="175">
        <v>0</v>
      </c>
      <c r="R276" s="41">
        <f>+P276*L276</f>
        <v>12509190</v>
      </c>
      <c r="S276" s="348"/>
      <c r="T276" s="235"/>
      <c r="U276" s="235"/>
      <c r="V276" s="235"/>
      <c r="W276" s="235"/>
      <c r="X276" s="333"/>
      <c r="Y276" s="333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</row>
    <row r="277" spans="1:82" s="6" customFormat="1" ht="12">
      <c r="A277" s="225"/>
      <c r="B277" s="226"/>
      <c r="C277" s="227"/>
      <c r="D277" s="227"/>
      <c r="E277" s="227"/>
      <c r="F277" s="227"/>
      <c r="G277" s="228"/>
      <c r="H277" s="229"/>
      <c r="I277" s="2"/>
      <c r="J277" s="45" t="s">
        <v>146</v>
      </c>
      <c r="K277" s="176"/>
      <c r="L277" s="130">
        <f>SUM(L278:L282)</f>
        <v>5</v>
      </c>
      <c r="M277" s="139"/>
      <c r="N277" s="139"/>
      <c r="O277" s="139"/>
      <c r="P277" s="140"/>
      <c r="Q277" s="140"/>
      <c r="R277" s="32">
        <f>SUM(R278:R282)</f>
        <v>28596199</v>
      </c>
      <c r="S277" s="348"/>
      <c r="T277" s="235"/>
      <c r="U277" s="235"/>
      <c r="V277" s="235"/>
      <c r="W277" s="235"/>
      <c r="X277" s="333"/>
      <c r="Y277" s="333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</row>
    <row r="278" spans="1:82" s="6" customFormat="1" ht="12">
      <c r="A278" s="225"/>
      <c r="B278" s="226"/>
      <c r="C278" s="227"/>
      <c r="D278" s="227"/>
      <c r="E278" s="227"/>
      <c r="F278" s="227"/>
      <c r="G278" s="228"/>
      <c r="H278" s="229"/>
      <c r="I278" s="2"/>
      <c r="J278" s="210" t="s">
        <v>159</v>
      </c>
      <c r="K278" s="176" t="s">
        <v>4</v>
      </c>
      <c r="L278" s="192">
        <v>1</v>
      </c>
      <c r="M278" s="157">
        <v>2008</v>
      </c>
      <c r="N278" s="157">
        <v>373</v>
      </c>
      <c r="O278" s="157">
        <v>774088</v>
      </c>
      <c r="P278" s="212">
        <v>10534439</v>
      </c>
      <c r="Q278" s="67">
        <v>5275000</v>
      </c>
      <c r="R278" s="213">
        <f>+P278-Q278</f>
        <v>5259439</v>
      </c>
      <c r="S278" s="348"/>
      <c r="T278" s="235"/>
      <c r="U278" s="235"/>
      <c r="V278" s="235"/>
      <c r="W278" s="235"/>
      <c r="X278" s="333"/>
      <c r="Y278" s="333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</row>
    <row r="279" spans="1:82" s="6" customFormat="1" ht="12">
      <c r="A279" s="225"/>
      <c r="B279" s="226"/>
      <c r="C279" s="227"/>
      <c r="D279" s="227"/>
      <c r="E279" s="227"/>
      <c r="F279" s="227"/>
      <c r="G279" s="228"/>
      <c r="H279" s="229"/>
      <c r="I279" s="2"/>
      <c r="J279" s="210" t="s">
        <v>38</v>
      </c>
      <c r="K279" s="210" t="s">
        <v>88</v>
      </c>
      <c r="L279" s="211">
        <v>1</v>
      </c>
      <c r="M279" s="211"/>
      <c r="N279" s="211"/>
      <c r="O279" s="211"/>
      <c r="P279" s="212">
        <v>12509190</v>
      </c>
      <c r="Q279" s="212">
        <v>0</v>
      </c>
      <c r="R279" s="41">
        <f>+P279*L279</f>
        <v>12509190</v>
      </c>
      <c r="S279" s="348"/>
      <c r="T279" s="235"/>
      <c r="U279" s="235"/>
      <c r="V279" s="235"/>
      <c r="W279" s="235"/>
      <c r="X279" s="333"/>
      <c r="Y279" s="333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</row>
    <row r="280" spans="1:82" s="6" customFormat="1" ht="12">
      <c r="A280" s="225"/>
      <c r="B280" s="226"/>
      <c r="C280" s="227"/>
      <c r="D280" s="227"/>
      <c r="E280" s="227"/>
      <c r="F280" s="227"/>
      <c r="G280" s="228"/>
      <c r="H280" s="229"/>
      <c r="I280" s="2"/>
      <c r="J280" s="210" t="s">
        <v>38</v>
      </c>
      <c r="K280" s="176" t="s">
        <v>5</v>
      </c>
      <c r="L280" s="211">
        <v>1</v>
      </c>
      <c r="M280" s="211">
        <v>2008</v>
      </c>
      <c r="N280" s="192">
        <v>326</v>
      </c>
      <c r="O280" s="211">
        <v>234583</v>
      </c>
      <c r="P280" s="212">
        <v>12509190</v>
      </c>
      <c r="Q280" s="67">
        <v>8900000</v>
      </c>
      <c r="R280" s="213">
        <f>(L280*P280)-Q280</f>
        <v>3609190</v>
      </c>
      <c r="S280" s="348"/>
      <c r="T280" s="235"/>
      <c r="U280" s="235"/>
      <c r="V280" s="235"/>
      <c r="W280" s="235"/>
      <c r="X280" s="333"/>
      <c r="Y280" s="333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</row>
    <row r="281" spans="1:82" s="6" customFormat="1" ht="12">
      <c r="A281" s="225"/>
      <c r="B281" s="226"/>
      <c r="C281" s="227"/>
      <c r="D281" s="227"/>
      <c r="E281" s="227"/>
      <c r="F281" s="227"/>
      <c r="G281" s="228"/>
      <c r="H281" s="229"/>
      <c r="I281" s="2"/>
      <c r="J281" s="210" t="s">
        <v>38</v>
      </c>
      <c r="K281" s="176" t="s">
        <v>5</v>
      </c>
      <c r="L281" s="211">
        <v>1</v>
      </c>
      <c r="M281" s="211">
        <v>2008</v>
      </c>
      <c r="N281" s="192">
        <v>341</v>
      </c>
      <c r="O281" s="211">
        <v>234584</v>
      </c>
      <c r="P281" s="212">
        <v>12509190</v>
      </c>
      <c r="Q281" s="67">
        <v>8900000</v>
      </c>
      <c r="R281" s="213">
        <f>(L281*P281)-Q281</f>
        <v>3609190</v>
      </c>
      <c r="S281" s="348"/>
      <c r="T281" s="235"/>
      <c r="U281" s="235"/>
      <c r="V281" s="235"/>
      <c r="W281" s="235"/>
      <c r="X281" s="333"/>
      <c r="Y281" s="333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</row>
    <row r="282" spans="1:82" s="6" customFormat="1" ht="12">
      <c r="A282" s="225"/>
      <c r="B282" s="226"/>
      <c r="C282" s="227"/>
      <c r="D282" s="227"/>
      <c r="E282" s="227"/>
      <c r="F282" s="227"/>
      <c r="G282" s="228"/>
      <c r="H282" s="229"/>
      <c r="I282" s="2"/>
      <c r="J282" s="176" t="s">
        <v>55</v>
      </c>
      <c r="K282" s="176" t="s">
        <v>5</v>
      </c>
      <c r="L282" s="192">
        <v>1</v>
      </c>
      <c r="M282" s="157">
        <v>2008</v>
      </c>
      <c r="N282" s="157">
        <v>18</v>
      </c>
      <c r="O282" s="157">
        <v>229550</v>
      </c>
      <c r="P282" s="175">
        <v>12509190</v>
      </c>
      <c r="Q282" s="67">
        <v>8900000</v>
      </c>
      <c r="R282" s="41">
        <f>(L282*P282)-Q282</f>
        <v>3609190</v>
      </c>
      <c r="S282" s="348"/>
      <c r="T282" s="235"/>
      <c r="U282" s="235"/>
      <c r="V282" s="235"/>
      <c r="W282" s="235"/>
      <c r="X282" s="333"/>
      <c r="Y282" s="333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</row>
    <row r="283" spans="1:82" s="6" customFormat="1" ht="12">
      <c r="A283" s="225"/>
      <c r="B283" s="226"/>
      <c r="C283" s="227"/>
      <c r="D283" s="227"/>
      <c r="E283" s="227"/>
      <c r="F283" s="227"/>
      <c r="G283" s="228"/>
      <c r="H283" s="229"/>
      <c r="I283" s="2"/>
      <c r="J283" s="45" t="s">
        <v>147</v>
      </c>
      <c r="K283" s="176"/>
      <c r="L283" s="130">
        <f>SUM(L284:L294)</f>
        <v>11</v>
      </c>
      <c r="M283" s="139"/>
      <c r="N283" s="139"/>
      <c r="O283" s="139"/>
      <c r="P283" s="140"/>
      <c r="Q283" s="140"/>
      <c r="R283" s="32">
        <f>SUM(R284:R294)</f>
        <v>62451837</v>
      </c>
      <c r="S283" s="348"/>
      <c r="T283" s="235"/>
      <c r="U283" s="235"/>
      <c r="V283" s="235"/>
      <c r="W283" s="235"/>
      <c r="X283" s="333"/>
      <c r="Y283" s="333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</row>
    <row r="284" spans="1:82" s="6" customFormat="1" ht="12">
      <c r="A284" s="225"/>
      <c r="B284" s="226"/>
      <c r="C284" s="227"/>
      <c r="D284" s="227"/>
      <c r="E284" s="227"/>
      <c r="F284" s="227"/>
      <c r="G284" s="228"/>
      <c r="H284" s="229"/>
      <c r="I284" s="2"/>
      <c r="J284" s="176" t="s">
        <v>157</v>
      </c>
      <c r="K284" s="176" t="s">
        <v>5</v>
      </c>
      <c r="L284" s="192">
        <v>1</v>
      </c>
      <c r="M284" s="157">
        <v>2008</v>
      </c>
      <c r="N284" s="157">
        <v>278</v>
      </c>
      <c r="O284" s="157">
        <v>228081</v>
      </c>
      <c r="P284" s="175">
        <v>12509190</v>
      </c>
      <c r="Q284" s="67">
        <v>8900000</v>
      </c>
      <c r="R284" s="41">
        <f>(L284*P284)-Q284</f>
        <v>3609190</v>
      </c>
      <c r="S284" s="348"/>
      <c r="T284" s="235"/>
      <c r="U284" s="235"/>
      <c r="V284" s="235"/>
      <c r="W284" s="235"/>
      <c r="X284" s="333"/>
      <c r="Y284" s="333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</row>
    <row r="285" spans="1:82" s="6" customFormat="1" ht="12">
      <c r="A285" s="225"/>
      <c r="B285" s="226"/>
      <c r="C285" s="227"/>
      <c r="D285" s="227"/>
      <c r="E285" s="227"/>
      <c r="F285" s="227"/>
      <c r="G285" s="228"/>
      <c r="H285" s="229"/>
      <c r="I285" s="2"/>
      <c r="J285" s="176" t="s">
        <v>157</v>
      </c>
      <c r="K285" s="176" t="s">
        <v>5</v>
      </c>
      <c r="L285" s="192">
        <v>1</v>
      </c>
      <c r="M285" s="157">
        <v>2008</v>
      </c>
      <c r="N285" s="157">
        <v>21</v>
      </c>
      <c r="O285" s="157">
        <v>228565</v>
      </c>
      <c r="P285" s="175">
        <v>12509190</v>
      </c>
      <c r="Q285" s="67">
        <v>8900000</v>
      </c>
      <c r="R285" s="41">
        <f>(L285*P285)-Q285</f>
        <v>3609190</v>
      </c>
      <c r="S285" s="348"/>
      <c r="T285" s="235"/>
      <c r="U285" s="235"/>
      <c r="V285" s="235"/>
      <c r="W285" s="235"/>
      <c r="X285" s="333"/>
      <c r="Y285" s="333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</row>
    <row r="286" spans="1:82" s="6" customFormat="1" ht="12">
      <c r="A286" s="225"/>
      <c r="B286" s="226"/>
      <c r="C286" s="227"/>
      <c r="D286" s="227"/>
      <c r="E286" s="227"/>
      <c r="F286" s="227"/>
      <c r="G286" s="228"/>
      <c r="H286" s="229"/>
      <c r="I286" s="2"/>
      <c r="J286" s="176" t="s">
        <v>157</v>
      </c>
      <c r="K286" s="176" t="s">
        <v>5</v>
      </c>
      <c r="L286" s="192">
        <v>1</v>
      </c>
      <c r="M286" s="157">
        <v>2008</v>
      </c>
      <c r="N286" s="157">
        <v>28</v>
      </c>
      <c r="O286" s="157">
        <v>235265</v>
      </c>
      <c r="P286" s="175">
        <v>12509190</v>
      </c>
      <c r="Q286" s="67">
        <v>8900000</v>
      </c>
      <c r="R286" s="41">
        <f>(L286*P286)-Q286</f>
        <v>3609190</v>
      </c>
      <c r="S286" s="348"/>
      <c r="T286" s="235"/>
      <c r="U286" s="235"/>
      <c r="V286" s="235"/>
      <c r="W286" s="235"/>
      <c r="X286" s="333"/>
      <c r="Y286" s="333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</row>
    <row r="287" spans="1:82" s="6" customFormat="1" ht="12">
      <c r="A287" s="225"/>
      <c r="B287" s="226"/>
      <c r="C287" s="227"/>
      <c r="D287" s="227"/>
      <c r="E287" s="227"/>
      <c r="F287" s="227"/>
      <c r="G287" s="228"/>
      <c r="H287" s="229"/>
      <c r="I287" s="2"/>
      <c r="J287" s="176" t="s">
        <v>157</v>
      </c>
      <c r="K287" s="176" t="s">
        <v>4</v>
      </c>
      <c r="L287" s="192">
        <v>1</v>
      </c>
      <c r="M287" s="157">
        <v>2008</v>
      </c>
      <c r="N287" s="157">
        <v>95</v>
      </c>
      <c r="O287" s="157">
        <v>774709</v>
      </c>
      <c r="P287" s="212">
        <v>10534439</v>
      </c>
      <c r="Q287" s="67">
        <v>5275000</v>
      </c>
      <c r="R287" s="213">
        <f>+P287-Q287</f>
        <v>5259439</v>
      </c>
      <c r="S287" s="348"/>
      <c r="T287" s="235"/>
      <c r="U287" s="235"/>
      <c r="V287" s="235"/>
      <c r="W287" s="235"/>
      <c r="X287" s="333"/>
      <c r="Y287" s="333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</row>
    <row r="288" spans="1:82" s="6" customFormat="1" ht="12">
      <c r="A288" s="225"/>
      <c r="B288" s="226"/>
      <c r="C288" s="227"/>
      <c r="D288" s="227"/>
      <c r="E288" s="227"/>
      <c r="F288" s="227"/>
      <c r="G288" s="228"/>
      <c r="H288" s="229"/>
      <c r="I288" s="2"/>
      <c r="J288" s="176" t="s">
        <v>157</v>
      </c>
      <c r="K288" s="176" t="s">
        <v>4</v>
      </c>
      <c r="L288" s="192">
        <v>1</v>
      </c>
      <c r="M288" s="157">
        <v>2008</v>
      </c>
      <c r="N288" s="157">
        <v>378</v>
      </c>
      <c r="O288" s="157">
        <v>774199</v>
      </c>
      <c r="P288" s="212">
        <v>10534439</v>
      </c>
      <c r="Q288" s="67">
        <v>5275000</v>
      </c>
      <c r="R288" s="213">
        <f>+P288-Q288</f>
        <v>5259439</v>
      </c>
      <c r="S288" s="348"/>
      <c r="T288" s="235"/>
      <c r="U288" s="235"/>
      <c r="V288" s="235"/>
      <c r="W288" s="235"/>
      <c r="X288" s="333"/>
      <c r="Y288" s="333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</row>
    <row r="289" spans="1:82" s="6" customFormat="1" ht="12">
      <c r="A289" s="225"/>
      <c r="B289" s="226"/>
      <c r="C289" s="227"/>
      <c r="D289" s="227"/>
      <c r="E289" s="227"/>
      <c r="F289" s="227"/>
      <c r="G289" s="228"/>
      <c r="H289" s="229"/>
      <c r="I289" s="2"/>
      <c r="J289" s="176" t="s">
        <v>56</v>
      </c>
      <c r="K289" s="176" t="s">
        <v>5</v>
      </c>
      <c r="L289" s="192">
        <v>1</v>
      </c>
      <c r="M289" s="157">
        <v>2008</v>
      </c>
      <c r="N289" s="157">
        <v>12</v>
      </c>
      <c r="O289" s="157">
        <v>228569</v>
      </c>
      <c r="P289" s="175">
        <v>12509190</v>
      </c>
      <c r="Q289" s="67">
        <v>8900000</v>
      </c>
      <c r="R289" s="41">
        <f>(L289*P289)-Q289</f>
        <v>3609190</v>
      </c>
      <c r="S289" s="348"/>
      <c r="T289" s="235"/>
      <c r="U289" s="235"/>
      <c r="V289" s="235"/>
      <c r="W289" s="235"/>
      <c r="X289" s="333"/>
      <c r="Y289" s="333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</row>
    <row r="290" spans="1:82" s="6" customFormat="1" ht="12">
      <c r="A290" s="225"/>
      <c r="B290" s="226"/>
      <c r="C290" s="227"/>
      <c r="D290" s="227"/>
      <c r="E290" s="227"/>
      <c r="F290" s="227"/>
      <c r="G290" s="228"/>
      <c r="H290" s="229"/>
      <c r="I290" s="2"/>
      <c r="J290" s="176" t="s">
        <v>56</v>
      </c>
      <c r="K290" s="176" t="s">
        <v>4</v>
      </c>
      <c r="L290" s="192">
        <v>1</v>
      </c>
      <c r="M290" s="157">
        <v>2008</v>
      </c>
      <c r="N290" s="157">
        <v>376</v>
      </c>
      <c r="O290" s="157">
        <v>774234</v>
      </c>
      <c r="P290" s="175">
        <v>10534439</v>
      </c>
      <c r="Q290" s="67">
        <v>5275000</v>
      </c>
      <c r="R290" s="41">
        <f>(L290*P290)-Q290</f>
        <v>5259439</v>
      </c>
      <c r="S290" s="348"/>
      <c r="T290" s="235"/>
      <c r="U290" s="235"/>
      <c r="V290" s="235"/>
      <c r="W290" s="235"/>
      <c r="X290" s="333"/>
      <c r="Y290" s="333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</row>
    <row r="291" spans="1:82" s="6" customFormat="1" ht="12">
      <c r="A291" s="225"/>
      <c r="B291" s="226"/>
      <c r="C291" s="227"/>
      <c r="D291" s="227"/>
      <c r="E291" s="227"/>
      <c r="F291" s="227"/>
      <c r="G291" s="228"/>
      <c r="H291" s="229"/>
      <c r="I291" s="2"/>
      <c r="J291" s="176" t="s">
        <v>54</v>
      </c>
      <c r="K291" s="176" t="s">
        <v>5</v>
      </c>
      <c r="L291" s="192">
        <v>1</v>
      </c>
      <c r="M291" s="157">
        <v>2008</v>
      </c>
      <c r="N291" s="157">
        <v>273</v>
      </c>
      <c r="O291" s="157">
        <v>228429</v>
      </c>
      <c r="P291" s="175">
        <v>12509190</v>
      </c>
      <c r="Q291" s="67">
        <v>8900000</v>
      </c>
      <c r="R291" s="41">
        <f>(L291*P291)-Q291</f>
        <v>3609190</v>
      </c>
      <c r="S291" s="348"/>
      <c r="T291" s="235"/>
      <c r="U291" s="235"/>
      <c r="V291" s="235"/>
      <c r="W291" s="235"/>
      <c r="X291" s="333"/>
      <c r="Y291" s="333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</row>
    <row r="292" spans="1:82" s="6" customFormat="1" ht="12">
      <c r="A292" s="225"/>
      <c r="B292" s="226"/>
      <c r="C292" s="227"/>
      <c r="D292" s="227"/>
      <c r="E292" s="227"/>
      <c r="F292" s="227"/>
      <c r="G292" s="228"/>
      <c r="H292" s="229"/>
      <c r="I292" s="2"/>
      <c r="J292" s="176" t="s">
        <v>100</v>
      </c>
      <c r="K292" s="176" t="s">
        <v>88</v>
      </c>
      <c r="L292" s="192">
        <v>1</v>
      </c>
      <c r="M292" s="157"/>
      <c r="N292" s="157"/>
      <c r="O292" s="157"/>
      <c r="P292" s="175">
        <v>12509190</v>
      </c>
      <c r="Q292" s="175">
        <v>0</v>
      </c>
      <c r="R292" s="41">
        <f>+P292*L292</f>
        <v>12509190</v>
      </c>
      <c r="S292" s="348"/>
      <c r="T292" s="235"/>
      <c r="U292" s="235"/>
      <c r="V292" s="235"/>
      <c r="W292" s="235"/>
      <c r="X292" s="333"/>
      <c r="Y292" s="333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</row>
    <row r="293" spans="1:82" s="6" customFormat="1" ht="12">
      <c r="A293" s="225"/>
      <c r="B293" s="226"/>
      <c r="C293" s="227"/>
      <c r="D293" s="227"/>
      <c r="E293" s="227"/>
      <c r="F293" s="227"/>
      <c r="G293" s="228"/>
      <c r="H293" s="229"/>
      <c r="I293" s="2"/>
      <c r="J293" s="210" t="s">
        <v>39</v>
      </c>
      <c r="K293" s="210" t="s">
        <v>88</v>
      </c>
      <c r="L293" s="211">
        <v>1</v>
      </c>
      <c r="M293" s="211"/>
      <c r="N293" s="211"/>
      <c r="O293" s="211"/>
      <c r="P293" s="212">
        <v>12509190</v>
      </c>
      <c r="Q293" s="212">
        <v>0</v>
      </c>
      <c r="R293" s="41">
        <f>+P293*L293</f>
        <v>12509190</v>
      </c>
      <c r="S293" s="348"/>
      <c r="T293" s="235"/>
      <c r="U293" s="235"/>
      <c r="V293" s="235"/>
      <c r="W293" s="235"/>
      <c r="X293" s="333"/>
      <c r="Y293" s="333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</row>
    <row r="294" spans="1:82" s="6" customFormat="1" ht="12">
      <c r="A294" s="225"/>
      <c r="B294" s="226"/>
      <c r="C294" s="227"/>
      <c r="D294" s="227"/>
      <c r="E294" s="227"/>
      <c r="F294" s="227"/>
      <c r="G294" s="228"/>
      <c r="H294" s="229"/>
      <c r="I294" s="2"/>
      <c r="J294" s="176" t="s">
        <v>66</v>
      </c>
      <c r="K294" s="176" t="s">
        <v>5</v>
      </c>
      <c r="L294" s="192">
        <v>1</v>
      </c>
      <c r="M294" s="157">
        <v>2008</v>
      </c>
      <c r="N294" s="157">
        <v>94</v>
      </c>
      <c r="O294" s="157">
        <v>234551</v>
      </c>
      <c r="P294" s="175">
        <v>12509190</v>
      </c>
      <c r="Q294" s="67">
        <v>8900000</v>
      </c>
      <c r="R294" s="41">
        <f>(L294*P294)-Q294</f>
        <v>3609190</v>
      </c>
      <c r="S294" s="348"/>
      <c r="T294" s="235"/>
      <c r="U294" s="235"/>
      <c r="V294" s="235"/>
      <c r="W294" s="235"/>
      <c r="X294" s="333"/>
      <c r="Y294" s="333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</row>
    <row r="295" spans="1:82" s="6" customFormat="1" ht="12">
      <c r="A295" s="225"/>
      <c r="B295" s="226"/>
      <c r="C295" s="227"/>
      <c r="D295" s="227"/>
      <c r="E295" s="227"/>
      <c r="F295" s="227"/>
      <c r="G295" s="228"/>
      <c r="H295" s="229"/>
      <c r="I295" s="2"/>
      <c r="J295" s="45" t="s">
        <v>148</v>
      </c>
      <c r="K295" s="176"/>
      <c r="L295" s="130">
        <f>SUM(L296:L308)</f>
        <v>14</v>
      </c>
      <c r="M295" s="139"/>
      <c r="N295" s="139"/>
      <c r="O295" s="139"/>
      <c r="P295" s="140"/>
      <c r="Q295" s="140"/>
      <c r="R295" s="32">
        <f>SUM(R296:R308)</f>
        <v>94569719</v>
      </c>
      <c r="S295" s="348"/>
      <c r="T295" s="235"/>
      <c r="U295" s="235"/>
      <c r="V295" s="235"/>
      <c r="W295" s="235"/>
      <c r="X295" s="333"/>
      <c r="Y295" s="333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</row>
    <row r="296" spans="1:81" s="6" customFormat="1" ht="12.75" thickBot="1">
      <c r="A296" s="225"/>
      <c r="B296" s="226"/>
      <c r="C296" s="227"/>
      <c r="D296" s="227"/>
      <c r="E296" s="227"/>
      <c r="F296" s="227"/>
      <c r="G296" s="228"/>
      <c r="H296" s="229"/>
      <c r="I296" s="238"/>
      <c r="J296" s="176" t="s">
        <v>17</v>
      </c>
      <c r="K296" s="176" t="s">
        <v>18</v>
      </c>
      <c r="L296" s="192">
        <v>1</v>
      </c>
      <c r="M296" s="157">
        <v>2006</v>
      </c>
      <c r="N296" s="157">
        <v>600</v>
      </c>
      <c r="O296" s="157">
        <v>622351</v>
      </c>
      <c r="P296" s="239">
        <v>21459721</v>
      </c>
      <c r="Q296" s="175">
        <v>11059721</v>
      </c>
      <c r="R296" s="41">
        <v>10400000</v>
      </c>
      <c r="S296" s="348"/>
      <c r="T296" s="235"/>
      <c r="U296" s="235"/>
      <c r="V296" s="235"/>
      <c r="W296" s="235"/>
      <c r="X296" s="333"/>
      <c r="Y296" s="323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</row>
    <row r="297" spans="1:82" s="6" customFormat="1" ht="12">
      <c r="A297" s="240" t="s">
        <v>338</v>
      </c>
      <c r="B297" s="241"/>
      <c r="C297" s="242"/>
      <c r="D297" s="242"/>
      <c r="E297" s="242"/>
      <c r="F297" s="242"/>
      <c r="G297" s="242"/>
      <c r="H297" s="243"/>
      <c r="I297" s="2"/>
      <c r="J297" s="176" t="s">
        <v>57</v>
      </c>
      <c r="K297" s="176" t="s">
        <v>5</v>
      </c>
      <c r="L297" s="192">
        <v>1</v>
      </c>
      <c r="M297" s="157">
        <v>2008</v>
      </c>
      <c r="N297" s="157">
        <v>286</v>
      </c>
      <c r="O297" s="157">
        <v>227891</v>
      </c>
      <c r="P297" s="175">
        <v>12509190</v>
      </c>
      <c r="Q297" s="67">
        <v>8900000</v>
      </c>
      <c r="R297" s="41">
        <f>(L297*P297)-Q297</f>
        <v>3609190</v>
      </c>
      <c r="S297" s="348"/>
      <c r="T297" s="235"/>
      <c r="U297" s="235"/>
      <c r="V297" s="235"/>
      <c r="W297" s="235"/>
      <c r="X297" s="333"/>
      <c r="Y297" s="333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</row>
    <row r="298" spans="1:82" s="6" customFormat="1" ht="12">
      <c r="A298" s="244" t="s">
        <v>114</v>
      </c>
      <c r="B298" s="382"/>
      <c r="C298" s="383"/>
      <c r="D298" s="383"/>
      <c r="E298" s="383"/>
      <c r="F298" s="383"/>
      <c r="G298" s="383"/>
      <c r="H298" s="384"/>
      <c r="I298" s="2"/>
      <c r="J298" s="176" t="s">
        <v>17</v>
      </c>
      <c r="K298" s="176" t="s">
        <v>4</v>
      </c>
      <c r="L298" s="192">
        <v>1</v>
      </c>
      <c r="M298" s="157">
        <v>2007</v>
      </c>
      <c r="N298" s="157">
        <v>90</v>
      </c>
      <c r="O298" s="157">
        <v>674788</v>
      </c>
      <c r="P298" s="175">
        <v>10534439</v>
      </c>
      <c r="Q298" s="67">
        <v>5275000</v>
      </c>
      <c r="R298" s="41">
        <f>(L298*P298)-Q298</f>
        <v>5259439</v>
      </c>
      <c r="S298" s="343"/>
      <c r="T298" s="5"/>
      <c r="U298" s="5"/>
      <c r="V298" s="5"/>
      <c r="W298" s="5"/>
      <c r="X298" s="323"/>
      <c r="Y298" s="323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</row>
    <row r="299" spans="1:82" s="6" customFormat="1" ht="15" customHeight="1">
      <c r="A299" s="37" t="s">
        <v>339</v>
      </c>
      <c r="B299" s="23" t="s">
        <v>225</v>
      </c>
      <c r="C299" s="111">
        <v>1</v>
      </c>
      <c r="D299" s="112">
        <v>2007</v>
      </c>
      <c r="E299" s="113">
        <v>145</v>
      </c>
      <c r="F299" s="113">
        <v>674972</v>
      </c>
      <c r="G299" s="27">
        <v>10534439</v>
      </c>
      <c r="H299" s="27">
        <v>5800000</v>
      </c>
      <c r="I299" s="2"/>
      <c r="J299" s="176" t="s">
        <v>17</v>
      </c>
      <c r="K299" s="176" t="s">
        <v>5</v>
      </c>
      <c r="L299" s="192">
        <v>1</v>
      </c>
      <c r="M299" s="157">
        <v>2008</v>
      </c>
      <c r="N299" s="157">
        <v>176</v>
      </c>
      <c r="O299" s="157">
        <v>223495</v>
      </c>
      <c r="P299" s="175">
        <v>12509190</v>
      </c>
      <c r="Q299" s="67">
        <v>8900000</v>
      </c>
      <c r="R299" s="41">
        <f>(L299*P299)-Q299</f>
        <v>3609190</v>
      </c>
      <c r="S299" s="343"/>
      <c r="T299" s="5"/>
      <c r="U299" s="5"/>
      <c r="V299" s="5"/>
      <c r="W299" s="5"/>
      <c r="X299" s="323"/>
      <c r="Y299" s="323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</row>
    <row r="300" spans="1:82" s="6" customFormat="1" ht="15.75" customHeight="1">
      <c r="A300" s="37" t="s">
        <v>339</v>
      </c>
      <c r="B300" s="23" t="s">
        <v>186</v>
      </c>
      <c r="C300" s="57">
        <v>1</v>
      </c>
      <c r="D300" s="57">
        <v>2007</v>
      </c>
      <c r="E300" s="57">
        <v>152</v>
      </c>
      <c r="F300" s="57" t="s">
        <v>340</v>
      </c>
      <c r="G300" s="27">
        <v>12509190</v>
      </c>
      <c r="H300" s="27">
        <v>10400000</v>
      </c>
      <c r="I300" s="2"/>
      <c r="J300" s="176" t="s">
        <v>17</v>
      </c>
      <c r="K300" s="176" t="s">
        <v>88</v>
      </c>
      <c r="L300" s="192">
        <v>1</v>
      </c>
      <c r="M300" s="157"/>
      <c r="N300" s="157"/>
      <c r="O300" s="157"/>
      <c r="P300" s="175">
        <v>12509190</v>
      </c>
      <c r="Q300" s="175">
        <v>0</v>
      </c>
      <c r="R300" s="41">
        <f>+P300*L300</f>
        <v>12509190</v>
      </c>
      <c r="S300" s="343"/>
      <c r="T300" s="5"/>
      <c r="U300" s="5"/>
      <c r="V300" s="5"/>
      <c r="W300" s="5"/>
      <c r="X300" s="323"/>
      <c r="Y300" s="323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</row>
    <row r="301" spans="1:82" s="33" customFormat="1" ht="15.75" customHeight="1">
      <c r="A301" s="37" t="s">
        <v>339</v>
      </c>
      <c r="B301" s="23" t="s">
        <v>186</v>
      </c>
      <c r="C301" s="57">
        <v>1</v>
      </c>
      <c r="D301" s="57">
        <v>2007</v>
      </c>
      <c r="E301" s="57">
        <v>251</v>
      </c>
      <c r="F301" s="57">
        <v>676366</v>
      </c>
      <c r="G301" s="27">
        <v>12509190</v>
      </c>
      <c r="H301" s="27">
        <v>10400000</v>
      </c>
      <c r="I301" s="28"/>
      <c r="J301" s="210" t="s">
        <v>27</v>
      </c>
      <c r="K301" s="210" t="s">
        <v>88</v>
      </c>
      <c r="L301" s="211">
        <v>1</v>
      </c>
      <c r="M301" s="211"/>
      <c r="N301" s="211"/>
      <c r="O301" s="211"/>
      <c r="P301" s="212">
        <v>12509190</v>
      </c>
      <c r="Q301" s="212">
        <v>0</v>
      </c>
      <c r="R301" s="41">
        <f>+P301*L301</f>
        <v>12509190</v>
      </c>
      <c r="S301" s="344"/>
      <c r="T301" s="4"/>
      <c r="U301" s="4"/>
      <c r="V301" s="4"/>
      <c r="W301" s="4"/>
      <c r="X301" s="325"/>
      <c r="Y301" s="325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</row>
    <row r="302" spans="1:82" s="6" customFormat="1" ht="15.75" customHeight="1">
      <c r="A302" s="141" t="s">
        <v>341</v>
      </c>
      <c r="B302" s="142" t="s">
        <v>342</v>
      </c>
      <c r="C302" s="111"/>
      <c r="D302" s="112"/>
      <c r="E302" s="113"/>
      <c r="F302" s="113"/>
      <c r="G302" s="27">
        <v>10534439</v>
      </c>
      <c r="H302" s="27">
        <v>0</v>
      </c>
      <c r="I302" s="2"/>
      <c r="J302" s="210" t="s">
        <v>27</v>
      </c>
      <c r="K302" s="176" t="s">
        <v>5</v>
      </c>
      <c r="L302" s="211">
        <v>1</v>
      </c>
      <c r="M302" s="211">
        <v>2007</v>
      </c>
      <c r="N302" s="192">
        <v>108</v>
      </c>
      <c r="O302" s="211">
        <v>215654</v>
      </c>
      <c r="P302" s="212">
        <v>12509190</v>
      </c>
      <c r="Q302" s="67">
        <v>8900000</v>
      </c>
      <c r="R302" s="213">
        <f aca="true" t="shared" si="11" ref="R302:R307">(L302*P302)-Q302</f>
        <v>3609190</v>
      </c>
      <c r="S302" s="343"/>
      <c r="T302" s="5"/>
      <c r="U302" s="5"/>
      <c r="V302" s="5"/>
      <c r="W302" s="5"/>
      <c r="X302" s="323"/>
      <c r="Y302" s="323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</row>
    <row r="303" spans="1:82" s="6" customFormat="1" ht="12">
      <c r="A303" s="52" t="s">
        <v>343</v>
      </c>
      <c r="B303" s="5"/>
      <c r="C303" s="156"/>
      <c r="D303" s="156"/>
      <c r="E303" s="156"/>
      <c r="F303" s="156"/>
      <c r="G303" s="156"/>
      <c r="H303" s="156"/>
      <c r="I303" s="2"/>
      <c r="J303" s="210" t="s">
        <v>27</v>
      </c>
      <c r="K303" s="176" t="s">
        <v>5</v>
      </c>
      <c r="L303" s="211">
        <v>1</v>
      </c>
      <c r="M303" s="211">
        <v>2007</v>
      </c>
      <c r="N303" s="192">
        <v>56</v>
      </c>
      <c r="O303" s="211">
        <v>216233</v>
      </c>
      <c r="P303" s="212">
        <v>12509190</v>
      </c>
      <c r="Q303" s="67">
        <v>8900000</v>
      </c>
      <c r="R303" s="213">
        <f t="shared" si="11"/>
        <v>3609190</v>
      </c>
      <c r="S303" s="343"/>
      <c r="T303" s="5"/>
      <c r="U303" s="5"/>
      <c r="V303" s="5"/>
      <c r="W303" s="5"/>
      <c r="X303" s="323"/>
      <c r="Y303" s="323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</row>
    <row r="304" spans="1:82" s="6" customFormat="1" ht="17.25" customHeight="1">
      <c r="A304" s="37" t="s">
        <v>344</v>
      </c>
      <c r="B304" s="23" t="s">
        <v>225</v>
      </c>
      <c r="C304" s="156">
        <v>1</v>
      </c>
      <c r="D304" s="156">
        <v>2007</v>
      </c>
      <c r="E304" s="156">
        <v>162</v>
      </c>
      <c r="F304" s="156">
        <v>675026</v>
      </c>
      <c r="G304" s="156">
        <v>10534439</v>
      </c>
      <c r="H304" s="156">
        <v>5800000</v>
      </c>
      <c r="I304" s="2"/>
      <c r="J304" s="210" t="s">
        <v>27</v>
      </c>
      <c r="K304" s="176" t="s">
        <v>5</v>
      </c>
      <c r="L304" s="211">
        <v>1</v>
      </c>
      <c r="M304" s="211">
        <v>2008</v>
      </c>
      <c r="N304" s="192">
        <v>171</v>
      </c>
      <c r="O304" s="211">
        <v>234579</v>
      </c>
      <c r="P304" s="212">
        <v>12509190</v>
      </c>
      <c r="Q304" s="67">
        <v>8900000</v>
      </c>
      <c r="R304" s="213">
        <f t="shared" si="11"/>
        <v>3609190</v>
      </c>
      <c r="S304" s="343"/>
      <c r="T304" s="5"/>
      <c r="U304" s="5"/>
      <c r="V304" s="5"/>
      <c r="W304" s="5"/>
      <c r="X304" s="323"/>
      <c r="Y304" s="323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</row>
    <row r="305" spans="1:25" s="5" customFormat="1" ht="12">
      <c r="A305" s="52" t="s">
        <v>345</v>
      </c>
      <c r="C305" s="156"/>
      <c r="D305" s="156"/>
      <c r="E305" s="156"/>
      <c r="F305" s="156"/>
      <c r="G305" s="156"/>
      <c r="H305" s="156"/>
      <c r="I305" s="245"/>
      <c r="J305" s="210" t="s">
        <v>27</v>
      </c>
      <c r="K305" s="176" t="s">
        <v>5</v>
      </c>
      <c r="L305" s="211">
        <v>1</v>
      </c>
      <c r="M305" s="211">
        <v>2008</v>
      </c>
      <c r="N305" s="192">
        <v>238</v>
      </c>
      <c r="O305" s="211">
        <v>223490</v>
      </c>
      <c r="P305" s="212">
        <v>12509190</v>
      </c>
      <c r="Q305" s="67">
        <v>8900000</v>
      </c>
      <c r="R305" s="213">
        <f t="shared" si="11"/>
        <v>3609190</v>
      </c>
      <c r="S305" s="343"/>
      <c r="X305" s="323"/>
      <c r="Y305" s="323"/>
    </row>
    <row r="306" spans="1:82" s="6" customFormat="1" ht="18" customHeight="1">
      <c r="A306" s="220" t="s">
        <v>346</v>
      </c>
      <c r="B306" s="23" t="s">
        <v>186</v>
      </c>
      <c r="C306" s="57">
        <v>1</v>
      </c>
      <c r="D306" s="57">
        <v>2007</v>
      </c>
      <c r="E306" s="57">
        <v>112</v>
      </c>
      <c r="F306" s="57" t="s">
        <v>347</v>
      </c>
      <c r="G306" s="27">
        <v>12509190</v>
      </c>
      <c r="H306" s="27">
        <v>10400000</v>
      </c>
      <c r="I306" s="245"/>
      <c r="J306" s="210" t="s">
        <v>27</v>
      </c>
      <c r="K306" s="176" t="s">
        <v>5</v>
      </c>
      <c r="L306" s="211">
        <v>1</v>
      </c>
      <c r="M306" s="211">
        <v>2008</v>
      </c>
      <c r="N306" s="192">
        <v>239</v>
      </c>
      <c r="O306" s="211">
        <v>223964</v>
      </c>
      <c r="P306" s="212">
        <v>12509190</v>
      </c>
      <c r="Q306" s="67">
        <v>8900000</v>
      </c>
      <c r="R306" s="213">
        <f t="shared" si="11"/>
        <v>3609190</v>
      </c>
      <c r="S306" s="343"/>
      <c r="T306" s="5"/>
      <c r="U306" s="5"/>
      <c r="V306" s="5"/>
      <c r="W306" s="5"/>
      <c r="X306" s="323"/>
      <c r="Y306" s="323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</row>
    <row r="307" spans="1:82" s="6" customFormat="1" ht="12">
      <c r="A307" s="52" t="s">
        <v>348</v>
      </c>
      <c r="B307" s="53"/>
      <c r="C307" s="150"/>
      <c r="D307" s="150"/>
      <c r="E307" s="150"/>
      <c r="F307" s="150"/>
      <c r="G307" s="150"/>
      <c r="H307" s="151"/>
      <c r="I307" s="245"/>
      <c r="J307" s="176" t="s">
        <v>64</v>
      </c>
      <c r="K307" s="176" t="s">
        <v>5</v>
      </c>
      <c r="L307" s="192">
        <v>1</v>
      </c>
      <c r="M307" s="157">
        <v>2008</v>
      </c>
      <c r="N307" s="157">
        <v>317</v>
      </c>
      <c r="O307" s="157">
        <v>227963</v>
      </c>
      <c r="P307" s="175">
        <v>12509190</v>
      </c>
      <c r="Q307" s="67">
        <v>8900000</v>
      </c>
      <c r="R307" s="41">
        <f t="shared" si="11"/>
        <v>3609190</v>
      </c>
      <c r="S307" s="343"/>
      <c r="T307" s="5"/>
      <c r="U307" s="5"/>
      <c r="V307" s="5"/>
      <c r="W307" s="5"/>
      <c r="X307" s="323"/>
      <c r="Y307" s="323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</row>
    <row r="308" spans="1:82" s="6" customFormat="1" ht="18" customHeight="1">
      <c r="A308" s="37" t="s">
        <v>349</v>
      </c>
      <c r="B308" s="23" t="s">
        <v>225</v>
      </c>
      <c r="C308" s="111">
        <v>1</v>
      </c>
      <c r="D308" s="112">
        <v>2007</v>
      </c>
      <c r="E308" s="113">
        <v>168</v>
      </c>
      <c r="F308" s="113">
        <v>672381</v>
      </c>
      <c r="G308" s="27">
        <v>10534439</v>
      </c>
      <c r="H308" s="27">
        <v>5800000</v>
      </c>
      <c r="I308" s="2"/>
      <c r="J308" s="210" t="s">
        <v>96</v>
      </c>
      <c r="K308" s="210" t="s">
        <v>88</v>
      </c>
      <c r="L308" s="211">
        <v>2</v>
      </c>
      <c r="M308" s="211"/>
      <c r="N308" s="211"/>
      <c r="O308" s="211"/>
      <c r="P308" s="212">
        <v>12509190</v>
      </c>
      <c r="Q308" s="212">
        <v>0</v>
      </c>
      <c r="R308" s="41">
        <f>+P308*L308</f>
        <v>25018380</v>
      </c>
      <c r="S308" s="343"/>
      <c r="T308" s="5"/>
      <c r="U308" s="5"/>
      <c r="V308" s="5"/>
      <c r="W308" s="5"/>
      <c r="X308" s="323"/>
      <c r="Y308" s="323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</row>
    <row r="309" spans="1:82" s="6" customFormat="1" ht="12">
      <c r="A309" s="52" t="s">
        <v>350</v>
      </c>
      <c r="B309" s="53"/>
      <c r="C309" s="150"/>
      <c r="D309" s="150"/>
      <c r="E309" s="150"/>
      <c r="F309" s="150"/>
      <c r="G309" s="150"/>
      <c r="H309" s="151"/>
      <c r="I309" s="245"/>
      <c r="J309" s="45" t="s">
        <v>149</v>
      </c>
      <c r="K309" s="176"/>
      <c r="L309" s="130">
        <f>+L310</f>
        <v>1</v>
      </c>
      <c r="M309" s="139"/>
      <c r="N309" s="139"/>
      <c r="O309" s="139"/>
      <c r="P309" s="140"/>
      <c r="Q309" s="140"/>
      <c r="R309" s="32">
        <f>+R310</f>
        <v>12509190</v>
      </c>
      <c r="S309" s="343"/>
      <c r="T309" s="5"/>
      <c r="U309" s="5"/>
      <c r="V309" s="5"/>
      <c r="W309" s="5"/>
      <c r="X309" s="323"/>
      <c r="Y309" s="323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</row>
    <row r="310" spans="1:82" s="6" customFormat="1" ht="19.5" customHeight="1">
      <c r="A310" s="37" t="s">
        <v>351</v>
      </c>
      <c r="B310" s="23" t="s">
        <v>186</v>
      </c>
      <c r="C310" s="57">
        <v>1</v>
      </c>
      <c r="D310" s="57">
        <v>2006</v>
      </c>
      <c r="E310" s="57">
        <v>221</v>
      </c>
      <c r="F310" s="57" t="s">
        <v>352</v>
      </c>
      <c r="G310" s="27">
        <v>12509190</v>
      </c>
      <c r="H310" s="27">
        <v>10400000</v>
      </c>
      <c r="I310" s="2"/>
      <c r="J310" s="210" t="s">
        <v>37</v>
      </c>
      <c r="K310" s="210" t="s">
        <v>88</v>
      </c>
      <c r="L310" s="211">
        <v>1</v>
      </c>
      <c r="M310" s="211"/>
      <c r="N310" s="211"/>
      <c r="O310" s="211"/>
      <c r="P310" s="212">
        <v>12509190</v>
      </c>
      <c r="Q310" s="212">
        <v>0</v>
      </c>
      <c r="R310" s="41">
        <f>+P310*L310</f>
        <v>12509190</v>
      </c>
      <c r="S310" s="343"/>
      <c r="T310" s="5"/>
      <c r="U310" s="5"/>
      <c r="V310" s="5"/>
      <c r="W310" s="5"/>
      <c r="X310" s="323"/>
      <c r="Y310" s="323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</row>
    <row r="311" spans="1:82" s="6" customFormat="1" ht="19.5" customHeight="1">
      <c r="A311" s="37" t="s">
        <v>353</v>
      </c>
      <c r="B311" s="23" t="s">
        <v>186</v>
      </c>
      <c r="C311" s="57">
        <v>1</v>
      </c>
      <c r="D311" s="57">
        <v>2007</v>
      </c>
      <c r="E311" s="57">
        <v>110</v>
      </c>
      <c r="F311" s="57" t="s">
        <v>354</v>
      </c>
      <c r="G311" s="27">
        <v>12509190</v>
      </c>
      <c r="H311" s="27">
        <v>10400000</v>
      </c>
      <c r="I311" s="2"/>
      <c r="J311" s="45" t="s">
        <v>150</v>
      </c>
      <c r="K311" s="176"/>
      <c r="L311" s="130">
        <f>SUM(L312:L320)</f>
        <v>9</v>
      </c>
      <c r="M311" s="139"/>
      <c r="N311" s="139"/>
      <c r="O311" s="139"/>
      <c r="P311" s="140"/>
      <c r="Q311" s="140"/>
      <c r="R311" s="32">
        <f>SUM(R312:R320)</f>
        <v>43032959</v>
      </c>
      <c r="S311" s="343"/>
      <c r="T311" s="5"/>
      <c r="U311" s="5"/>
      <c r="V311" s="5"/>
      <c r="W311" s="5"/>
      <c r="X311" s="323"/>
      <c r="Y311" s="323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</row>
    <row r="312" spans="1:82" s="33" customFormat="1" ht="12">
      <c r="A312" s="52" t="s">
        <v>355</v>
      </c>
      <c r="B312" s="53"/>
      <c r="C312" s="150"/>
      <c r="D312" s="150"/>
      <c r="E312" s="150"/>
      <c r="F312" s="150"/>
      <c r="G312" s="150"/>
      <c r="H312" s="151"/>
      <c r="I312" s="28"/>
      <c r="J312" s="176" t="s">
        <v>24</v>
      </c>
      <c r="K312" s="176" t="s">
        <v>5</v>
      </c>
      <c r="L312" s="192">
        <v>1</v>
      </c>
      <c r="M312" s="157">
        <v>2007</v>
      </c>
      <c r="N312" s="157">
        <v>5</v>
      </c>
      <c r="O312" s="157">
        <v>216282</v>
      </c>
      <c r="P312" s="175">
        <v>12509190</v>
      </c>
      <c r="Q312" s="67">
        <v>8900000</v>
      </c>
      <c r="R312" s="41">
        <f>(L312*P312)-Q312</f>
        <v>3609190</v>
      </c>
      <c r="S312" s="344"/>
      <c r="T312" s="4"/>
      <c r="U312" s="4"/>
      <c r="V312" s="4"/>
      <c r="W312" s="4"/>
      <c r="X312" s="325"/>
      <c r="Y312" s="325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</row>
    <row r="313" spans="1:82" s="33" customFormat="1" ht="15.75" customHeight="1">
      <c r="A313" s="141" t="s">
        <v>78</v>
      </c>
      <c r="B313" s="246" t="s">
        <v>172</v>
      </c>
      <c r="C313" s="66">
        <v>1</v>
      </c>
      <c r="D313" s="247"/>
      <c r="E313" s="247"/>
      <c r="F313" s="247"/>
      <c r="G313" s="67">
        <v>12509190</v>
      </c>
      <c r="H313" s="175">
        <v>0</v>
      </c>
      <c r="I313" s="28"/>
      <c r="J313" s="176" t="s">
        <v>24</v>
      </c>
      <c r="K313" s="176" t="s">
        <v>5</v>
      </c>
      <c r="L313" s="192">
        <v>1</v>
      </c>
      <c r="M313" s="157">
        <v>2008</v>
      </c>
      <c r="N313" s="157">
        <v>299</v>
      </c>
      <c r="O313" s="157">
        <v>229512</v>
      </c>
      <c r="P313" s="175">
        <v>12509190</v>
      </c>
      <c r="Q313" s="67">
        <v>8900000</v>
      </c>
      <c r="R313" s="41">
        <f>(L313*P313)-Q313</f>
        <v>3609190</v>
      </c>
      <c r="S313" s="344"/>
      <c r="T313" s="4"/>
      <c r="U313" s="4"/>
      <c r="V313" s="4"/>
      <c r="W313" s="4"/>
      <c r="X313" s="325"/>
      <c r="Y313" s="325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</row>
    <row r="314" spans="1:82" s="33" customFormat="1" ht="19.5" customHeight="1">
      <c r="A314" s="141" t="s">
        <v>356</v>
      </c>
      <c r="B314" s="246" t="s">
        <v>172</v>
      </c>
      <c r="C314" s="66">
        <v>1</v>
      </c>
      <c r="D314" s="247"/>
      <c r="E314" s="247"/>
      <c r="F314" s="247"/>
      <c r="G314" s="67">
        <v>12509190</v>
      </c>
      <c r="H314" s="175">
        <v>0</v>
      </c>
      <c r="I314" s="28"/>
      <c r="J314" s="176" t="s">
        <v>24</v>
      </c>
      <c r="K314" s="176" t="s">
        <v>5</v>
      </c>
      <c r="L314" s="192">
        <v>1</v>
      </c>
      <c r="M314" s="157">
        <v>2008</v>
      </c>
      <c r="N314" s="157">
        <v>328</v>
      </c>
      <c r="O314" s="157">
        <v>234552</v>
      </c>
      <c r="P314" s="175">
        <v>12509190</v>
      </c>
      <c r="Q314" s="67">
        <v>8900000</v>
      </c>
      <c r="R314" s="41">
        <f>(L314*P314)-Q314</f>
        <v>3609190</v>
      </c>
      <c r="S314" s="344"/>
      <c r="T314" s="4"/>
      <c r="U314" s="4"/>
      <c r="V314" s="4"/>
      <c r="W314" s="4"/>
      <c r="X314" s="325"/>
      <c r="Y314" s="325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</row>
    <row r="315" spans="1:82" s="33" customFormat="1" ht="12">
      <c r="A315" s="52" t="s">
        <v>357</v>
      </c>
      <c r="B315" s="248"/>
      <c r="C315" s="66"/>
      <c r="D315" s="247"/>
      <c r="E315" s="247"/>
      <c r="F315" s="247"/>
      <c r="G315" s="67"/>
      <c r="H315" s="175"/>
      <c r="I315" s="249"/>
      <c r="J315" s="176" t="s">
        <v>24</v>
      </c>
      <c r="K315" s="176" t="s">
        <v>88</v>
      </c>
      <c r="L315" s="192">
        <v>1</v>
      </c>
      <c r="M315" s="157"/>
      <c r="N315" s="157"/>
      <c r="O315" s="157"/>
      <c r="P315" s="175">
        <v>12509190</v>
      </c>
      <c r="Q315" s="175">
        <v>0</v>
      </c>
      <c r="R315" s="41">
        <f>+P315*L315</f>
        <v>12509190</v>
      </c>
      <c r="S315" s="344"/>
      <c r="T315" s="4"/>
      <c r="U315" s="4"/>
      <c r="V315" s="4"/>
      <c r="W315" s="4"/>
      <c r="X315" s="325"/>
      <c r="Y315" s="325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</row>
    <row r="316" spans="1:82" s="6" customFormat="1" ht="18.75" customHeight="1">
      <c r="A316" s="141" t="s">
        <v>358</v>
      </c>
      <c r="B316" s="23" t="s">
        <v>186</v>
      </c>
      <c r="C316" s="250">
        <v>1</v>
      </c>
      <c r="D316" s="251">
        <v>2007</v>
      </c>
      <c r="E316" s="251">
        <v>138</v>
      </c>
      <c r="F316" s="251" t="s">
        <v>359</v>
      </c>
      <c r="G316" s="252">
        <v>12509190</v>
      </c>
      <c r="H316" s="253">
        <v>10400000</v>
      </c>
      <c r="I316" s="2"/>
      <c r="J316" s="176" t="s">
        <v>24</v>
      </c>
      <c r="K316" s="176" t="s">
        <v>4</v>
      </c>
      <c r="L316" s="192">
        <v>1</v>
      </c>
      <c r="M316" s="157">
        <v>2008</v>
      </c>
      <c r="N316" s="157">
        <v>148</v>
      </c>
      <c r="O316" s="157">
        <v>740761</v>
      </c>
      <c r="P316" s="175">
        <v>10534439</v>
      </c>
      <c r="Q316" s="67">
        <v>5275000</v>
      </c>
      <c r="R316" s="41">
        <f>(L316*P316)-Q316</f>
        <v>5259439</v>
      </c>
      <c r="S316" s="343"/>
      <c r="T316" s="5"/>
      <c r="U316" s="5"/>
      <c r="V316" s="5"/>
      <c r="W316" s="5"/>
      <c r="X316" s="323"/>
      <c r="Y316" s="323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</row>
    <row r="317" spans="1:18" ht="12">
      <c r="A317" s="52" t="s">
        <v>360</v>
      </c>
      <c r="B317" s="53"/>
      <c r="C317" s="150"/>
      <c r="D317" s="150"/>
      <c r="E317" s="150"/>
      <c r="F317" s="150"/>
      <c r="G317" s="150"/>
      <c r="H317" s="151"/>
      <c r="I317" s="254"/>
      <c r="J317" s="176" t="s">
        <v>65</v>
      </c>
      <c r="K317" s="176" t="s">
        <v>5</v>
      </c>
      <c r="L317" s="192">
        <v>1</v>
      </c>
      <c r="M317" s="157">
        <v>2008</v>
      </c>
      <c r="N317" s="157">
        <v>42</v>
      </c>
      <c r="O317" s="157">
        <v>227744</v>
      </c>
      <c r="P317" s="175">
        <v>12509190</v>
      </c>
      <c r="Q317" s="67">
        <v>8900000</v>
      </c>
      <c r="R317" s="41">
        <f>(L317*P317)-Q317</f>
        <v>3609190</v>
      </c>
    </row>
    <row r="318" spans="1:18" ht="20.25" customHeight="1">
      <c r="A318" s="37" t="s">
        <v>361</v>
      </c>
      <c r="B318" s="23" t="s">
        <v>186</v>
      </c>
      <c r="C318" s="57">
        <v>1</v>
      </c>
      <c r="D318" s="57">
        <v>2007</v>
      </c>
      <c r="E318" s="57">
        <v>314</v>
      </c>
      <c r="F318" s="57">
        <v>674328</v>
      </c>
      <c r="G318" s="27">
        <v>12509190</v>
      </c>
      <c r="H318" s="27">
        <v>10400000</v>
      </c>
      <c r="J318" s="176" t="s">
        <v>155</v>
      </c>
      <c r="K318" s="176" t="s">
        <v>5</v>
      </c>
      <c r="L318" s="258">
        <v>1</v>
      </c>
      <c r="M318" s="259">
        <v>2007</v>
      </c>
      <c r="N318" s="157">
        <v>78</v>
      </c>
      <c r="O318" s="157">
        <v>215652</v>
      </c>
      <c r="P318" s="175">
        <v>12509190</v>
      </c>
      <c r="Q318" s="67">
        <v>8900000</v>
      </c>
      <c r="R318" s="41">
        <f>(L318*P318)-Q318</f>
        <v>3609190</v>
      </c>
    </row>
    <row r="319" spans="1:82" s="33" customFormat="1" ht="12">
      <c r="A319" s="260" t="s">
        <v>362</v>
      </c>
      <c r="B319" s="261"/>
      <c r="C319" s="262"/>
      <c r="D319" s="262"/>
      <c r="E319" s="262"/>
      <c r="F319" s="262"/>
      <c r="G319" s="262"/>
      <c r="H319" s="262"/>
      <c r="I319" s="28"/>
      <c r="J319" s="176" t="s">
        <v>156</v>
      </c>
      <c r="K319" s="176" t="s">
        <v>5</v>
      </c>
      <c r="L319" s="258">
        <v>1</v>
      </c>
      <c r="M319" s="259">
        <v>2008</v>
      </c>
      <c r="N319" s="157">
        <v>241</v>
      </c>
      <c r="O319" s="157">
        <v>223954</v>
      </c>
      <c r="P319" s="175">
        <v>12509190</v>
      </c>
      <c r="Q319" s="67">
        <v>8900000</v>
      </c>
      <c r="R319" s="41">
        <f>(L319*P319)-Q319</f>
        <v>3609190</v>
      </c>
      <c r="S319" s="344"/>
      <c r="T319" s="4"/>
      <c r="U319" s="4"/>
      <c r="V319" s="4"/>
      <c r="W319" s="4"/>
      <c r="X319" s="325"/>
      <c r="Y319" s="325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</row>
    <row r="320" spans="1:18" ht="17.25" customHeight="1">
      <c r="A320" s="263" t="s">
        <v>81</v>
      </c>
      <c r="B320" s="264" t="s">
        <v>172</v>
      </c>
      <c r="C320" s="66">
        <v>1</v>
      </c>
      <c r="D320" s="67"/>
      <c r="E320" s="175"/>
      <c r="F320" s="247"/>
      <c r="G320" s="27">
        <v>12509190</v>
      </c>
      <c r="H320" s="247">
        <v>0</v>
      </c>
      <c r="I320" s="254"/>
      <c r="J320" s="176" t="s">
        <v>156</v>
      </c>
      <c r="K320" s="176" t="s">
        <v>5</v>
      </c>
      <c r="L320" s="258">
        <v>1</v>
      </c>
      <c r="M320" s="259">
        <v>2008</v>
      </c>
      <c r="N320" s="157">
        <v>39</v>
      </c>
      <c r="O320" s="157">
        <v>227611</v>
      </c>
      <c r="P320" s="175">
        <v>12509190</v>
      </c>
      <c r="Q320" s="67">
        <v>8900000</v>
      </c>
      <c r="R320" s="41">
        <f>(L320*P320)-Q320</f>
        <v>3609190</v>
      </c>
    </row>
    <row r="321" spans="1:81" s="33" customFormat="1" ht="24">
      <c r="A321" s="74" t="s">
        <v>363</v>
      </c>
      <c r="B321" s="75" t="s">
        <v>186</v>
      </c>
      <c r="C321" s="57">
        <v>1</v>
      </c>
      <c r="D321" s="57">
        <v>2006</v>
      </c>
      <c r="E321" s="57">
        <v>301</v>
      </c>
      <c r="F321" s="57">
        <v>623771</v>
      </c>
      <c r="G321" s="27">
        <v>12509190</v>
      </c>
      <c r="H321" s="27">
        <v>10400000</v>
      </c>
      <c r="I321" s="28" t="s">
        <v>365</v>
      </c>
      <c r="J321" s="178" t="s">
        <v>102</v>
      </c>
      <c r="K321" s="265"/>
      <c r="L321" s="266">
        <f>SUM(L322:L345)</f>
        <v>21</v>
      </c>
      <c r="M321" s="267"/>
      <c r="N321" s="181"/>
      <c r="O321" s="181"/>
      <c r="P321" s="182"/>
      <c r="Q321" s="182"/>
      <c r="R321" s="268">
        <f>SUM(R322:R345)</f>
        <v>85144088</v>
      </c>
      <c r="S321" s="344"/>
      <c r="T321" s="4"/>
      <c r="U321" s="4"/>
      <c r="V321" s="4"/>
      <c r="W321" s="4"/>
      <c r="X321" s="325"/>
      <c r="Y321" s="325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</row>
    <row r="322" spans="1:82" s="33" customFormat="1" ht="12">
      <c r="A322" s="269" t="s">
        <v>364</v>
      </c>
      <c r="B322" s="270"/>
      <c r="C322" s="271"/>
      <c r="D322" s="271"/>
      <c r="E322" s="272"/>
      <c r="F322" s="273"/>
      <c r="G322" s="274"/>
      <c r="H322" s="274"/>
      <c r="I322" s="28"/>
      <c r="J322" s="176" t="s">
        <v>103</v>
      </c>
      <c r="K322" s="275" t="s">
        <v>90</v>
      </c>
      <c r="L322" s="192">
        <v>0</v>
      </c>
      <c r="M322" s="157"/>
      <c r="N322" s="157"/>
      <c r="O322" s="157"/>
      <c r="P322" s="175">
        <v>23201787</v>
      </c>
      <c r="Q322" s="175">
        <v>0</v>
      </c>
      <c r="R322" s="51">
        <f>(+P322-Q322)*L322</f>
        <v>0</v>
      </c>
      <c r="S322" s="344"/>
      <c r="T322" s="4"/>
      <c r="U322" s="4"/>
      <c r="V322" s="4"/>
      <c r="W322" s="4"/>
      <c r="X322" s="325"/>
      <c r="Y322" s="325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</row>
    <row r="323" spans="1:82" s="33" customFormat="1" ht="12">
      <c r="A323" s="314"/>
      <c r="B323" s="315"/>
      <c r="C323" s="316"/>
      <c r="D323" s="317"/>
      <c r="E323" s="318"/>
      <c r="F323" s="319"/>
      <c r="G323" s="320"/>
      <c r="H323" s="320"/>
      <c r="I323" s="28"/>
      <c r="J323" s="176" t="s">
        <v>384</v>
      </c>
      <c r="K323" s="275" t="s">
        <v>383</v>
      </c>
      <c r="L323" s="192">
        <v>1</v>
      </c>
      <c r="M323" s="157">
        <v>2008</v>
      </c>
      <c r="N323" s="157">
        <v>47</v>
      </c>
      <c r="O323" s="157">
        <v>724421</v>
      </c>
      <c r="P323" s="175">
        <f>+P316</f>
        <v>10534439</v>
      </c>
      <c r="Q323" s="175">
        <v>5275000</v>
      </c>
      <c r="R323" s="51">
        <f aca="true" t="shared" si="12" ref="R323:R345">+P323-Q323*L323</f>
        <v>5259439</v>
      </c>
      <c r="S323" s="344"/>
      <c r="T323" s="4"/>
      <c r="U323" s="4"/>
      <c r="V323" s="4"/>
      <c r="W323" s="4"/>
      <c r="X323" s="325"/>
      <c r="Y323" s="325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</row>
    <row r="324" spans="1:82" s="33" customFormat="1" ht="12">
      <c r="A324" s="314"/>
      <c r="B324" s="315"/>
      <c r="C324" s="316"/>
      <c r="D324" s="317"/>
      <c r="E324" s="318"/>
      <c r="F324" s="319"/>
      <c r="G324" s="320"/>
      <c r="H324" s="320"/>
      <c r="I324" s="28"/>
      <c r="J324" s="176" t="s">
        <v>391</v>
      </c>
      <c r="K324" s="275" t="s">
        <v>383</v>
      </c>
      <c r="L324" s="192">
        <v>1</v>
      </c>
      <c r="M324" s="157">
        <v>2008</v>
      </c>
      <c r="N324" s="157">
        <v>111</v>
      </c>
      <c r="O324" s="157">
        <v>783964</v>
      </c>
      <c r="P324" s="175">
        <v>10534439</v>
      </c>
      <c r="Q324" s="175">
        <v>5275000</v>
      </c>
      <c r="R324" s="51">
        <f t="shared" si="12"/>
        <v>5259439</v>
      </c>
      <c r="S324" s="344"/>
      <c r="T324" s="4"/>
      <c r="U324" s="4"/>
      <c r="V324" s="4"/>
      <c r="W324" s="4"/>
      <c r="X324" s="325"/>
      <c r="Y324" s="325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</row>
    <row r="325" spans="1:82" s="33" customFormat="1" ht="15" customHeight="1">
      <c r="A325" s="314"/>
      <c r="B325" s="315"/>
      <c r="C325" s="316"/>
      <c r="D325" s="317"/>
      <c r="E325" s="318"/>
      <c r="F325" s="319"/>
      <c r="G325" s="320"/>
      <c r="H325" s="320"/>
      <c r="I325" s="28"/>
      <c r="J325" s="176" t="s">
        <v>385</v>
      </c>
      <c r="K325" s="275" t="s">
        <v>5</v>
      </c>
      <c r="L325" s="192">
        <v>1</v>
      </c>
      <c r="M325" s="157">
        <v>2008</v>
      </c>
      <c r="N325" s="157">
        <v>348</v>
      </c>
      <c r="O325" s="157">
        <v>229469</v>
      </c>
      <c r="P325" s="175">
        <v>12509190</v>
      </c>
      <c r="Q325" s="67">
        <v>8900000</v>
      </c>
      <c r="R325" s="51">
        <f t="shared" si="12"/>
        <v>3609190</v>
      </c>
      <c r="S325" s="344"/>
      <c r="T325" s="4"/>
      <c r="U325" s="4"/>
      <c r="V325" s="4"/>
      <c r="W325" s="4"/>
      <c r="X325" s="325"/>
      <c r="Y325" s="325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</row>
    <row r="326" spans="1:82" s="33" customFormat="1" ht="12">
      <c r="A326" s="314"/>
      <c r="B326" s="315"/>
      <c r="C326" s="316"/>
      <c r="D326" s="317"/>
      <c r="E326" s="318"/>
      <c r="F326" s="319"/>
      <c r="G326" s="320"/>
      <c r="H326" s="320"/>
      <c r="I326" s="28"/>
      <c r="J326" s="176" t="s">
        <v>80</v>
      </c>
      <c r="K326" s="275" t="s">
        <v>5</v>
      </c>
      <c r="L326" s="192">
        <v>1</v>
      </c>
      <c r="M326" s="157">
        <v>2008</v>
      </c>
      <c r="N326" s="157">
        <v>349</v>
      </c>
      <c r="O326" s="157">
        <v>229449</v>
      </c>
      <c r="P326" s="175">
        <v>12509190</v>
      </c>
      <c r="Q326" s="67">
        <v>8900000</v>
      </c>
      <c r="R326" s="51">
        <f t="shared" si="12"/>
        <v>3609190</v>
      </c>
      <c r="S326" s="344"/>
      <c r="T326" s="4"/>
      <c r="U326" s="4"/>
      <c r="V326" s="4"/>
      <c r="W326" s="4"/>
      <c r="X326" s="325"/>
      <c r="Y326" s="325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</row>
    <row r="327" spans="1:82" s="33" customFormat="1" ht="12">
      <c r="A327" s="314"/>
      <c r="B327" s="315"/>
      <c r="C327" s="316"/>
      <c r="D327" s="317"/>
      <c r="E327" s="318"/>
      <c r="F327" s="319"/>
      <c r="G327" s="320"/>
      <c r="H327" s="320"/>
      <c r="I327" s="28"/>
      <c r="J327" s="176" t="s">
        <v>363</v>
      </c>
      <c r="K327" s="275" t="s">
        <v>5</v>
      </c>
      <c r="L327" s="192">
        <v>1</v>
      </c>
      <c r="M327" s="157">
        <v>2008</v>
      </c>
      <c r="N327" s="157">
        <v>350</v>
      </c>
      <c r="O327" s="157">
        <v>229468</v>
      </c>
      <c r="P327" s="175">
        <v>12509190</v>
      </c>
      <c r="Q327" s="67">
        <v>8900000</v>
      </c>
      <c r="R327" s="51">
        <f t="shared" si="12"/>
        <v>3609190</v>
      </c>
      <c r="S327" s="344"/>
      <c r="T327" s="4"/>
      <c r="U327" s="4"/>
      <c r="V327" s="4"/>
      <c r="W327" s="4"/>
      <c r="X327" s="325"/>
      <c r="Y327" s="325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</row>
    <row r="328" spans="1:82" s="33" customFormat="1" ht="12">
      <c r="A328" s="314"/>
      <c r="B328" s="315"/>
      <c r="C328" s="316"/>
      <c r="D328" s="317"/>
      <c r="E328" s="318"/>
      <c r="F328" s="319"/>
      <c r="G328" s="320"/>
      <c r="H328" s="320"/>
      <c r="I328" s="28"/>
      <c r="J328" s="176" t="s">
        <v>391</v>
      </c>
      <c r="K328" s="275" t="s">
        <v>5</v>
      </c>
      <c r="L328" s="192">
        <v>1</v>
      </c>
      <c r="M328" s="157">
        <v>2008</v>
      </c>
      <c r="N328" s="157">
        <v>351</v>
      </c>
      <c r="O328" s="157">
        <v>229541</v>
      </c>
      <c r="P328" s="175">
        <v>12509190</v>
      </c>
      <c r="Q328" s="175">
        <v>8900000</v>
      </c>
      <c r="R328" s="51">
        <f t="shared" si="12"/>
        <v>3609190</v>
      </c>
      <c r="S328" s="344"/>
      <c r="T328" s="4"/>
      <c r="U328" s="4"/>
      <c r="V328" s="4"/>
      <c r="W328" s="4"/>
      <c r="X328" s="325"/>
      <c r="Y328" s="325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</row>
    <row r="329" spans="1:82" s="33" customFormat="1" ht="12">
      <c r="A329" s="314"/>
      <c r="B329" s="315"/>
      <c r="C329" s="316"/>
      <c r="D329" s="317"/>
      <c r="E329" s="318"/>
      <c r="F329" s="319"/>
      <c r="G329" s="320"/>
      <c r="H329" s="320"/>
      <c r="I329" s="28"/>
      <c r="J329" s="176" t="s">
        <v>392</v>
      </c>
      <c r="K329" s="275" t="s">
        <v>5</v>
      </c>
      <c r="L329" s="192">
        <v>1</v>
      </c>
      <c r="M329" s="157">
        <v>2008</v>
      </c>
      <c r="N329" s="157">
        <v>352</v>
      </c>
      <c r="O329" s="157">
        <v>229487</v>
      </c>
      <c r="P329" s="175">
        <v>12509190</v>
      </c>
      <c r="Q329" s="67">
        <v>8900000</v>
      </c>
      <c r="R329" s="51">
        <f t="shared" si="12"/>
        <v>3609190</v>
      </c>
      <c r="S329" s="344"/>
      <c r="T329" s="4"/>
      <c r="U329" s="4"/>
      <c r="V329" s="4"/>
      <c r="W329" s="4"/>
      <c r="X329" s="325"/>
      <c r="Y329" s="325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</row>
    <row r="330" spans="1:82" s="33" customFormat="1" ht="12">
      <c r="A330" s="314"/>
      <c r="B330" s="315"/>
      <c r="C330" s="316"/>
      <c r="D330" s="317"/>
      <c r="E330" s="318"/>
      <c r="F330" s="319"/>
      <c r="G330" s="320"/>
      <c r="H330" s="320"/>
      <c r="I330" s="28"/>
      <c r="J330" s="176" t="s">
        <v>82</v>
      </c>
      <c r="K330" s="275" t="s">
        <v>5</v>
      </c>
      <c r="L330" s="192">
        <v>1</v>
      </c>
      <c r="M330" s="157">
        <v>2008</v>
      </c>
      <c r="N330" s="157">
        <v>353</v>
      </c>
      <c r="O330" s="157">
        <v>229542</v>
      </c>
      <c r="P330" s="175">
        <v>12509190</v>
      </c>
      <c r="Q330" s="67">
        <v>8900000</v>
      </c>
      <c r="R330" s="51">
        <f t="shared" si="12"/>
        <v>3609190</v>
      </c>
      <c r="S330" s="344"/>
      <c r="T330" s="4"/>
      <c r="U330" s="4"/>
      <c r="V330" s="4"/>
      <c r="W330" s="4"/>
      <c r="X330" s="325"/>
      <c r="Y330" s="325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</row>
    <row r="331" spans="1:82" s="33" customFormat="1" ht="12">
      <c r="A331" s="314"/>
      <c r="B331" s="315"/>
      <c r="C331" s="316"/>
      <c r="D331" s="317"/>
      <c r="E331" s="318"/>
      <c r="F331" s="319"/>
      <c r="G331" s="320"/>
      <c r="H331" s="320"/>
      <c r="I331" s="28"/>
      <c r="J331" s="176" t="s">
        <v>386</v>
      </c>
      <c r="K331" s="275" t="s">
        <v>5</v>
      </c>
      <c r="L331" s="192">
        <v>1</v>
      </c>
      <c r="M331" s="157">
        <v>2008</v>
      </c>
      <c r="N331" s="157">
        <v>351</v>
      </c>
      <c r="O331" s="157">
        <v>229607</v>
      </c>
      <c r="P331" s="175">
        <v>12509190</v>
      </c>
      <c r="Q331" s="67">
        <v>8900000</v>
      </c>
      <c r="R331" s="51">
        <f t="shared" si="12"/>
        <v>3609190</v>
      </c>
      <c r="S331" s="344"/>
      <c r="T331" s="4"/>
      <c r="U331" s="4"/>
      <c r="V331" s="4"/>
      <c r="W331" s="4"/>
      <c r="X331" s="325"/>
      <c r="Y331" s="325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</row>
    <row r="332" spans="1:82" s="33" customFormat="1" ht="12">
      <c r="A332" s="314"/>
      <c r="B332" s="315"/>
      <c r="C332" s="316"/>
      <c r="D332" s="317"/>
      <c r="E332" s="318"/>
      <c r="F332" s="319"/>
      <c r="G332" s="320"/>
      <c r="H332" s="320"/>
      <c r="I332" s="28"/>
      <c r="J332" s="176" t="s">
        <v>387</v>
      </c>
      <c r="K332" s="275" t="s">
        <v>88</v>
      </c>
      <c r="L332" s="192">
        <v>1</v>
      </c>
      <c r="M332" s="157"/>
      <c r="N332" s="157"/>
      <c r="O332" s="157"/>
      <c r="P332" s="175">
        <v>12509190</v>
      </c>
      <c r="Q332" s="175">
        <v>0</v>
      </c>
      <c r="R332" s="51">
        <f t="shared" si="12"/>
        <v>12509190</v>
      </c>
      <c r="S332" s="344"/>
      <c r="T332" s="4"/>
      <c r="U332" s="4"/>
      <c r="V332" s="4"/>
      <c r="W332" s="4"/>
      <c r="X332" s="325"/>
      <c r="Y332" s="325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</row>
    <row r="333" spans="1:82" s="33" customFormat="1" ht="12">
      <c r="A333" s="314"/>
      <c r="B333" s="315"/>
      <c r="C333" s="316"/>
      <c r="D333" s="317"/>
      <c r="E333" s="318"/>
      <c r="F333" s="319"/>
      <c r="G333" s="320"/>
      <c r="H333" s="320"/>
      <c r="I333" s="28"/>
      <c r="J333" s="176" t="s">
        <v>387</v>
      </c>
      <c r="K333" s="275" t="s">
        <v>2</v>
      </c>
      <c r="L333" s="192">
        <v>1</v>
      </c>
      <c r="M333" s="157">
        <v>2007</v>
      </c>
      <c r="N333" s="157">
        <v>1169</v>
      </c>
      <c r="O333" s="157"/>
      <c r="P333" s="175">
        <v>2434250</v>
      </c>
      <c r="Q333" s="175">
        <v>0</v>
      </c>
      <c r="R333" s="51">
        <f t="shared" si="12"/>
        <v>2434250</v>
      </c>
      <c r="S333" s="344"/>
      <c r="T333" s="4"/>
      <c r="U333" s="4"/>
      <c r="V333" s="4"/>
      <c r="W333" s="4"/>
      <c r="X333" s="325"/>
      <c r="Y333" s="325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</row>
    <row r="334" spans="1:82" s="33" customFormat="1" ht="12">
      <c r="A334" s="314"/>
      <c r="B334" s="315"/>
      <c r="C334" s="316"/>
      <c r="D334" s="317"/>
      <c r="E334" s="318"/>
      <c r="F334" s="319"/>
      <c r="G334" s="320"/>
      <c r="H334" s="320"/>
      <c r="I334" s="28"/>
      <c r="J334" s="176" t="s">
        <v>388</v>
      </c>
      <c r="K334" s="275" t="s">
        <v>88</v>
      </c>
      <c r="L334" s="192">
        <v>1</v>
      </c>
      <c r="M334" s="157"/>
      <c r="N334" s="157"/>
      <c r="O334" s="157"/>
      <c r="P334" s="175">
        <v>12509190</v>
      </c>
      <c r="Q334" s="175">
        <v>0</v>
      </c>
      <c r="R334" s="51">
        <f t="shared" si="12"/>
        <v>12509190</v>
      </c>
      <c r="S334" s="344"/>
      <c r="T334" s="4"/>
      <c r="U334" s="4"/>
      <c r="V334" s="4"/>
      <c r="W334" s="4"/>
      <c r="X334" s="325"/>
      <c r="Y334" s="325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</row>
    <row r="335" spans="1:82" s="33" customFormat="1" ht="12">
      <c r="A335" s="314"/>
      <c r="B335" s="315"/>
      <c r="C335" s="316"/>
      <c r="D335" s="317"/>
      <c r="E335" s="318"/>
      <c r="F335" s="319"/>
      <c r="G335" s="320"/>
      <c r="H335" s="320"/>
      <c r="I335" s="28"/>
      <c r="J335" s="176" t="s">
        <v>389</v>
      </c>
      <c r="K335" s="275" t="s">
        <v>393</v>
      </c>
      <c r="L335" s="192">
        <v>0</v>
      </c>
      <c r="M335" s="157"/>
      <c r="N335" s="157"/>
      <c r="O335" s="157"/>
      <c r="P335" s="175">
        <v>10534439</v>
      </c>
      <c r="Q335" s="175">
        <v>0</v>
      </c>
      <c r="R335" s="51">
        <f>(+P335-Q335)*L335</f>
        <v>0</v>
      </c>
      <c r="S335" s="344"/>
      <c r="T335" s="4"/>
      <c r="U335" s="4"/>
      <c r="V335" s="4"/>
      <c r="W335" s="4"/>
      <c r="X335" s="325"/>
      <c r="Y335" s="325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</row>
    <row r="336" spans="1:82" s="33" customFormat="1" ht="16.5" customHeight="1">
      <c r="A336" s="314"/>
      <c r="B336" s="315"/>
      <c r="C336" s="316"/>
      <c r="D336" s="317"/>
      <c r="E336" s="318"/>
      <c r="F336" s="319"/>
      <c r="G336" s="320"/>
      <c r="H336" s="320"/>
      <c r="I336" s="28"/>
      <c r="J336" s="176" t="s">
        <v>390</v>
      </c>
      <c r="K336" s="275" t="s">
        <v>393</v>
      </c>
      <c r="L336" s="192">
        <v>0</v>
      </c>
      <c r="M336" s="157"/>
      <c r="N336" s="157"/>
      <c r="O336" s="157"/>
      <c r="P336" s="175">
        <v>10534439</v>
      </c>
      <c r="Q336" s="175">
        <v>0</v>
      </c>
      <c r="R336" s="51">
        <f>(+P336-Q336)*L336</f>
        <v>0</v>
      </c>
      <c r="S336" s="344"/>
      <c r="T336" s="4"/>
      <c r="U336" s="4"/>
      <c r="V336" s="4"/>
      <c r="W336" s="4"/>
      <c r="X336" s="325"/>
      <c r="Y336" s="325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</row>
    <row r="337" spans="1:82" s="33" customFormat="1" ht="12">
      <c r="A337" s="276" t="s">
        <v>366</v>
      </c>
      <c r="B337" s="277" t="s">
        <v>367</v>
      </c>
      <c r="C337" s="278">
        <v>5</v>
      </c>
      <c r="D337" s="279"/>
      <c r="E337" s="132"/>
      <c r="F337" s="280"/>
      <c r="G337" s="279">
        <v>21677620</v>
      </c>
      <c r="H337" s="279"/>
      <c r="I337" s="28"/>
      <c r="J337" s="176" t="s">
        <v>76</v>
      </c>
      <c r="K337" s="275" t="s">
        <v>2</v>
      </c>
      <c r="L337" s="192">
        <v>1</v>
      </c>
      <c r="M337" s="157">
        <v>2007</v>
      </c>
      <c r="N337" s="157">
        <v>1171</v>
      </c>
      <c r="O337" s="157">
        <v>1171</v>
      </c>
      <c r="P337" s="175">
        <v>2434250</v>
      </c>
      <c r="Q337" s="175">
        <v>0</v>
      </c>
      <c r="R337" s="51">
        <f t="shared" si="12"/>
        <v>2434250</v>
      </c>
      <c r="S337" s="344"/>
      <c r="T337" s="4"/>
      <c r="U337" s="4"/>
      <c r="V337" s="4"/>
      <c r="W337" s="4"/>
      <c r="X337" s="325"/>
      <c r="Y337" s="325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</row>
    <row r="338" spans="1:82" s="33" customFormat="1" ht="12">
      <c r="A338" s="281" t="s">
        <v>368</v>
      </c>
      <c r="B338" s="282" t="s">
        <v>367</v>
      </c>
      <c r="C338" s="278">
        <v>2</v>
      </c>
      <c r="D338" s="144"/>
      <c r="E338" s="283"/>
      <c r="F338" s="283"/>
      <c r="G338" s="144">
        <v>21677620</v>
      </c>
      <c r="H338" s="144"/>
      <c r="I338" s="28"/>
      <c r="J338" s="176" t="s">
        <v>371</v>
      </c>
      <c r="K338" s="275" t="s">
        <v>2</v>
      </c>
      <c r="L338" s="192">
        <v>1</v>
      </c>
      <c r="M338" s="157">
        <v>2007</v>
      </c>
      <c r="N338" s="157">
        <v>1003</v>
      </c>
      <c r="O338" s="157">
        <v>1003</v>
      </c>
      <c r="P338" s="175">
        <v>2434250</v>
      </c>
      <c r="Q338" s="175">
        <v>0</v>
      </c>
      <c r="R338" s="51">
        <f t="shared" si="12"/>
        <v>2434250</v>
      </c>
      <c r="S338" s="344"/>
      <c r="T338" s="4"/>
      <c r="U338" s="4"/>
      <c r="V338" s="4"/>
      <c r="W338" s="4"/>
      <c r="X338" s="325"/>
      <c r="Y338" s="325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</row>
    <row r="339" spans="1:82" s="33" customFormat="1" ht="12">
      <c r="A339" s="178" t="s">
        <v>140</v>
      </c>
      <c r="B339" s="178"/>
      <c r="C339" s="178"/>
      <c r="D339" s="178"/>
      <c r="E339" s="178"/>
      <c r="F339" s="178"/>
      <c r="G339" s="178"/>
      <c r="H339" s="178"/>
      <c r="I339" s="28"/>
      <c r="J339" s="176" t="s">
        <v>77</v>
      </c>
      <c r="K339" s="275" t="s">
        <v>2</v>
      </c>
      <c r="L339" s="192">
        <v>1</v>
      </c>
      <c r="M339" s="157">
        <v>2007</v>
      </c>
      <c r="N339" s="157">
        <v>1183</v>
      </c>
      <c r="O339" s="157">
        <v>1183</v>
      </c>
      <c r="P339" s="175">
        <v>2434250</v>
      </c>
      <c r="Q339" s="175">
        <v>0</v>
      </c>
      <c r="R339" s="51">
        <f t="shared" si="12"/>
        <v>2434250</v>
      </c>
      <c r="S339" s="344"/>
      <c r="T339" s="4"/>
      <c r="U339" s="4"/>
      <c r="V339" s="4"/>
      <c r="W339" s="4"/>
      <c r="X339" s="325"/>
      <c r="Y339" s="325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</row>
    <row r="340" spans="1:82" s="33" customFormat="1" ht="12">
      <c r="A340" s="281"/>
      <c r="B340" s="281"/>
      <c r="C340" s="281"/>
      <c r="D340" s="281"/>
      <c r="E340" s="281"/>
      <c r="F340" s="281"/>
      <c r="G340" s="281"/>
      <c r="H340" s="281"/>
      <c r="I340" s="28"/>
      <c r="J340" s="176" t="s">
        <v>78</v>
      </c>
      <c r="K340" s="275" t="s">
        <v>2</v>
      </c>
      <c r="L340" s="192">
        <v>1</v>
      </c>
      <c r="M340" s="157">
        <v>2007</v>
      </c>
      <c r="N340" s="157">
        <v>1086</v>
      </c>
      <c r="O340" s="157">
        <v>1086</v>
      </c>
      <c r="P340" s="175">
        <v>2434250</v>
      </c>
      <c r="Q340" s="175">
        <v>0</v>
      </c>
      <c r="R340" s="51">
        <f t="shared" si="12"/>
        <v>2434250</v>
      </c>
      <c r="S340" s="344"/>
      <c r="T340" s="4"/>
      <c r="U340" s="4"/>
      <c r="V340" s="4"/>
      <c r="W340" s="4"/>
      <c r="X340" s="325"/>
      <c r="Y340" s="325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</row>
    <row r="341" spans="1:82" s="33" customFormat="1" ht="12">
      <c r="A341" s="281"/>
      <c r="B341" s="281"/>
      <c r="C341" s="281"/>
      <c r="D341" s="281"/>
      <c r="E341" s="281"/>
      <c r="F341" s="281"/>
      <c r="G341" s="281"/>
      <c r="H341" s="281"/>
      <c r="I341" s="28"/>
      <c r="J341" s="284" t="s">
        <v>79</v>
      </c>
      <c r="K341" s="129" t="s">
        <v>2</v>
      </c>
      <c r="L341" s="285">
        <v>1</v>
      </c>
      <c r="M341" s="131">
        <v>2007</v>
      </c>
      <c r="N341" s="131">
        <v>1167</v>
      </c>
      <c r="O341" s="131">
        <v>1167</v>
      </c>
      <c r="P341" s="132">
        <v>2434250</v>
      </c>
      <c r="Q341" s="132">
        <v>0</v>
      </c>
      <c r="R341" s="51">
        <f t="shared" si="12"/>
        <v>2434250</v>
      </c>
      <c r="S341" s="344"/>
      <c r="T341" s="4"/>
      <c r="U341" s="4"/>
      <c r="V341" s="4"/>
      <c r="W341" s="4"/>
      <c r="X341" s="325"/>
      <c r="Y341" s="325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</row>
    <row r="342" spans="1:82" s="33" customFormat="1" ht="12">
      <c r="A342" s="281"/>
      <c r="B342" s="281"/>
      <c r="C342" s="281"/>
      <c r="D342" s="281"/>
      <c r="E342" s="281"/>
      <c r="F342" s="281"/>
      <c r="G342" s="281"/>
      <c r="H342" s="281"/>
      <c r="I342" s="28"/>
      <c r="J342" s="176" t="s">
        <v>79</v>
      </c>
      <c r="K342" s="275" t="s">
        <v>2</v>
      </c>
      <c r="L342" s="192">
        <v>1</v>
      </c>
      <c r="M342" s="157">
        <v>2007</v>
      </c>
      <c r="N342" s="157">
        <v>923</v>
      </c>
      <c r="O342" s="157">
        <v>923</v>
      </c>
      <c r="P342" s="175">
        <v>2434250</v>
      </c>
      <c r="Q342" s="175">
        <v>0</v>
      </c>
      <c r="R342" s="51">
        <f t="shared" si="12"/>
        <v>2434250</v>
      </c>
      <c r="S342" s="344"/>
      <c r="T342" s="4"/>
      <c r="U342" s="4"/>
      <c r="V342" s="4"/>
      <c r="W342" s="4"/>
      <c r="X342" s="325"/>
      <c r="Y342" s="325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</row>
    <row r="343" spans="1:82" s="33" customFormat="1" ht="12">
      <c r="A343" s="281"/>
      <c r="B343" s="281"/>
      <c r="C343" s="281"/>
      <c r="D343" s="281"/>
      <c r="E343" s="281"/>
      <c r="F343" s="281"/>
      <c r="G343" s="281"/>
      <c r="H343" s="281"/>
      <c r="I343" s="28"/>
      <c r="J343" s="176" t="s">
        <v>80</v>
      </c>
      <c r="K343" s="275" t="s">
        <v>2</v>
      </c>
      <c r="L343" s="192">
        <v>1</v>
      </c>
      <c r="M343" s="157">
        <v>2007</v>
      </c>
      <c r="N343" s="157">
        <v>928</v>
      </c>
      <c r="O343" s="157">
        <v>928</v>
      </c>
      <c r="P343" s="175">
        <v>2434250</v>
      </c>
      <c r="Q343" s="175">
        <v>0</v>
      </c>
      <c r="R343" s="51">
        <f t="shared" si="12"/>
        <v>2434250</v>
      </c>
      <c r="S343" s="344"/>
      <c r="T343" s="4"/>
      <c r="U343" s="4"/>
      <c r="V343" s="4"/>
      <c r="W343" s="4"/>
      <c r="X343" s="325"/>
      <c r="Y343" s="325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</row>
    <row r="344" spans="1:82" s="33" customFormat="1" ht="16.5" customHeight="1">
      <c r="A344" s="286"/>
      <c r="B344" s="286"/>
      <c r="C344" s="286"/>
      <c r="D344" s="286"/>
      <c r="E344" s="286"/>
      <c r="F344" s="286"/>
      <c r="G344" s="286"/>
      <c r="H344" s="286"/>
      <c r="I344" s="28" t="s">
        <v>365</v>
      </c>
      <c r="J344" s="176" t="s">
        <v>81</v>
      </c>
      <c r="K344" s="275" t="s">
        <v>2</v>
      </c>
      <c r="L344" s="192">
        <v>1</v>
      </c>
      <c r="M344" s="157">
        <v>2007</v>
      </c>
      <c r="N344" s="157">
        <v>1085</v>
      </c>
      <c r="O344" s="157">
        <v>1085</v>
      </c>
      <c r="P344" s="175">
        <v>2434250</v>
      </c>
      <c r="Q344" s="175">
        <v>0</v>
      </c>
      <c r="R344" s="51">
        <f t="shared" si="12"/>
        <v>2434250</v>
      </c>
      <c r="S344" s="344"/>
      <c r="T344" s="4"/>
      <c r="U344" s="4"/>
      <c r="V344" s="4"/>
      <c r="W344" s="4"/>
      <c r="X344" s="325"/>
      <c r="Y344" s="325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</row>
    <row r="345" spans="1:82" s="33" customFormat="1" ht="14.25" customHeight="1">
      <c r="A345" s="287" t="s">
        <v>369</v>
      </c>
      <c r="B345" s="288"/>
      <c r="C345" s="289"/>
      <c r="D345" s="290"/>
      <c r="E345" s="291"/>
      <c r="F345" s="292"/>
      <c r="G345" s="290"/>
      <c r="H345" s="290"/>
      <c r="I345" s="28"/>
      <c r="J345" s="176" t="s">
        <v>82</v>
      </c>
      <c r="K345" s="275" t="s">
        <v>2</v>
      </c>
      <c r="L345" s="192">
        <v>1</v>
      </c>
      <c r="M345" s="157">
        <v>2007</v>
      </c>
      <c r="N345" s="157">
        <v>1082</v>
      </c>
      <c r="O345" s="157">
        <v>1082</v>
      </c>
      <c r="P345" s="175">
        <v>2434250</v>
      </c>
      <c r="Q345" s="175">
        <v>0</v>
      </c>
      <c r="R345" s="51">
        <f t="shared" si="12"/>
        <v>2434250</v>
      </c>
      <c r="S345" s="344"/>
      <c r="T345" s="4"/>
      <c r="U345" s="4"/>
      <c r="V345" s="4"/>
      <c r="W345" s="4"/>
      <c r="X345" s="325"/>
      <c r="Y345" s="325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</row>
    <row r="346" spans="10:18" ht="24.75" customHeight="1">
      <c r="J346" s="178" t="s">
        <v>105</v>
      </c>
      <c r="K346" s="265"/>
      <c r="L346" s="180">
        <f>SUM(L347:L351)</f>
        <v>6</v>
      </c>
      <c r="M346" s="181"/>
      <c r="N346" s="181"/>
      <c r="O346" s="181"/>
      <c r="P346" s="182"/>
      <c r="Q346" s="182"/>
      <c r="R346" s="268">
        <f>SUM(R347:R351)</f>
        <v>53630389</v>
      </c>
    </row>
    <row r="347" spans="1:18" ht="12">
      <c r="A347" s="312"/>
      <c r="B347" s="312"/>
      <c r="D347" s="293"/>
      <c r="F347" s="293"/>
      <c r="G347" s="313"/>
      <c r="H347" s="313"/>
      <c r="I347" s="235"/>
      <c r="J347" s="176" t="s">
        <v>83</v>
      </c>
      <c r="K347" s="275" t="s">
        <v>383</v>
      </c>
      <c r="L347" s="192">
        <v>1</v>
      </c>
      <c r="M347" s="157">
        <v>2007</v>
      </c>
      <c r="N347" s="157">
        <v>1134</v>
      </c>
      <c r="O347" s="157" t="s">
        <v>128</v>
      </c>
      <c r="P347" s="175">
        <v>12509190</v>
      </c>
      <c r="Q347" s="67">
        <v>5275000</v>
      </c>
      <c r="R347" s="41">
        <f>(L347*P347)-Q347</f>
        <v>7234190</v>
      </c>
    </row>
    <row r="348" spans="10:18" ht="12">
      <c r="J348" s="176" t="s">
        <v>83</v>
      </c>
      <c r="K348" s="275" t="s">
        <v>88</v>
      </c>
      <c r="L348" s="192">
        <v>2</v>
      </c>
      <c r="M348" s="157"/>
      <c r="N348" s="157"/>
      <c r="O348" s="157"/>
      <c r="P348" s="175">
        <v>12509190</v>
      </c>
      <c r="Q348" s="67"/>
      <c r="R348" s="41">
        <f>+P348*2</f>
        <v>25018380</v>
      </c>
    </row>
    <row r="349" spans="3:198" s="312" customFormat="1" ht="12">
      <c r="C349" s="293"/>
      <c r="D349" s="293"/>
      <c r="E349" s="293"/>
      <c r="F349" s="293"/>
      <c r="G349" s="313"/>
      <c r="H349" s="313"/>
      <c r="I349" s="235"/>
      <c r="J349" s="116" t="s">
        <v>382</v>
      </c>
      <c r="K349" s="70" t="s">
        <v>88</v>
      </c>
      <c r="L349" s="71">
        <v>1</v>
      </c>
      <c r="M349" s="72"/>
      <c r="N349" s="72"/>
      <c r="O349" s="72"/>
      <c r="P349" s="73">
        <v>12509190</v>
      </c>
      <c r="Q349" s="73">
        <v>0</v>
      </c>
      <c r="R349" s="73">
        <f>+P349*L349</f>
        <v>12509190</v>
      </c>
      <c r="S349" s="348"/>
      <c r="T349" s="235"/>
      <c r="U349" s="235"/>
      <c r="V349" s="235"/>
      <c r="W349" s="235"/>
      <c r="X349" s="333"/>
      <c r="Y349" s="333"/>
      <c r="Z349" s="235"/>
      <c r="AA349" s="235"/>
      <c r="AB349" s="235"/>
      <c r="AC349" s="235"/>
      <c r="AD349" s="235"/>
      <c r="AE349" s="235"/>
      <c r="AF349" s="235"/>
      <c r="AG349" s="235"/>
      <c r="AH349" s="235"/>
      <c r="AI349" s="235"/>
      <c r="AJ349" s="235"/>
      <c r="AK349" s="235"/>
      <c r="AL349" s="235"/>
      <c r="AM349" s="235"/>
      <c r="AN349" s="235"/>
      <c r="AO349" s="235"/>
      <c r="AP349" s="235"/>
      <c r="AQ349" s="235"/>
      <c r="AR349" s="235"/>
      <c r="AS349" s="235"/>
      <c r="AT349" s="235"/>
      <c r="AU349" s="235"/>
      <c r="AV349" s="235"/>
      <c r="AW349" s="235"/>
      <c r="AX349" s="235"/>
      <c r="AY349" s="235"/>
      <c r="AZ349" s="235"/>
      <c r="BA349" s="235"/>
      <c r="BB349" s="235"/>
      <c r="BC349" s="235"/>
      <c r="BD349" s="235"/>
      <c r="BE349" s="235"/>
      <c r="BF349" s="235"/>
      <c r="BG349" s="235"/>
      <c r="BH349" s="235"/>
      <c r="BI349" s="235"/>
      <c r="BJ349" s="235"/>
      <c r="BK349" s="235"/>
      <c r="BL349" s="235"/>
      <c r="BM349" s="235"/>
      <c r="BN349" s="235"/>
      <c r="BO349" s="235"/>
      <c r="BP349" s="235"/>
      <c r="BQ349" s="235"/>
      <c r="BR349" s="235"/>
      <c r="BS349" s="235"/>
      <c r="BT349" s="235"/>
      <c r="BU349" s="235"/>
      <c r="BV349" s="235"/>
      <c r="BW349" s="235"/>
      <c r="BX349" s="235"/>
      <c r="BY349" s="235"/>
      <c r="BZ349" s="235"/>
      <c r="CA349" s="235"/>
      <c r="CB349" s="235"/>
      <c r="CC349" s="235"/>
      <c r="CD349" s="235"/>
      <c r="CE349" s="235"/>
      <c r="CF349" s="235"/>
      <c r="CG349" s="235"/>
      <c r="CH349" s="235"/>
      <c r="CI349" s="235"/>
      <c r="CJ349" s="235"/>
      <c r="CK349" s="235"/>
      <c r="CL349" s="235"/>
      <c r="CM349" s="235"/>
      <c r="CN349" s="235"/>
      <c r="CO349" s="235"/>
      <c r="CP349" s="235"/>
      <c r="CQ349" s="235"/>
      <c r="CR349" s="235"/>
      <c r="CS349" s="235"/>
      <c r="CT349" s="235"/>
      <c r="CU349" s="235"/>
      <c r="CV349" s="235"/>
      <c r="CW349" s="235"/>
      <c r="CX349" s="235"/>
      <c r="CY349" s="235"/>
      <c r="CZ349" s="235"/>
      <c r="DA349" s="235"/>
      <c r="DB349" s="235"/>
      <c r="DC349" s="235"/>
      <c r="DD349" s="235"/>
      <c r="DE349" s="235"/>
      <c r="DF349" s="235"/>
      <c r="DG349" s="235"/>
      <c r="DH349" s="235"/>
      <c r="DI349" s="235"/>
      <c r="DJ349" s="235"/>
      <c r="DK349" s="235"/>
      <c r="DL349" s="235"/>
      <c r="DM349" s="235"/>
      <c r="DN349" s="235"/>
      <c r="DO349" s="235"/>
      <c r="DP349" s="235"/>
      <c r="DQ349" s="235"/>
      <c r="DR349" s="235"/>
      <c r="DS349" s="235"/>
      <c r="DT349" s="235"/>
      <c r="DU349" s="235"/>
      <c r="DV349" s="235"/>
      <c r="DW349" s="235"/>
      <c r="DX349" s="235"/>
      <c r="DY349" s="235"/>
      <c r="DZ349" s="235"/>
      <c r="EA349" s="235"/>
      <c r="EB349" s="235"/>
      <c r="EC349" s="235"/>
      <c r="ED349" s="235"/>
      <c r="EE349" s="235"/>
      <c r="EF349" s="235"/>
      <c r="EG349" s="235"/>
      <c r="EH349" s="235"/>
      <c r="EI349" s="235"/>
      <c r="EJ349" s="235"/>
      <c r="EK349" s="235"/>
      <c r="EL349" s="235"/>
      <c r="EM349" s="235"/>
      <c r="EN349" s="235"/>
      <c r="EO349" s="235"/>
      <c r="EP349" s="235"/>
      <c r="EQ349" s="235"/>
      <c r="ER349" s="235"/>
      <c r="ES349" s="235"/>
      <c r="ET349" s="235"/>
      <c r="EU349" s="235"/>
      <c r="EV349" s="235"/>
      <c r="EW349" s="235"/>
      <c r="EX349" s="235"/>
      <c r="EY349" s="235"/>
      <c r="EZ349" s="235"/>
      <c r="FA349" s="235"/>
      <c r="FB349" s="235"/>
      <c r="FC349" s="235"/>
      <c r="FD349" s="235"/>
      <c r="FE349" s="235"/>
      <c r="FF349" s="235"/>
      <c r="FG349" s="235"/>
      <c r="FH349" s="235"/>
      <c r="FI349" s="235"/>
      <c r="FJ349" s="235"/>
      <c r="FK349" s="235"/>
      <c r="FL349" s="235"/>
      <c r="FM349" s="235"/>
      <c r="FN349" s="235"/>
      <c r="FO349" s="235"/>
      <c r="FP349" s="235"/>
      <c r="FQ349" s="235"/>
      <c r="FR349" s="235"/>
      <c r="FS349" s="235"/>
      <c r="FT349" s="235"/>
      <c r="FU349" s="235"/>
      <c r="FV349" s="235"/>
      <c r="FW349" s="235"/>
      <c r="FX349" s="235"/>
      <c r="FY349" s="235"/>
      <c r="FZ349" s="235"/>
      <c r="GA349" s="235"/>
      <c r="GB349" s="235"/>
      <c r="GC349" s="235"/>
      <c r="GD349" s="235"/>
      <c r="GE349" s="235"/>
      <c r="GF349" s="235"/>
      <c r="GG349" s="235"/>
      <c r="GH349" s="235"/>
      <c r="GI349" s="235"/>
      <c r="GJ349" s="235"/>
      <c r="GK349" s="235"/>
      <c r="GL349" s="235"/>
      <c r="GM349" s="235"/>
      <c r="GN349" s="235"/>
      <c r="GO349" s="235"/>
      <c r="GP349" s="235"/>
    </row>
    <row r="350" spans="10:18" ht="12">
      <c r="J350" s="116" t="s">
        <v>382</v>
      </c>
      <c r="K350" s="176" t="s">
        <v>5</v>
      </c>
      <c r="L350" s="192">
        <v>1</v>
      </c>
      <c r="M350" s="157">
        <v>2008</v>
      </c>
      <c r="N350" s="157">
        <v>0</v>
      </c>
      <c r="O350" s="157">
        <v>236823</v>
      </c>
      <c r="P350" s="175">
        <v>12509190</v>
      </c>
      <c r="Q350" s="67">
        <v>8900000</v>
      </c>
      <c r="R350" s="41">
        <f>(L350*P350)-Q350</f>
        <v>3609190</v>
      </c>
    </row>
    <row r="351" spans="10:18" ht="12">
      <c r="J351" s="116" t="s">
        <v>382</v>
      </c>
      <c r="K351" s="176" t="s">
        <v>4</v>
      </c>
      <c r="L351" s="192">
        <v>1</v>
      </c>
      <c r="M351" s="157">
        <v>2008</v>
      </c>
      <c r="N351" s="157">
        <v>0</v>
      </c>
      <c r="O351" s="157">
        <v>735361</v>
      </c>
      <c r="P351" s="175">
        <v>10534439</v>
      </c>
      <c r="Q351" s="67">
        <v>5275000</v>
      </c>
      <c r="R351" s="41">
        <f>(L351*P351)-Q351</f>
        <v>5259439</v>
      </c>
    </row>
    <row r="352" spans="10:18" ht="24.75" customHeight="1">
      <c r="J352" s="178" t="s">
        <v>140</v>
      </c>
      <c r="K352" s="265"/>
      <c r="L352" s="180">
        <f>+L353+L354+L355+L356</f>
        <v>4</v>
      </c>
      <c r="M352" s="181"/>
      <c r="N352" s="181"/>
      <c r="O352" s="181"/>
      <c r="P352" s="182"/>
      <c r="Q352" s="182"/>
      <c r="R352" s="296">
        <f>+R353+R354+R355+R356</f>
        <v>28287507</v>
      </c>
    </row>
    <row r="353" spans="10:18" ht="12">
      <c r="J353" s="176" t="s">
        <v>30</v>
      </c>
      <c r="K353" s="176" t="s">
        <v>4</v>
      </c>
      <c r="L353" s="192">
        <v>1</v>
      </c>
      <c r="M353" s="157">
        <v>2007</v>
      </c>
      <c r="N353" s="157">
        <v>260</v>
      </c>
      <c r="O353" s="157">
        <v>672147</v>
      </c>
      <c r="P353" s="175">
        <v>10534439</v>
      </c>
      <c r="Q353" s="67">
        <v>5275000</v>
      </c>
      <c r="R353" s="41">
        <f>(L353*P353)-Q353</f>
        <v>5259439</v>
      </c>
    </row>
    <row r="354" spans="10:18" ht="12">
      <c r="J354" s="176" t="s">
        <v>30</v>
      </c>
      <c r="K354" s="176" t="s">
        <v>4</v>
      </c>
      <c r="L354" s="192">
        <v>1</v>
      </c>
      <c r="M354" s="157">
        <v>2008</v>
      </c>
      <c r="N354" s="157">
        <v>290</v>
      </c>
      <c r="O354" s="157">
        <v>741649</v>
      </c>
      <c r="P354" s="175">
        <v>10534439</v>
      </c>
      <c r="Q354" s="67">
        <v>5275000</v>
      </c>
      <c r="R354" s="41">
        <f>(L354*P354)-Q354</f>
        <v>5259439</v>
      </c>
    </row>
    <row r="355" spans="10:18" ht="12">
      <c r="J355" s="176" t="s">
        <v>30</v>
      </c>
      <c r="K355" s="176" t="s">
        <v>4</v>
      </c>
      <c r="L355" s="192">
        <v>1</v>
      </c>
      <c r="M355" s="157">
        <v>2008</v>
      </c>
      <c r="N355" s="157">
        <v>347</v>
      </c>
      <c r="O355" s="157">
        <v>740831</v>
      </c>
      <c r="P355" s="175">
        <v>10534439</v>
      </c>
      <c r="Q355" s="67">
        <v>5275000</v>
      </c>
      <c r="R355" s="41">
        <f>(L355*P355)-Q355</f>
        <v>5259439</v>
      </c>
    </row>
    <row r="356" spans="10:18" ht="12">
      <c r="J356" s="176" t="s">
        <v>30</v>
      </c>
      <c r="K356" s="176" t="s">
        <v>88</v>
      </c>
      <c r="L356" s="192">
        <v>1</v>
      </c>
      <c r="M356" s="157"/>
      <c r="N356" s="157"/>
      <c r="O356" s="157"/>
      <c r="P356" s="175">
        <v>12509190</v>
      </c>
      <c r="Q356" s="175">
        <v>0</v>
      </c>
      <c r="R356" s="41">
        <f>+P356</f>
        <v>12509190</v>
      </c>
    </row>
    <row r="357" spans="10:18" ht="26.25" customHeight="1">
      <c r="J357" s="178" t="s">
        <v>141</v>
      </c>
      <c r="K357" s="265"/>
      <c r="L357" s="180">
        <f>+L358+L360+L359</f>
        <v>7</v>
      </c>
      <c r="M357" s="181"/>
      <c r="N357" s="181"/>
      <c r="O357" s="181"/>
      <c r="P357" s="182"/>
      <c r="Q357" s="182"/>
      <c r="R357" s="296">
        <f>+R358+R360+R359</f>
        <v>138373493</v>
      </c>
    </row>
    <row r="358" spans="10:18" ht="12">
      <c r="J358" s="297" t="s">
        <v>61</v>
      </c>
      <c r="K358" s="297" t="s">
        <v>90</v>
      </c>
      <c r="L358" s="298">
        <v>2</v>
      </c>
      <c r="M358" s="299"/>
      <c r="N358" s="299"/>
      <c r="O358" s="299"/>
      <c r="P358" s="283">
        <v>23201787</v>
      </c>
      <c r="Q358" s="283">
        <v>0</v>
      </c>
      <c r="R358" s="300">
        <f>+P358*L358</f>
        <v>46403574</v>
      </c>
    </row>
    <row r="359" spans="10:18" ht="12">
      <c r="J359" s="93" t="s">
        <v>61</v>
      </c>
      <c r="K359" s="341" t="s">
        <v>4</v>
      </c>
      <c r="L359" s="301">
        <v>1</v>
      </c>
      <c r="M359" s="334">
        <v>2008</v>
      </c>
      <c r="N359" s="334">
        <v>143</v>
      </c>
      <c r="O359" s="334">
        <v>714253</v>
      </c>
      <c r="P359" s="280">
        <v>10534439</v>
      </c>
      <c r="Q359" s="335">
        <v>5275000</v>
      </c>
      <c r="R359" s="162">
        <f>+P359-Q359</f>
        <v>5259439</v>
      </c>
    </row>
    <row r="360" spans="10:18" ht="12.75" thickBot="1">
      <c r="J360" s="302" t="s">
        <v>104</v>
      </c>
      <c r="K360" s="303" t="s">
        <v>87</v>
      </c>
      <c r="L360" s="304">
        <v>4</v>
      </c>
      <c r="M360" s="305"/>
      <c r="N360" s="305"/>
      <c r="O360" s="305"/>
      <c r="P360" s="306">
        <v>21677620</v>
      </c>
      <c r="Q360" s="306">
        <v>0</v>
      </c>
      <c r="R360" s="307">
        <f>+P360*L360</f>
        <v>86710480</v>
      </c>
    </row>
    <row r="362" spans="10:18" ht="12">
      <c r="J362" s="293"/>
      <c r="K362" s="293"/>
      <c r="L362" s="293"/>
      <c r="M362" s="293"/>
      <c r="N362" s="293"/>
      <c r="O362" s="309"/>
      <c r="P362" s="293"/>
      <c r="Q362" s="293"/>
      <c r="R362" s="293"/>
    </row>
    <row r="363" spans="10:18" ht="12">
      <c r="J363" s="293"/>
      <c r="K363" s="293"/>
      <c r="L363" s="293"/>
      <c r="M363" s="293"/>
      <c r="N363" s="293"/>
      <c r="O363" s="309"/>
      <c r="P363" s="293"/>
      <c r="Q363" s="293"/>
      <c r="R363" s="293"/>
    </row>
    <row r="364" spans="10:18" ht="12">
      <c r="J364" s="293"/>
      <c r="K364" s="294"/>
      <c r="L364" s="293"/>
      <c r="M364" s="294"/>
      <c r="N364" s="295"/>
      <c r="O364" s="309"/>
      <c r="P364" s="294"/>
      <c r="Q364" s="293"/>
      <c r="R364" s="294"/>
    </row>
    <row r="365" spans="10:18" ht="12">
      <c r="J365" s="293"/>
      <c r="K365" s="294"/>
      <c r="L365" s="293"/>
      <c r="M365" s="294"/>
      <c r="N365" s="295"/>
      <c r="O365" s="309"/>
      <c r="P365" s="294"/>
      <c r="Q365" s="293"/>
      <c r="R365" s="294"/>
    </row>
    <row r="366" spans="10:18" ht="12">
      <c r="J366" s="293"/>
      <c r="K366" s="294"/>
      <c r="L366" s="293"/>
      <c r="M366" s="294"/>
      <c r="N366" s="295"/>
      <c r="O366" s="309"/>
      <c r="P366" s="294"/>
      <c r="Q366" s="293"/>
      <c r="R366" s="294"/>
    </row>
    <row r="367" spans="10:18" ht="12">
      <c r="J367" s="293"/>
      <c r="K367" s="294"/>
      <c r="L367" s="293"/>
      <c r="M367" s="294"/>
      <c r="N367" s="295"/>
      <c r="O367" s="309"/>
      <c r="P367" s="294"/>
      <c r="Q367" s="293"/>
      <c r="R367" s="294"/>
    </row>
    <row r="368" spans="10:18" ht="12">
      <c r="J368" s="293"/>
      <c r="K368" s="294"/>
      <c r="L368" s="293"/>
      <c r="M368" s="294"/>
      <c r="N368" s="295"/>
      <c r="O368" s="309"/>
      <c r="P368" s="294"/>
      <c r="Q368" s="293"/>
      <c r="R368" s="294"/>
    </row>
    <row r="369" spans="10:18" ht="12">
      <c r="J369" s="293"/>
      <c r="K369" s="294"/>
      <c r="L369" s="293"/>
      <c r="M369" s="294"/>
      <c r="N369" s="295"/>
      <c r="O369" s="309"/>
      <c r="P369" s="294"/>
      <c r="Q369" s="293"/>
      <c r="R369" s="294"/>
    </row>
    <row r="370" spans="10:18" ht="12">
      <c r="J370" s="293"/>
      <c r="K370" s="294"/>
      <c r="L370" s="293"/>
      <c r="M370" s="294"/>
      <c r="N370" s="295"/>
      <c r="O370" s="309"/>
      <c r="P370" s="294"/>
      <c r="Q370" s="293"/>
      <c r="R370" s="294"/>
    </row>
    <row r="371" spans="10:18" ht="12">
      <c r="J371" s="293"/>
      <c r="K371" s="294"/>
      <c r="L371" s="293"/>
      <c r="M371" s="294"/>
      <c r="N371" s="295"/>
      <c r="O371" s="309"/>
      <c r="P371" s="294"/>
      <c r="Q371" s="293"/>
      <c r="R371" s="294"/>
    </row>
    <row r="372" spans="10:18" ht="12">
      <c r="J372" s="293"/>
      <c r="K372" s="294"/>
      <c r="L372" s="293"/>
      <c r="M372" s="294"/>
      <c r="N372" s="295"/>
      <c r="O372" s="309"/>
      <c r="P372" s="294"/>
      <c r="Q372" s="293"/>
      <c r="R372" s="294"/>
    </row>
    <row r="373" spans="10:18" ht="12">
      <c r="J373" s="293"/>
      <c r="K373" s="294"/>
      <c r="L373" s="293"/>
      <c r="M373" s="294"/>
      <c r="N373" s="295"/>
      <c r="O373" s="309"/>
      <c r="P373" s="294"/>
      <c r="Q373" s="293"/>
      <c r="R373" s="294"/>
    </row>
    <row r="374" spans="10:18" ht="12">
      <c r="J374" s="293"/>
      <c r="K374" s="294"/>
      <c r="L374" s="293"/>
      <c r="M374" s="294"/>
      <c r="N374" s="295"/>
      <c r="O374" s="309"/>
      <c r="P374" s="294"/>
      <c r="Q374" s="293"/>
      <c r="R374" s="294"/>
    </row>
    <row r="375" spans="10:18" ht="12">
      <c r="J375" s="293"/>
      <c r="K375" s="294"/>
      <c r="L375" s="293"/>
      <c r="M375" s="294"/>
      <c r="N375" s="295"/>
      <c r="O375" s="309"/>
      <c r="P375" s="294"/>
      <c r="Q375" s="293"/>
      <c r="R375" s="294"/>
    </row>
    <row r="376" spans="10:18" ht="12">
      <c r="J376" s="293"/>
      <c r="K376" s="294"/>
      <c r="L376" s="293"/>
      <c r="M376" s="294"/>
      <c r="N376" s="295"/>
      <c r="O376" s="309"/>
      <c r="P376" s="294"/>
      <c r="Q376" s="293"/>
      <c r="R376" s="294"/>
    </row>
    <row r="377" spans="10:18" ht="12">
      <c r="J377" s="293"/>
      <c r="K377" s="294"/>
      <c r="L377" s="293"/>
      <c r="M377" s="294"/>
      <c r="N377" s="295"/>
      <c r="O377" s="309"/>
      <c r="P377" s="294"/>
      <c r="Q377" s="293"/>
      <c r="R377" s="294"/>
    </row>
    <row r="378" spans="10:18" ht="12">
      <c r="J378" s="293"/>
      <c r="K378" s="294"/>
      <c r="L378" s="293"/>
      <c r="M378" s="294"/>
      <c r="N378" s="295"/>
      <c r="O378" s="309"/>
      <c r="P378" s="294"/>
      <c r="Q378" s="293"/>
      <c r="R378" s="294"/>
    </row>
    <row r="379" spans="10:18" ht="12">
      <c r="J379" s="293"/>
      <c r="K379" s="294"/>
      <c r="L379" s="293"/>
      <c r="M379" s="294"/>
      <c r="N379" s="295"/>
      <c r="O379" s="309"/>
      <c r="P379" s="294"/>
      <c r="Q379" s="293"/>
      <c r="R379" s="294"/>
    </row>
    <row r="380" spans="10:28" ht="12">
      <c r="J380" s="293"/>
      <c r="K380" s="294"/>
      <c r="L380" s="293"/>
      <c r="M380" s="294"/>
      <c r="N380" s="295"/>
      <c r="O380" s="309"/>
      <c r="P380" s="294"/>
      <c r="Q380" s="293"/>
      <c r="R380" s="294"/>
      <c r="AB380" s="310"/>
    </row>
    <row r="381" spans="10:18" ht="12">
      <c r="J381" s="293"/>
      <c r="K381" s="294"/>
      <c r="L381" s="293"/>
      <c r="M381" s="294"/>
      <c r="N381" s="295"/>
      <c r="O381" s="309"/>
      <c r="P381" s="294"/>
      <c r="Q381" s="293"/>
      <c r="R381" s="294"/>
    </row>
    <row r="382" spans="10:18" ht="12">
      <c r="J382" s="293"/>
      <c r="K382" s="294"/>
      <c r="L382" s="293"/>
      <c r="M382" s="294"/>
      <c r="N382" s="295"/>
      <c r="O382" s="309"/>
      <c r="P382" s="294"/>
      <c r="Q382" s="293"/>
      <c r="R382" s="294"/>
    </row>
    <row r="383" spans="10:18" ht="12">
      <c r="J383" s="293"/>
      <c r="K383" s="294"/>
      <c r="L383" s="293"/>
      <c r="M383" s="294"/>
      <c r="N383" s="295"/>
      <c r="O383" s="309"/>
      <c r="P383" s="294"/>
      <c r="Q383" s="293"/>
      <c r="R383" s="294"/>
    </row>
    <row r="384" spans="10:18" ht="12">
      <c r="J384" s="293"/>
      <c r="K384" s="294"/>
      <c r="L384" s="293"/>
      <c r="M384" s="294"/>
      <c r="N384" s="295"/>
      <c r="O384" s="309"/>
      <c r="P384" s="294"/>
      <c r="Q384" s="293"/>
      <c r="R384" s="294"/>
    </row>
    <row r="385" spans="10:18" ht="12">
      <c r="J385" s="293"/>
      <c r="K385" s="294"/>
      <c r="L385" s="293"/>
      <c r="M385" s="294"/>
      <c r="N385" s="295"/>
      <c r="O385" s="309"/>
      <c r="P385" s="294"/>
      <c r="Q385" s="293"/>
      <c r="R385" s="294"/>
    </row>
    <row r="386" spans="10:18" ht="12">
      <c r="J386" s="293"/>
      <c r="K386" s="294"/>
      <c r="L386" s="293"/>
      <c r="M386" s="294"/>
      <c r="N386" s="295"/>
      <c r="O386" s="309"/>
      <c r="P386" s="294"/>
      <c r="Q386" s="293"/>
      <c r="R386" s="294"/>
    </row>
    <row r="387" spans="10:18" ht="12">
      <c r="J387" s="293"/>
      <c r="K387" s="294"/>
      <c r="L387" s="293"/>
      <c r="M387" s="294"/>
      <c r="N387" s="295"/>
      <c r="O387" s="309"/>
      <c r="P387" s="294"/>
      <c r="Q387" s="293"/>
      <c r="R387" s="294"/>
    </row>
    <row r="388" spans="10:18" ht="12">
      <c r="J388" s="293"/>
      <c r="K388" s="294"/>
      <c r="L388" s="293"/>
      <c r="M388" s="294"/>
      <c r="N388" s="295"/>
      <c r="O388" s="309"/>
      <c r="P388" s="294"/>
      <c r="Q388" s="293"/>
      <c r="R388" s="294"/>
    </row>
    <row r="389" spans="10:18" ht="12">
      <c r="J389" s="293"/>
      <c r="K389" s="294"/>
      <c r="L389" s="293"/>
      <c r="M389" s="294"/>
      <c r="N389" s="295"/>
      <c r="O389" s="309"/>
      <c r="P389" s="294"/>
      <c r="Q389" s="293"/>
      <c r="R389" s="294"/>
    </row>
    <row r="390" spans="10:18" ht="12">
      <c r="J390" s="293"/>
      <c r="K390" s="294"/>
      <c r="L390" s="293"/>
      <c r="M390" s="294"/>
      <c r="N390" s="295"/>
      <c r="O390" s="309"/>
      <c r="P390" s="294"/>
      <c r="Q390" s="293"/>
      <c r="R390" s="294"/>
    </row>
    <row r="391" spans="10:18" ht="12">
      <c r="J391" s="293"/>
      <c r="K391" s="294"/>
      <c r="L391" s="293"/>
      <c r="M391" s="294"/>
      <c r="N391" s="295"/>
      <c r="O391" s="309"/>
      <c r="P391" s="294"/>
      <c r="Q391" s="293"/>
      <c r="R391" s="294"/>
    </row>
    <row r="392" spans="10:18" ht="12">
      <c r="J392" s="293"/>
      <c r="K392" s="294"/>
      <c r="L392" s="293"/>
      <c r="M392" s="294"/>
      <c r="N392" s="295"/>
      <c r="O392" s="309"/>
      <c r="P392" s="294"/>
      <c r="Q392" s="293"/>
      <c r="R392" s="294"/>
    </row>
    <row r="393" spans="10:18" ht="12">
      <c r="J393" s="293"/>
      <c r="K393" s="294"/>
      <c r="L393" s="293"/>
      <c r="M393" s="294"/>
      <c r="N393" s="295"/>
      <c r="O393" s="309"/>
      <c r="P393" s="294"/>
      <c r="Q393" s="293"/>
      <c r="R393" s="294"/>
    </row>
    <row r="394" spans="10:18" ht="12">
      <c r="J394" s="293"/>
      <c r="K394" s="294"/>
      <c r="L394" s="293"/>
      <c r="M394" s="294"/>
      <c r="N394" s="295"/>
      <c r="O394" s="309"/>
      <c r="P394" s="294"/>
      <c r="Q394" s="293"/>
      <c r="R394" s="294"/>
    </row>
    <row r="395" spans="10:18" ht="12">
      <c r="J395" s="293"/>
      <c r="K395" s="294"/>
      <c r="L395" s="293"/>
      <c r="M395" s="294"/>
      <c r="N395" s="295"/>
      <c r="O395" s="309"/>
      <c r="P395" s="294"/>
      <c r="Q395" s="293"/>
      <c r="R395" s="294"/>
    </row>
    <row r="396" spans="10:18" ht="12">
      <c r="J396" s="293"/>
      <c r="K396" s="294"/>
      <c r="L396" s="293"/>
      <c r="M396" s="294"/>
      <c r="N396" s="295"/>
      <c r="O396" s="309"/>
      <c r="P396" s="294"/>
      <c r="Q396" s="293"/>
      <c r="R396" s="294"/>
    </row>
    <row r="397" spans="10:18" ht="12">
      <c r="J397" s="293"/>
      <c r="K397" s="294"/>
      <c r="L397" s="293"/>
      <c r="M397" s="294"/>
      <c r="N397" s="295"/>
      <c r="O397" s="309"/>
      <c r="P397" s="294"/>
      <c r="Q397" s="293"/>
      <c r="R397" s="294"/>
    </row>
    <row r="398" spans="10:18" ht="12">
      <c r="J398" s="293"/>
      <c r="K398" s="294"/>
      <c r="L398" s="293"/>
      <c r="M398" s="294"/>
      <c r="N398" s="295"/>
      <c r="O398" s="309"/>
      <c r="P398" s="294"/>
      <c r="Q398" s="293"/>
      <c r="R398" s="294"/>
    </row>
    <row r="399" spans="10:18" ht="12">
      <c r="J399" s="293"/>
      <c r="K399" s="294"/>
      <c r="L399" s="293"/>
      <c r="M399" s="294"/>
      <c r="N399" s="295"/>
      <c r="O399" s="309"/>
      <c r="P399" s="294"/>
      <c r="Q399" s="293"/>
      <c r="R399" s="294"/>
    </row>
    <row r="400" spans="10:18" ht="12">
      <c r="J400" s="293"/>
      <c r="K400" s="294"/>
      <c r="L400" s="293"/>
      <c r="M400" s="294"/>
      <c r="N400" s="295"/>
      <c r="O400" s="309"/>
      <c r="P400" s="294"/>
      <c r="Q400" s="293"/>
      <c r="R400" s="294"/>
    </row>
    <row r="401" spans="10:18" ht="12">
      <c r="J401" s="293"/>
      <c r="K401" s="294"/>
      <c r="L401" s="293"/>
      <c r="M401" s="294"/>
      <c r="N401" s="295"/>
      <c r="O401" s="309"/>
      <c r="P401" s="294"/>
      <c r="Q401" s="293"/>
      <c r="R401" s="294"/>
    </row>
    <row r="402" spans="10:18" ht="12">
      <c r="J402" s="293"/>
      <c r="K402" s="294"/>
      <c r="L402" s="293"/>
      <c r="M402" s="294"/>
      <c r="N402" s="295"/>
      <c r="O402" s="309"/>
      <c r="P402" s="294"/>
      <c r="Q402" s="293"/>
      <c r="R402" s="294"/>
    </row>
    <row r="403" spans="10:18" ht="12">
      <c r="J403" s="293"/>
      <c r="K403" s="294"/>
      <c r="L403" s="293"/>
      <c r="M403" s="294"/>
      <c r="N403" s="295"/>
      <c r="O403" s="309"/>
      <c r="P403" s="294"/>
      <c r="Q403" s="293"/>
      <c r="R403" s="294"/>
    </row>
    <row r="404" spans="10:18" ht="12">
      <c r="J404" s="293"/>
      <c r="K404" s="294"/>
      <c r="L404" s="293"/>
      <c r="M404" s="294"/>
      <c r="N404" s="295"/>
      <c r="O404" s="309"/>
      <c r="P404" s="294"/>
      <c r="Q404" s="293"/>
      <c r="R404" s="294"/>
    </row>
    <row r="405" spans="10:18" ht="12">
      <c r="J405" s="293"/>
      <c r="K405" s="294"/>
      <c r="L405" s="293"/>
      <c r="M405" s="294"/>
      <c r="N405" s="295"/>
      <c r="O405" s="309"/>
      <c r="P405" s="294"/>
      <c r="Q405" s="293"/>
      <c r="R405" s="294"/>
    </row>
    <row r="406" spans="10:18" ht="12">
      <c r="J406" s="293"/>
      <c r="K406" s="294"/>
      <c r="L406" s="293"/>
      <c r="M406" s="294"/>
      <c r="N406" s="295"/>
      <c r="O406" s="309"/>
      <c r="P406" s="294"/>
      <c r="Q406" s="293"/>
      <c r="R406" s="294"/>
    </row>
    <row r="407" spans="10:18" ht="12">
      <c r="J407" s="293"/>
      <c r="K407" s="294"/>
      <c r="L407" s="293"/>
      <c r="M407" s="294"/>
      <c r="N407" s="295"/>
      <c r="O407" s="309"/>
      <c r="P407" s="294"/>
      <c r="Q407" s="293"/>
      <c r="R407" s="294"/>
    </row>
    <row r="408" spans="10:18" ht="12">
      <c r="J408" s="293"/>
      <c r="K408" s="294"/>
      <c r="L408" s="293"/>
      <c r="M408" s="294"/>
      <c r="N408" s="295"/>
      <c r="O408" s="309"/>
      <c r="P408" s="294"/>
      <c r="Q408" s="293"/>
      <c r="R408" s="294"/>
    </row>
    <row r="409" spans="10:18" ht="12">
      <c r="J409" s="293"/>
      <c r="K409" s="294"/>
      <c r="L409" s="293"/>
      <c r="M409" s="294"/>
      <c r="N409" s="295"/>
      <c r="O409" s="309"/>
      <c r="P409" s="294"/>
      <c r="Q409" s="293"/>
      <c r="R409" s="294"/>
    </row>
    <row r="410" spans="10:18" ht="12">
      <c r="J410" s="293"/>
      <c r="K410" s="294"/>
      <c r="L410" s="293"/>
      <c r="M410" s="294"/>
      <c r="N410" s="295"/>
      <c r="O410" s="309"/>
      <c r="P410" s="294"/>
      <c r="Q410" s="293"/>
      <c r="R410" s="294"/>
    </row>
    <row r="411" spans="10:18" ht="12">
      <c r="J411" s="293"/>
      <c r="K411" s="294"/>
      <c r="L411" s="293"/>
      <c r="M411" s="294"/>
      <c r="N411" s="295"/>
      <c r="O411" s="309"/>
      <c r="P411" s="294"/>
      <c r="Q411" s="293"/>
      <c r="R411" s="294"/>
    </row>
    <row r="412" spans="10:18" ht="12">
      <c r="J412" s="293"/>
      <c r="K412" s="294"/>
      <c r="L412" s="293"/>
      <c r="M412" s="294"/>
      <c r="N412" s="295"/>
      <c r="O412" s="309"/>
      <c r="P412" s="294"/>
      <c r="Q412" s="293"/>
      <c r="R412" s="294"/>
    </row>
    <row r="413" spans="10:18" ht="12">
      <c r="J413" s="293"/>
      <c r="K413" s="294"/>
      <c r="L413" s="293"/>
      <c r="M413" s="294"/>
      <c r="N413" s="295"/>
      <c r="O413" s="309"/>
      <c r="P413" s="294"/>
      <c r="Q413" s="293"/>
      <c r="R413" s="294"/>
    </row>
    <row r="414" spans="10:18" ht="12">
      <c r="J414" s="293"/>
      <c r="K414" s="294"/>
      <c r="L414" s="293"/>
      <c r="M414" s="294"/>
      <c r="N414" s="295"/>
      <c r="O414" s="309"/>
      <c r="P414" s="294"/>
      <c r="Q414" s="293"/>
      <c r="R414" s="294"/>
    </row>
    <row r="415" spans="10:18" ht="12">
      <c r="J415" s="293"/>
      <c r="K415" s="294"/>
      <c r="L415" s="293"/>
      <c r="M415" s="294"/>
      <c r="N415" s="295"/>
      <c r="O415" s="309"/>
      <c r="P415" s="294"/>
      <c r="Q415" s="293"/>
      <c r="R415" s="294"/>
    </row>
    <row r="416" spans="10:18" ht="12">
      <c r="J416" s="293"/>
      <c r="K416" s="294"/>
      <c r="L416" s="293"/>
      <c r="M416" s="294"/>
      <c r="N416" s="295"/>
      <c r="O416" s="309"/>
      <c r="P416" s="294"/>
      <c r="Q416" s="293"/>
      <c r="R416" s="294"/>
    </row>
    <row r="417" spans="10:18" ht="12">
      <c r="J417" s="293"/>
      <c r="K417" s="294"/>
      <c r="L417" s="293"/>
      <c r="M417" s="294"/>
      <c r="N417" s="295"/>
      <c r="O417" s="309"/>
      <c r="P417" s="294"/>
      <c r="Q417" s="293"/>
      <c r="R417" s="294"/>
    </row>
    <row r="418" spans="10:18" ht="12">
      <c r="J418" s="293"/>
      <c r="K418" s="294"/>
      <c r="L418" s="293"/>
      <c r="M418" s="294"/>
      <c r="N418" s="295"/>
      <c r="O418" s="309"/>
      <c r="P418" s="294"/>
      <c r="Q418" s="293"/>
      <c r="R418" s="294"/>
    </row>
    <row r="419" spans="10:18" ht="12">
      <c r="J419" s="293"/>
      <c r="K419" s="294"/>
      <c r="L419" s="293"/>
      <c r="M419" s="294"/>
      <c r="N419" s="295"/>
      <c r="O419" s="309"/>
      <c r="P419" s="294"/>
      <c r="Q419" s="293"/>
      <c r="R419" s="294"/>
    </row>
    <row r="420" spans="10:18" ht="12">
      <c r="J420" s="293"/>
      <c r="K420" s="294"/>
      <c r="L420" s="293"/>
      <c r="M420" s="294"/>
      <c r="N420" s="295"/>
      <c r="O420" s="309"/>
      <c r="P420" s="294"/>
      <c r="Q420" s="293"/>
      <c r="R420" s="294"/>
    </row>
    <row r="421" spans="10:18" ht="12">
      <c r="J421" s="293"/>
      <c r="K421" s="294"/>
      <c r="L421" s="293"/>
      <c r="M421" s="294"/>
      <c r="N421" s="295"/>
      <c r="O421" s="309"/>
      <c r="P421" s="294"/>
      <c r="Q421" s="293"/>
      <c r="R421" s="294"/>
    </row>
    <row r="422" spans="10:18" ht="12">
      <c r="J422" s="293"/>
      <c r="K422" s="294"/>
      <c r="L422" s="293"/>
      <c r="M422" s="294"/>
      <c r="N422" s="295"/>
      <c r="O422" s="309"/>
      <c r="P422" s="294"/>
      <c r="Q422" s="293"/>
      <c r="R422" s="294"/>
    </row>
    <row r="423" spans="10:18" ht="12">
      <c r="J423" s="293"/>
      <c r="K423" s="294"/>
      <c r="L423" s="293"/>
      <c r="M423" s="294"/>
      <c r="N423" s="295"/>
      <c r="O423" s="309"/>
      <c r="P423" s="294"/>
      <c r="Q423" s="293"/>
      <c r="R423" s="294"/>
    </row>
    <row r="424" spans="10:18" ht="12">
      <c r="J424" s="293"/>
      <c r="K424" s="294"/>
      <c r="L424" s="293"/>
      <c r="M424" s="294"/>
      <c r="N424" s="295"/>
      <c r="O424" s="309"/>
      <c r="P424" s="294"/>
      <c r="Q424" s="293"/>
      <c r="R424" s="294"/>
    </row>
    <row r="425" spans="10:18" ht="12">
      <c r="J425" s="293"/>
      <c r="K425" s="294"/>
      <c r="L425" s="293"/>
      <c r="M425" s="294"/>
      <c r="N425" s="295"/>
      <c r="O425" s="309"/>
      <c r="P425" s="294"/>
      <c r="Q425" s="293"/>
      <c r="R425" s="294"/>
    </row>
    <row r="426" spans="10:18" ht="12">
      <c r="J426" s="293"/>
      <c r="K426" s="294"/>
      <c r="L426" s="293"/>
      <c r="M426" s="294"/>
      <c r="N426" s="295"/>
      <c r="O426" s="309"/>
      <c r="P426" s="294"/>
      <c r="Q426" s="293"/>
      <c r="R426" s="294"/>
    </row>
    <row r="427" spans="10:18" ht="12">
      <c r="J427" s="293"/>
      <c r="K427" s="294"/>
      <c r="L427" s="293"/>
      <c r="M427" s="294"/>
      <c r="N427" s="295"/>
      <c r="O427" s="309"/>
      <c r="P427" s="294"/>
      <c r="Q427" s="293"/>
      <c r="R427" s="294"/>
    </row>
    <row r="428" spans="10:18" ht="12">
      <c r="J428" s="293"/>
      <c r="K428" s="294"/>
      <c r="L428" s="293"/>
      <c r="M428" s="294"/>
      <c r="N428" s="295"/>
      <c r="O428" s="309"/>
      <c r="P428" s="294"/>
      <c r="Q428" s="293"/>
      <c r="R428" s="294"/>
    </row>
    <row r="429" spans="10:18" ht="12">
      <c r="J429" s="293"/>
      <c r="K429" s="294"/>
      <c r="L429" s="293"/>
      <c r="M429" s="294"/>
      <c r="N429" s="295"/>
      <c r="O429" s="309"/>
      <c r="P429" s="294"/>
      <c r="Q429" s="293"/>
      <c r="R429" s="294"/>
    </row>
    <row r="430" spans="10:18" ht="12">
      <c r="J430" s="293"/>
      <c r="K430" s="294"/>
      <c r="L430" s="293"/>
      <c r="M430" s="294"/>
      <c r="N430" s="295"/>
      <c r="O430" s="309"/>
      <c r="P430" s="294"/>
      <c r="Q430" s="293"/>
      <c r="R430" s="294"/>
    </row>
    <row r="431" spans="10:18" ht="12">
      <c r="J431" s="293"/>
      <c r="K431" s="294"/>
      <c r="L431" s="293"/>
      <c r="M431" s="294"/>
      <c r="N431" s="295"/>
      <c r="O431" s="309"/>
      <c r="P431" s="294"/>
      <c r="Q431" s="293"/>
      <c r="R431" s="294"/>
    </row>
    <row r="432" spans="10:18" ht="12">
      <c r="J432" s="293"/>
      <c r="K432" s="294"/>
      <c r="L432" s="293"/>
      <c r="M432" s="294"/>
      <c r="N432" s="295"/>
      <c r="O432" s="309"/>
      <c r="P432" s="294"/>
      <c r="Q432" s="293"/>
      <c r="R432" s="294"/>
    </row>
    <row r="433" spans="10:18" ht="12">
      <c r="J433" s="293"/>
      <c r="K433" s="294"/>
      <c r="L433" s="293"/>
      <c r="M433" s="294"/>
      <c r="N433" s="295"/>
      <c r="O433" s="309"/>
      <c r="P433" s="294"/>
      <c r="Q433" s="293"/>
      <c r="R433" s="294"/>
    </row>
    <row r="434" spans="10:18" ht="12">
      <c r="J434" s="293"/>
      <c r="K434" s="294"/>
      <c r="L434" s="293"/>
      <c r="M434" s="294"/>
      <c r="N434" s="295"/>
      <c r="O434" s="309"/>
      <c r="P434" s="294"/>
      <c r="Q434" s="293"/>
      <c r="R434" s="294"/>
    </row>
    <row r="435" spans="10:18" ht="12">
      <c r="J435" s="293"/>
      <c r="K435" s="294"/>
      <c r="L435" s="293"/>
      <c r="M435" s="294"/>
      <c r="N435" s="295"/>
      <c r="O435" s="309"/>
      <c r="P435" s="294"/>
      <c r="Q435" s="293"/>
      <c r="R435" s="294"/>
    </row>
    <row r="436" spans="10:18" ht="12">
      <c r="J436" s="293"/>
      <c r="K436" s="294"/>
      <c r="L436" s="293"/>
      <c r="M436" s="294"/>
      <c r="N436" s="295"/>
      <c r="O436" s="309"/>
      <c r="P436" s="294"/>
      <c r="Q436" s="293"/>
      <c r="R436" s="294"/>
    </row>
    <row r="437" spans="10:18" ht="12">
      <c r="J437" s="293"/>
      <c r="K437" s="294"/>
      <c r="L437" s="293"/>
      <c r="M437" s="294"/>
      <c r="N437" s="295"/>
      <c r="O437" s="309"/>
      <c r="P437" s="294"/>
      <c r="Q437" s="293"/>
      <c r="R437" s="294"/>
    </row>
  </sheetData>
  <mergeCells count="37">
    <mergeCell ref="A52:H52"/>
    <mergeCell ref="A88:H88"/>
    <mergeCell ref="B112:H112"/>
    <mergeCell ref="B298:H298"/>
    <mergeCell ref="A33:H33"/>
    <mergeCell ref="A35:H35"/>
    <mergeCell ref="A37:H37"/>
    <mergeCell ref="A43:H43"/>
    <mergeCell ref="A22:H22"/>
    <mergeCell ref="A30:H30"/>
    <mergeCell ref="A18:H18"/>
    <mergeCell ref="A21:H21"/>
    <mergeCell ref="A5:H5"/>
    <mergeCell ref="A6:H6"/>
    <mergeCell ref="A10:H10"/>
    <mergeCell ref="P3:P4"/>
    <mergeCell ref="H3:H4"/>
    <mergeCell ref="J3:J4"/>
    <mergeCell ref="A3:A4"/>
    <mergeCell ref="B3:B4"/>
    <mergeCell ref="C3:C4"/>
    <mergeCell ref="D3:D4"/>
    <mergeCell ref="L3:L4"/>
    <mergeCell ref="M3:M4"/>
    <mergeCell ref="N3:O3"/>
    <mergeCell ref="E3:F3"/>
    <mergeCell ref="G3:G4"/>
    <mergeCell ref="S7:S9"/>
    <mergeCell ref="A1:H1"/>
    <mergeCell ref="J1:R1"/>
    <mergeCell ref="A2:H2"/>
    <mergeCell ref="J2:R2"/>
    <mergeCell ref="Q3:Q4"/>
    <mergeCell ref="R3:R4"/>
    <mergeCell ref="E4:F4"/>
    <mergeCell ref="N4:O4"/>
    <mergeCell ref="K3:K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pmena</cp:lastModifiedBy>
  <cp:lastPrinted>2013-04-01T22:39:39Z</cp:lastPrinted>
  <dcterms:created xsi:type="dcterms:W3CDTF">2012-12-10T19:40:00Z</dcterms:created>
  <dcterms:modified xsi:type="dcterms:W3CDTF">2013-06-13T19:33:22Z</dcterms:modified>
  <cp:category/>
  <cp:version/>
  <cp:contentType/>
  <cp:contentStatus/>
  <cp:revision>438</cp:revision>
</cp:coreProperties>
</file>