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215" tabRatio="805" activeTab="0"/>
  </bookViews>
  <sheets>
    <sheet name="GENERAL" sheetId="1" r:id="rId1"/>
  </sheets>
  <definedNames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</definedNames>
  <calcPr fullCalcOnLoad="1"/>
</workbook>
</file>

<file path=xl/comments1.xml><?xml version="1.0" encoding="utf-8"?>
<comments xmlns="http://schemas.openxmlformats.org/spreadsheetml/2006/main">
  <authors>
    <author>emora</author>
  </authors>
  <commentList>
    <comment ref="D13" authorId="0">
      <text>
        <r>
          <rPr>
            <b/>
            <sz val="9"/>
            <rFont val="Tahoma"/>
            <family val="0"/>
          </rPr>
          <t xml:space="preserve">El Departamento de Proveeduría requiere ¢3.350.000 para la adquisición de una "Oruga", equipo que facilita el acceso a los edificios y sus áreas internas a las personas con capacidades diferentes, tanto para las personas servidoras judiciales como usuarias. Con este equipo se puede trasladar a una persona con capacidades diferentes o adulto a las salas de juicio u otras áreas.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<sst xmlns="http://schemas.openxmlformats.org/spreadsheetml/2006/main" count="913" uniqueCount="340">
  <si>
    <t>Cant.</t>
  </si>
  <si>
    <t>Año</t>
  </si>
  <si>
    <t>Placa</t>
  </si>
  <si>
    <t>Circ.</t>
  </si>
  <si>
    <t>Inspección Judicial</t>
  </si>
  <si>
    <t>PJ 70</t>
  </si>
  <si>
    <t>Transportes Administrativos</t>
  </si>
  <si>
    <t>Sustitución tipo Sedán</t>
  </si>
  <si>
    <t>PJ 1120</t>
  </si>
  <si>
    <t>PJ 1128</t>
  </si>
  <si>
    <t>Sustitución tipo Pick Up</t>
  </si>
  <si>
    <t>PJ 1136</t>
  </si>
  <si>
    <t>PJ 1298</t>
  </si>
  <si>
    <t>PJ 1300</t>
  </si>
  <si>
    <t>PJ 1302</t>
  </si>
  <si>
    <t>Sustitución de Vehículo tipo buseta</t>
  </si>
  <si>
    <t>PJ 1233</t>
  </si>
  <si>
    <t>PJ 1236</t>
  </si>
  <si>
    <t>PJ 1240</t>
  </si>
  <si>
    <t>PJ 1287</t>
  </si>
  <si>
    <t>PJ 1292</t>
  </si>
  <si>
    <t>PJ 1315</t>
  </si>
  <si>
    <t>Dirección T.I.</t>
  </si>
  <si>
    <t>Sustitución tipo Panel</t>
  </si>
  <si>
    <t>Administración Regional de Santa Cruz</t>
  </si>
  <si>
    <t>PJ-1209</t>
  </si>
  <si>
    <t>Administración  de  Liberia</t>
  </si>
  <si>
    <t>Sustitución tipo Motocicleta</t>
  </si>
  <si>
    <t>PJ1288</t>
  </si>
  <si>
    <t>pj1282</t>
  </si>
  <si>
    <t>PJ -1243</t>
  </si>
  <si>
    <t>Administración Regional de Osa</t>
  </si>
  <si>
    <t>PJ 1344</t>
  </si>
  <si>
    <t>Administración del I Circuito Judicial de la Zona Atlántica</t>
  </si>
  <si>
    <t>Administración Regional de Turrialba</t>
  </si>
  <si>
    <t>Administración Regional de Grecia</t>
  </si>
  <si>
    <t>1222</t>
  </si>
  <si>
    <t>1350</t>
  </si>
  <si>
    <t>PJ-1289</t>
  </si>
  <si>
    <t>1109</t>
  </si>
  <si>
    <t>1137</t>
  </si>
  <si>
    <t>1163</t>
  </si>
  <si>
    <t>1186</t>
  </si>
  <si>
    <t>1246</t>
  </si>
  <si>
    <t>1275</t>
  </si>
  <si>
    <t>1276</t>
  </si>
  <si>
    <t>1352</t>
  </si>
  <si>
    <t>1353</t>
  </si>
  <si>
    <t>Consejo Superior</t>
  </si>
  <si>
    <t>Sala Primera</t>
  </si>
  <si>
    <t>Sustitución tipo Rural</t>
  </si>
  <si>
    <t>Sala Segunda</t>
  </si>
  <si>
    <t>Sala Tercera</t>
  </si>
  <si>
    <t>Sala Constitucional</t>
  </si>
  <si>
    <t>Sección Delitos Varios /ICD)</t>
  </si>
  <si>
    <t>Delegación Regional de Cartago</t>
  </si>
  <si>
    <t>PJ 1006</t>
  </si>
  <si>
    <t>Sección Fraudes</t>
  </si>
  <si>
    <t>Unidad de Antecedentes</t>
  </si>
  <si>
    <t>CL 236716</t>
  </si>
  <si>
    <t>Sección Asaltos</t>
  </si>
  <si>
    <t>Sección Homicidios</t>
  </si>
  <si>
    <t>Delegación Regional de San Ramón</t>
  </si>
  <si>
    <t>CL 229486</t>
  </si>
  <si>
    <t>Cl 240120</t>
  </si>
  <si>
    <t>Oficina de Asuntos Internos</t>
  </si>
  <si>
    <t>Oficina de Planes y Operaciones</t>
  </si>
  <si>
    <t>Servicio Especial de Respuesta Táctica</t>
  </si>
  <si>
    <t>Unidad Canina</t>
  </si>
  <si>
    <t>CL 236765</t>
  </si>
  <si>
    <t>Unidad de Vigilancia y Seguimiento</t>
  </si>
  <si>
    <t>Oficina de Comunicaciones</t>
  </si>
  <si>
    <t>CL 240126</t>
  </si>
  <si>
    <t>Sección de Cárceles</t>
  </si>
  <si>
    <t>Sustitución tipo Ambulancia</t>
  </si>
  <si>
    <t>CL 236734</t>
  </si>
  <si>
    <t>CL 236722</t>
  </si>
  <si>
    <t>CL 240832</t>
  </si>
  <si>
    <t>Sección Transportes</t>
  </si>
  <si>
    <t>CL 240283</t>
  </si>
  <si>
    <t>Unidad de Cárceles (II Circuito Judicial de San José)</t>
  </si>
  <si>
    <t>CL 240603</t>
  </si>
  <si>
    <t>Unidad de Protección a Funcionarios Judiciales</t>
  </si>
  <si>
    <t>Archivo Criminal</t>
  </si>
  <si>
    <t>Oficina Regional de Puriscal</t>
  </si>
  <si>
    <t>MOT 244926</t>
  </si>
  <si>
    <t>Sección Capturas</t>
  </si>
  <si>
    <t>Sección de Legitimación Capitales</t>
  </si>
  <si>
    <t>Sección de Localizaciones y Presentaciones</t>
  </si>
  <si>
    <t>PJ 1244</t>
  </si>
  <si>
    <t>PJ 1245</t>
  </si>
  <si>
    <t>PJ 1274</t>
  </si>
  <si>
    <t>PJ 1347</t>
  </si>
  <si>
    <t>PJ 1349</t>
  </si>
  <si>
    <t>Sección de Robos y Hurtos</t>
  </si>
  <si>
    <t>MOT 246228</t>
  </si>
  <si>
    <t>Sección Delitos Contra la Integridad Física</t>
  </si>
  <si>
    <t>MOT 306848</t>
  </si>
  <si>
    <t>Sección Delitos informáticos</t>
  </si>
  <si>
    <t>Sección Delitos Varios</t>
  </si>
  <si>
    <t>Sección Especializada de Tránsito</t>
  </si>
  <si>
    <t>Sección Estupefacientes</t>
  </si>
  <si>
    <t>MOT 244863</t>
  </si>
  <si>
    <t>MOT 244947</t>
  </si>
  <si>
    <t>Sección Penal Juvenil</t>
  </si>
  <si>
    <t>Sección Robo de Vehículos</t>
  </si>
  <si>
    <t>MOT 244915</t>
  </si>
  <si>
    <t>MOT 245389</t>
  </si>
  <si>
    <t>Ingeniería Forense</t>
  </si>
  <si>
    <t>CL 236766</t>
  </si>
  <si>
    <t>Delegación Regional de Alajuela</t>
  </si>
  <si>
    <t>CL 236747</t>
  </si>
  <si>
    <t>MOT 244953</t>
  </si>
  <si>
    <t>Delegación Regional de San Carlos</t>
  </si>
  <si>
    <t>MOT 246243</t>
  </si>
  <si>
    <t>Oficina Regional de Grecia</t>
  </si>
  <si>
    <t>Oficina Regional de los Chiles</t>
  </si>
  <si>
    <t>CL 236714</t>
  </si>
  <si>
    <t>CL 237927</t>
  </si>
  <si>
    <t>CL 236869</t>
  </si>
  <si>
    <t>MOT 244954</t>
  </si>
  <si>
    <t>Subdelegación Regional de Turrialba</t>
  </si>
  <si>
    <t>Subdelegación Regional de la Unión</t>
  </si>
  <si>
    <t>Unidad Regional de Tarrazú</t>
  </si>
  <si>
    <t>Delegación Regional de Heredia</t>
  </si>
  <si>
    <t>CL 236726</t>
  </si>
  <si>
    <t>MOT 244948</t>
  </si>
  <si>
    <t>Oficina Regional de Sarapiquí</t>
  </si>
  <si>
    <t>CL 236717</t>
  </si>
  <si>
    <t>Delegación Regional de Liberia</t>
  </si>
  <si>
    <t>Oficina Regional de Santa Cruz</t>
  </si>
  <si>
    <t>CL 236826</t>
  </si>
  <si>
    <t>Subdelegación Regional de Cañas</t>
  </si>
  <si>
    <t>CL 236725</t>
  </si>
  <si>
    <t>Subdelegación Regional de Nicoya</t>
  </si>
  <si>
    <t>CL 236790</t>
  </si>
  <si>
    <t>Delegación Regional de Puntarenas</t>
  </si>
  <si>
    <t>MOT 244961</t>
  </si>
  <si>
    <t>Sub Delegación Regional de Garabito-Jaco</t>
  </si>
  <si>
    <t>Subdelegación Regional de Aguirre y Parrita</t>
  </si>
  <si>
    <t>Delegación Regional de Limón</t>
  </si>
  <si>
    <t>Delegación Regional de Pococí-Guácimo</t>
  </si>
  <si>
    <t>CL 236727</t>
  </si>
  <si>
    <t>MOT 246229</t>
  </si>
  <si>
    <t>Subdelegación Regional de Siquirres</t>
  </si>
  <si>
    <t>Delegación Regional de Corredores</t>
  </si>
  <si>
    <t>CL 236753</t>
  </si>
  <si>
    <t>Oficina Regional de Osa</t>
  </si>
  <si>
    <t>CL 236830</t>
  </si>
  <si>
    <t>Delegación Regional de Pérez Zeledón</t>
  </si>
  <si>
    <t>MOT 245103</t>
  </si>
  <si>
    <t>Fiscalía de Bribri</t>
  </si>
  <si>
    <t>1213</t>
  </si>
  <si>
    <t>1216</t>
  </si>
  <si>
    <t>Fiscalía Adjunta Contra el Crimen Organizado</t>
  </si>
  <si>
    <t>Fiscalía de Cartago</t>
  </si>
  <si>
    <t>CL 236737</t>
  </si>
  <si>
    <t>Fiscalía de Corredores</t>
  </si>
  <si>
    <t>CL 236712</t>
  </si>
  <si>
    <t>Fiscalía de Perez Zeledón</t>
  </si>
  <si>
    <t>CL 236828</t>
  </si>
  <si>
    <t>Fiscalía de Puntarenas</t>
  </si>
  <si>
    <t>CL 236829</t>
  </si>
  <si>
    <t>Fiscalía de San Carlos</t>
  </si>
  <si>
    <t>CL 236824</t>
  </si>
  <si>
    <t>CL 236698</t>
  </si>
  <si>
    <t>Fiscalía General</t>
  </si>
  <si>
    <t>Administración Ministerio Público</t>
  </si>
  <si>
    <t>CL 236789</t>
  </si>
  <si>
    <t>PJ 1303</t>
  </si>
  <si>
    <t>Fiscalía de Aguirre y Parrita</t>
  </si>
  <si>
    <t>Fiscalía de Atenas</t>
  </si>
  <si>
    <t>Fiscalía de Cañas</t>
  </si>
  <si>
    <t>Fiscalía de Siquirres</t>
  </si>
  <si>
    <t>Fiscalía de Tarrazú</t>
  </si>
  <si>
    <t>Compra Tipo Buseta</t>
  </si>
  <si>
    <t>Compra tipo Motocicleta</t>
  </si>
  <si>
    <t>Compra tipo Pick Up</t>
  </si>
  <si>
    <t>Juzgado Contravencional y  Menor Cuantía de La Unión</t>
  </si>
  <si>
    <t>Compra Tipo pick Up</t>
  </si>
  <si>
    <t>Delegación Regional  Limón</t>
  </si>
  <si>
    <t>Delegación Regional  Pérez Zeledón</t>
  </si>
  <si>
    <t>Delegación Regional Alajuela</t>
  </si>
  <si>
    <t>Delegación Regional Cartago</t>
  </si>
  <si>
    <t>Delegación Regional Corredores</t>
  </si>
  <si>
    <t>Delegación Regional Heredia</t>
  </si>
  <si>
    <t>Delegación Regional Liberia</t>
  </si>
  <si>
    <t>Compra Tipo Morguera</t>
  </si>
  <si>
    <t>Delegación Regional Pococí-Guácimo</t>
  </si>
  <si>
    <t>Delegación Regional Puntarenas</t>
  </si>
  <si>
    <t>Delegación Regional San Carlos</t>
  </si>
  <si>
    <t>Departamento de Medicina Legal</t>
  </si>
  <si>
    <t>Oficina de Prensa</t>
  </si>
  <si>
    <t>Oficina Regional de Bribrí</t>
  </si>
  <si>
    <t>Sección Cárceles</t>
  </si>
  <si>
    <t>Compra Tipo Ambulancia</t>
  </si>
  <si>
    <t>Sección Delitos Económicos</t>
  </si>
  <si>
    <t>Sección Delitos Informáticos</t>
  </si>
  <si>
    <t>Sección Robos y Hurtos</t>
  </si>
  <si>
    <t>Sección Turno Extraordinario</t>
  </si>
  <si>
    <t>Servicio de Respuesta Táctica</t>
  </si>
  <si>
    <t>Subdelegación Regional de Sarapiquí</t>
  </si>
  <si>
    <t>Unidad de Transportes Forense</t>
  </si>
  <si>
    <t>Unidad Regional de Atenas</t>
  </si>
  <si>
    <t>Unidad Regional de Cóbano</t>
  </si>
  <si>
    <t>Unidad Regional de La Fortuna</t>
  </si>
  <si>
    <t>Unidad Regional de Los Chiles</t>
  </si>
  <si>
    <t>Unidad Regional de Orotina</t>
  </si>
  <si>
    <t>Unidad Regional de Upala</t>
  </si>
  <si>
    <t>Fiscalía de Asuntos Indígenas</t>
  </si>
  <si>
    <t>Oficina de Atención a la Víctima del Delito</t>
  </si>
  <si>
    <t>Defensa Pública de San José - Unidad de Investigación</t>
  </si>
  <si>
    <t>Despacho Solicitante</t>
  </si>
  <si>
    <t>Código de Centro Gestor</t>
  </si>
  <si>
    <t>Tipo de  Vehículo</t>
  </si>
  <si>
    <t>Costo Unitario</t>
  </si>
  <si>
    <t>Costo Unitario (con incremento del 6%)</t>
  </si>
  <si>
    <t>Valor de Rescate</t>
  </si>
  <si>
    <t>Monto Total</t>
  </si>
  <si>
    <t>Inter</t>
  </si>
  <si>
    <t>Departamento de Servicios Generales</t>
  </si>
  <si>
    <t>I Circuito Judicial de Alajuela</t>
  </si>
  <si>
    <t>II Circuito Judicial de la Zona Atlántica, Pococí</t>
  </si>
  <si>
    <t>IP 18</t>
  </si>
  <si>
    <t>I Circuito Judicial de Guanacaste, Liberia</t>
  </si>
  <si>
    <t>415</t>
  </si>
  <si>
    <t>II Circuito Judicial de Guanacaste, Nicoya</t>
  </si>
  <si>
    <t>I Circuito Judicial de la Zona Sur, Pérez Zeledón</t>
  </si>
  <si>
    <t>0545</t>
  </si>
  <si>
    <t>Circuito Judicial de Cartago</t>
  </si>
  <si>
    <t>360</t>
  </si>
  <si>
    <t>Circuito Judicial de Heredia</t>
  </si>
  <si>
    <t>I Circuito Judicial de la Zona Atlántica, Limón</t>
  </si>
  <si>
    <t>0487</t>
  </si>
  <si>
    <t>II Circuito Judicial de San José</t>
  </si>
  <si>
    <t>03</t>
  </si>
  <si>
    <t>III Circuito Judicial de Alajuela, San Ramón</t>
  </si>
  <si>
    <t>557</t>
  </si>
  <si>
    <t>Edificio Tribunales de Grecia</t>
  </si>
  <si>
    <t>1048</t>
  </si>
  <si>
    <t>II Circuito Judicial de Guanacaste, Santa Cruz</t>
  </si>
  <si>
    <t>786</t>
  </si>
  <si>
    <t>787</t>
  </si>
  <si>
    <t>Dirección de T.I.</t>
  </si>
  <si>
    <t>Presidencia de la Corte (Supernumerarios)</t>
  </si>
  <si>
    <t>Dirección O.I.J.</t>
  </si>
  <si>
    <t>928</t>
  </si>
  <si>
    <t>Secretaría O.I.J.</t>
  </si>
  <si>
    <t>Servicio de Investigación Criminal</t>
  </si>
  <si>
    <t>Servicio de Ciencias Forenses</t>
  </si>
  <si>
    <t>Sección Cárceles (traslado de detenidos)</t>
  </si>
  <si>
    <t>Ministerio Público</t>
  </si>
  <si>
    <t>457</t>
  </si>
  <si>
    <t>591</t>
  </si>
  <si>
    <t>950 (IP62)</t>
  </si>
  <si>
    <t>IP25, oficina 709</t>
  </si>
  <si>
    <t>Compra tipo Sedán</t>
  </si>
  <si>
    <t>Compra Tipo Rural</t>
  </si>
  <si>
    <t xml:space="preserve">Inspección Judicial </t>
  </si>
  <si>
    <t xml:space="preserve">Administración del II Circ. Jud. De San José </t>
  </si>
  <si>
    <t>I Circuito Judicial de San Jose</t>
  </si>
  <si>
    <t xml:space="preserve">Juzgado Contravencional y Menor Cuantía de Mora </t>
  </si>
  <si>
    <t>Unidad de loc. Citación y Presentación de Cóbano</t>
  </si>
  <si>
    <t>Sustitución</t>
  </si>
  <si>
    <t>PJ -1094</t>
  </si>
  <si>
    <t>PJ -1084</t>
  </si>
  <si>
    <t>PJ -1083</t>
  </si>
  <si>
    <t>PJ -1081</t>
  </si>
  <si>
    <t>PJ -941</t>
  </si>
  <si>
    <t xml:space="preserve">Circuito Judicial de Cartago </t>
  </si>
  <si>
    <t>PJ 1179</t>
  </si>
  <si>
    <t>PJ 1193</t>
  </si>
  <si>
    <t xml:space="preserve">Oficina de Comunicaciones Judiciales </t>
  </si>
  <si>
    <t xml:space="preserve">Circuito de Puntarenas </t>
  </si>
  <si>
    <t>Administración Regional del III Circuito Jud. (San Ramón)</t>
  </si>
  <si>
    <t xml:space="preserve">Administración Regional I Circuito Jud. De Alajuela </t>
  </si>
  <si>
    <t>Administración Regional del I Circuito Judicial  Zona Sur</t>
  </si>
  <si>
    <t xml:space="preserve">Administración Regional de Cartago </t>
  </si>
  <si>
    <t>Administración Regional  de Heredia</t>
  </si>
  <si>
    <t xml:space="preserve">Unidad de  Localizadores de Aguirre y Parrita </t>
  </si>
  <si>
    <t>PJ1004</t>
  </si>
  <si>
    <t>PJ1103</t>
  </si>
  <si>
    <t>PJ1104</t>
  </si>
  <si>
    <t>Juzgado  Penal de Buenos Aires</t>
  </si>
  <si>
    <t xml:space="preserve">TOTAL GENERAL </t>
  </si>
  <si>
    <t>Tribunales de Turrialba</t>
  </si>
  <si>
    <t xml:space="preserve">Delegación Regional de Heredia </t>
  </si>
  <si>
    <t>Delegación Regional de Guanacaste</t>
  </si>
  <si>
    <t>Delegación Regional de  Pérez Zeledón</t>
  </si>
  <si>
    <t>Organismo de Investigación Judicial - AUMENTO DE FLOTILLA</t>
  </si>
  <si>
    <t>TOTAL PROGRAMA 929 - Ministerio Público</t>
  </si>
  <si>
    <t>PROGRAMA 928- Organismo de Investigación Judicial</t>
  </si>
  <si>
    <t>TOTAL PROGRAMA 926 - Dirección, Administración y Otros Órganos de Apoyo a la Jurisdicción</t>
  </si>
  <si>
    <t>PJ-1155</t>
  </si>
  <si>
    <t>% Crecimiento                         2014-2015</t>
  </si>
  <si>
    <t xml:space="preserve">TOTAL PROGRAMA 930 - Defensa Pública </t>
  </si>
  <si>
    <t>Juzgado Contrav. de Esparza</t>
  </si>
  <si>
    <t xml:space="preserve">Juzgado Contrav.de Montes de Oro </t>
  </si>
  <si>
    <t>Juzgado Contrav. y  Menor Cuantía de Paraíso</t>
  </si>
  <si>
    <t>Adm. Regional II Circuito Judicial de la Zona Sur</t>
  </si>
  <si>
    <t>Adm. Regional II Circuito Judicial Zona Atlántica</t>
  </si>
  <si>
    <t xml:space="preserve">Unidad de  loc. Citación  De Aguirre y Parrita </t>
  </si>
  <si>
    <t>Sección Insp. Oculares y Recolección de Indicios</t>
  </si>
  <si>
    <t>0</t>
  </si>
  <si>
    <t xml:space="preserve">PROGRAMA 927- Servicio Jurisdiccional </t>
  </si>
  <si>
    <t>II Circuito Judicial de la Zona Sur ( Osa y Corredores)</t>
  </si>
  <si>
    <t>Sustitución tipo Camión</t>
  </si>
  <si>
    <t xml:space="preserve">Juzgado Contravencional y Menor Cuantía de Turrubares </t>
  </si>
  <si>
    <t xml:space="preserve">Juzgado Contrav.l y  Menor Cuantía de Tarrazú, Dota y León Cortés </t>
  </si>
  <si>
    <t>INTERPOL</t>
  </si>
  <si>
    <t>Mot. 112102</t>
  </si>
  <si>
    <t>Sección de Insp. Oculares y Recolección de Indicios</t>
  </si>
  <si>
    <t xml:space="preserve">Delegación Regional de Alajuela </t>
  </si>
  <si>
    <t xml:space="preserve">Delegación Regional de Limón </t>
  </si>
  <si>
    <t>Delegación Regional de  Ciudad Nelly</t>
  </si>
  <si>
    <t>Compra tipo camión</t>
  </si>
  <si>
    <t>Delegación Regional Ciudad Nelly</t>
  </si>
  <si>
    <t>Fiscalía de Sarapiquí</t>
  </si>
  <si>
    <t>Fiscalía de Cóbano</t>
  </si>
  <si>
    <t>TOTAL PROGRAMA 950 - Víctimas, Testigos y demás Intervinientes</t>
  </si>
  <si>
    <t xml:space="preserve">Delegación Regional de Puntarenas </t>
  </si>
  <si>
    <t>PJ952</t>
  </si>
  <si>
    <t>PJ 952</t>
  </si>
  <si>
    <t>PJ1145</t>
  </si>
  <si>
    <t xml:space="preserve">Sustitución tipo Panel </t>
  </si>
  <si>
    <t xml:space="preserve">Oficina Comunic.Jud. del II Circ. Judicial de San José </t>
  </si>
  <si>
    <t xml:space="preserve">I Circuito Judicial de la Zona Sur </t>
  </si>
  <si>
    <t>Juzgado Contrav.  y Menor Cuantía de Buenos Aires</t>
  </si>
  <si>
    <t>PJ1146</t>
  </si>
  <si>
    <t>Sección de Turno Extraordinario(Serv. Nocturno )</t>
  </si>
  <si>
    <t xml:space="preserve">Oficina de Comunicaciones Judiciales de Puriscal </t>
  </si>
  <si>
    <t xml:space="preserve">Dirección General </t>
  </si>
  <si>
    <t xml:space="preserve">Presupuesto Vehículos 2015 </t>
  </si>
  <si>
    <t>Oficina de Defensa Civil de la Víctima</t>
  </si>
  <si>
    <t>Compra de vehículo</t>
  </si>
  <si>
    <t>Departamento de Proveeduría</t>
  </si>
  <si>
    <t>Compra de Oruga</t>
  </si>
  <si>
    <t>Sección de Transportes del OIJ</t>
  </si>
  <si>
    <t>Unidad de Taller Mecánico</t>
  </si>
  <si>
    <t>Compra elevador de vehículos para revisión de frenos y llantas</t>
  </si>
</sst>
</file>

<file path=xl/styles.xml><?xml version="1.0" encoding="utf-8"?>
<styleSheet xmlns="http://schemas.openxmlformats.org/spreadsheetml/2006/main">
  <numFmts count="3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0;0"/>
    <numFmt numFmtId="174" formatCode="#,##0.###############"/>
    <numFmt numFmtId="175" formatCode="_(&quot;$&quot;* #,##0_);_(&quot;$&quot;* \(#,##0\);_(&quot;$&quot;* &quot;-&quot;??_);_(@_)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_(* #,##0.000_);_(* \(#,##0.000\);_(* &quot;-&quot;??_);_(@_)"/>
    <numFmt numFmtId="183" formatCode="_(* #,##0_);_(* \(#,##0\);_(* \-??_);_(@_)"/>
    <numFmt numFmtId="184" formatCode="#,##0.00000000000000"/>
    <numFmt numFmtId="185" formatCode="#,##0.00000000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  <numFmt numFmtId="189" formatCode="#,##0.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  <font>
      <sz val="9"/>
      <color indexed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48"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24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1" fontId="0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3" fontId="5" fillId="24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49" fontId="28" fillId="0" borderId="11" xfId="0" applyNumberFormat="1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3" fontId="5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5" fillId="24" borderId="10" xfId="0" applyNumberFormat="1" applyFont="1" applyFill="1" applyBorder="1" applyAlignment="1">
      <alignment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2" xfId="0" applyNumberFormat="1" applyFont="1" applyBorder="1" applyAlignment="1">
      <alignment vertical="top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3" fontId="5" fillId="6" borderId="17" xfId="0" applyNumberFormat="1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173" fontId="2" fillId="24" borderId="10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right" vertical="center" wrapText="1"/>
    </xf>
    <xf numFmtId="3" fontId="2" fillId="24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vertical="center" wrapText="1"/>
    </xf>
    <xf numFmtId="49" fontId="28" fillId="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173" fontId="2" fillId="24" borderId="10" xfId="0" applyNumberFormat="1" applyFont="1" applyFill="1" applyBorder="1" applyAlignment="1">
      <alignment horizontal="center" vertical="top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2" fillId="24" borderId="20" xfId="0" applyFont="1" applyFill="1" applyBorder="1" applyAlignment="1">
      <alignment horizontal="center" wrapText="1"/>
    </xf>
    <xf numFmtId="172" fontId="2" fillId="24" borderId="20" xfId="0" applyNumberFormat="1" applyFont="1" applyFill="1" applyBorder="1" applyAlignment="1">
      <alignment horizontal="right" vertical="center" wrapText="1"/>
    </xf>
    <xf numFmtId="3" fontId="2" fillId="24" borderId="20" xfId="0" applyNumberFormat="1" applyFont="1" applyFill="1" applyBorder="1" applyAlignment="1">
      <alignment horizontal="right" vertical="center" wrapText="1"/>
    </xf>
    <xf numFmtId="172" fontId="2" fillId="24" borderId="20" xfId="0" applyNumberFormat="1" applyFont="1" applyFill="1" applyBorder="1" applyAlignment="1">
      <alignment horizontal="center" vertical="center" wrapText="1"/>
    </xf>
    <xf numFmtId="3" fontId="5" fillId="24" borderId="20" xfId="0" applyNumberFormat="1" applyFont="1" applyFill="1" applyBorder="1" applyAlignment="1">
      <alignment horizontal="right" vertical="center" wrapText="1"/>
    </xf>
    <xf numFmtId="172" fontId="2" fillId="24" borderId="14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left" vertical="center" wrapText="1"/>
    </xf>
    <xf numFmtId="1" fontId="2" fillId="24" borderId="16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wrapText="1"/>
    </xf>
    <xf numFmtId="172" fontId="2" fillId="24" borderId="16" xfId="0" applyNumberFormat="1" applyFont="1" applyFill="1" applyBorder="1" applyAlignment="1">
      <alignment horizontal="right" vertical="center" wrapText="1"/>
    </xf>
    <xf numFmtId="3" fontId="2" fillId="24" borderId="16" xfId="0" applyNumberFormat="1" applyFont="1" applyFill="1" applyBorder="1" applyAlignment="1">
      <alignment horizontal="right" vertical="center" wrapText="1"/>
    </xf>
    <xf numFmtId="172" fontId="2" fillId="24" borderId="16" xfId="0" applyNumberFormat="1" applyFont="1" applyFill="1" applyBorder="1" applyAlignment="1">
      <alignment horizontal="center" vertical="center" wrapText="1"/>
    </xf>
    <xf numFmtId="3" fontId="5" fillId="24" borderId="16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173" fontId="2" fillId="24" borderId="14" xfId="0" applyNumberFormat="1" applyFont="1" applyFill="1" applyBorder="1" applyAlignment="1">
      <alignment horizontal="center" vertical="center" wrapText="1"/>
    </xf>
    <xf numFmtId="173" fontId="2" fillId="24" borderId="14" xfId="0" applyNumberFormat="1" applyFont="1" applyFill="1" applyBorder="1" applyAlignment="1">
      <alignment horizontal="center" vertical="center" wrapText="1"/>
    </xf>
    <xf numFmtId="173" fontId="2" fillId="24" borderId="14" xfId="0" applyNumberFormat="1" applyFont="1" applyFill="1" applyBorder="1" applyAlignment="1">
      <alignment horizontal="center" vertical="center" wrapText="1"/>
    </xf>
    <xf numFmtId="172" fontId="2" fillId="24" borderId="14" xfId="0" applyNumberFormat="1" applyFont="1" applyFill="1" applyBorder="1" applyAlignment="1">
      <alignment vertical="center" wrapText="1"/>
    </xf>
    <xf numFmtId="3" fontId="2" fillId="24" borderId="14" xfId="0" applyNumberFormat="1" applyFont="1" applyFill="1" applyBorder="1" applyAlignment="1">
      <alignment vertical="center" wrapText="1"/>
    </xf>
    <xf numFmtId="3" fontId="5" fillId="24" borderId="14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left" vertical="center" wrapText="1"/>
    </xf>
    <xf numFmtId="4" fontId="0" fillId="4" borderId="10" xfId="0" applyNumberFormat="1" applyFont="1" applyFill="1" applyBorder="1" applyAlignment="1">
      <alignment horizontal="center"/>
    </xf>
    <xf numFmtId="3" fontId="29" fillId="4" borderId="10" xfId="0" applyNumberFormat="1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3" fontId="29" fillId="4" borderId="10" xfId="0" applyNumberFormat="1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/>
    </xf>
    <xf numFmtId="172" fontId="5" fillId="4" borderId="10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3" fontId="4" fillId="4" borderId="10" xfId="0" applyNumberFormat="1" applyFont="1" applyFill="1" applyBorder="1" applyAlignment="1">
      <alignment horizontal="left" vertical="center" wrapText="1"/>
    </xf>
    <xf numFmtId="3" fontId="5" fillId="4" borderId="12" xfId="0" applyNumberFormat="1" applyFont="1" applyFill="1" applyBorder="1" applyAlignment="1">
      <alignment vertical="center" wrapText="1"/>
    </xf>
    <xf numFmtId="3" fontId="5" fillId="4" borderId="25" xfId="0" applyNumberFormat="1" applyFont="1" applyFill="1" applyBorder="1" applyAlignment="1">
      <alignment vertical="center" wrapText="1"/>
    </xf>
    <xf numFmtId="173" fontId="2" fillId="4" borderId="10" xfId="0" applyNumberFormat="1" applyFont="1" applyFill="1" applyBorder="1" applyAlignment="1">
      <alignment horizontal="center" vertical="top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vertical="center" wrapText="1"/>
    </xf>
    <xf numFmtId="172" fontId="2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vertical="center" wrapText="1"/>
    </xf>
    <xf numFmtId="3" fontId="4" fillId="4" borderId="26" xfId="0" applyNumberFormat="1" applyFont="1" applyFill="1" applyBorder="1" applyAlignment="1">
      <alignment horizontal="left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3" fontId="4" fillId="4" borderId="26" xfId="0" applyNumberFormat="1" applyFont="1" applyFill="1" applyBorder="1" applyAlignment="1">
      <alignment horizontal="left" vertical="center" wrapText="1"/>
    </xf>
    <xf numFmtId="3" fontId="27" fillId="4" borderId="12" xfId="0" applyNumberFormat="1" applyFont="1" applyFill="1" applyBorder="1" applyAlignment="1">
      <alignment vertical="center" wrapText="1"/>
    </xf>
    <xf numFmtId="3" fontId="27" fillId="4" borderId="25" xfId="0" applyNumberFormat="1" applyFont="1" applyFill="1" applyBorder="1" applyAlignment="1">
      <alignment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28" fillId="4" borderId="10" xfId="0" applyNumberFormat="1" applyFont="1" applyFill="1" applyBorder="1" applyAlignment="1">
      <alignment horizontal="center" vertical="center" wrapText="1"/>
    </xf>
    <xf numFmtId="1" fontId="28" fillId="4" borderId="10" xfId="0" applyNumberFormat="1" applyFont="1" applyFill="1" applyBorder="1" applyAlignment="1">
      <alignment horizontal="center" vertical="center" wrapText="1"/>
    </xf>
    <xf numFmtId="3" fontId="28" fillId="4" borderId="10" xfId="0" applyNumberFormat="1" applyFont="1" applyFill="1" applyBorder="1" applyAlignment="1">
      <alignment horizontal="right" vertical="center" wrapText="1"/>
    </xf>
    <xf numFmtId="3" fontId="28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5" fillId="4" borderId="26" xfId="0" applyNumberFormat="1" applyFont="1" applyFill="1" applyBorder="1" applyAlignment="1">
      <alignment horizontal="left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 vertical="center" wrapText="1"/>
    </xf>
    <xf numFmtId="1" fontId="4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29" fillId="4" borderId="10" xfId="0" applyFont="1" applyFill="1" applyBorder="1" applyAlignment="1">
      <alignment vertical="center" wrapText="1"/>
    </xf>
    <xf numFmtId="1" fontId="29" fillId="4" borderId="10" xfId="0" applyNumberFormat="1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vertical="center" wrapText="1"/>
    </xf>
    <xf numFmtId="4" fontId="29" fillId="4" borderId="10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 wrapText="1"/>
    </xf>
    <xf numFmtId="1" fontId="2" fillId="4" borderId="16" xfId="0" applyNumberFormat="1" applyFont="1" applyFill="1" applyBorder="1" applyAlignment="1">
      <alignment horizontal="center" vertical="center" wrapText="1"/>
    </xf>
    <xf numFmtId="1" fontId="2" fillId="4" borderId="16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right" vertical="center" wrapText="1"/>
    </xf>
    <xf numFmtId="3" fontId="5" fillId="4" borderId="16" xfId="0" applyNumberFormat="1" applyFont="1" applyFill="1" applyBorder="1" applyAlignment="1">
      <alignment horizontal="right" vertical="center" wrapText="1"/>
    </xf>
    <xf numFmtId="4" fontId="5" fillId="4" borderId="27" xfId="0" applyNumberFormat="1" applyFont="1" applyFill="1" applyBorder="1" applyAlignment="1">
      <alignment horizontal="center" vertical="center" wrapText="1"/>
    </xf>
    <xf numFmtId="3" fontId="4" fillId="4" borderId="26" xfId="0" applyNumberFormat="1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0" fontId="28" fillId="4" borderId="10" xfId="0" applyFont="1" applyFill="1" applyBorder="1" applyAlignment="1">
      <alignment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72" fontId="2" fillId="4" borderId="10" xfId="0" applyNumberFormat="1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1" fontId="29" fillId="4" borderId="10" xfId="0" applyNumberFormat="1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vertical="center" wrapText="1"/>
    </xf>
    <xf numFmtId="4" fontId="29" fillId="4" borderId="10" xfId="0" applyNumberFormat="1" applyFont="1" applyFill="1" applyBorder="1" applyAlignment="1">
      <alignment horizontal="center" vertical="center" wrapText="1"/>
    </xf>
    <xf numFmtId="4" fontId="0" fillId="4" borderId="19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/>
    </xf>
    <xf numFmtId="0" fontId="30" fillId="4" borderId="10" xfId="0" applyFont="1" applyFill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4" fontId="0" fillId="24" borderId="19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wrapText="1"/>
    </xf>
    <xf numFmtId="1" fontId="30" fillId="4" borderId="24" xfId="0" applyNumberFormat="1" applyFont="1" applyFill="1" applyBorder="1" applyAlignment="1">
      <alignment horizontal="center" vertical="center" wrapText="1"/>
    </xf>
    <xf numFmtId="3" fontId="30" fillId="4" borderId="24" xfId="0" applyNumberFormat="1" applyFont="1" applyFill="1" applyBorder="1" applyAlignment="1">
      <alignment horizontal="center" vertical="center" wrapText="1"/>
    </xf>
    <xf numFmtId="3" fontId="29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31" fillId="0" borderId="17" xfId="0" applyNumberFormat="1" applyFont="1" applyFill="1" applyBorder="1" applyAlignment="1">
      <alignment horizontal="left" vertical="center" wrapText="1"/>
    </xf>
    <xf numFmtId="3" fontId="31" fillId="0" borderId="25" xfId="0" applyNumberFormat="1" applyFont="1" applyFill="1" applyBorder="1" applyAlignment="1">
      <alignment horizontal="left" vertical="center" wrapText="1"/>
    </xf>
    <xf numFmtId="173" fontId="33" fillId="24" borderId="10" xfId="0" applyNumberFormat="1" applyFont="1" applyFill="1" applyBorder="1" applyAlignment="1">
      <alignment horizontal="center" vertical="center" wrapText="1"/>
    </xf>
    <xf numFmtId="3" fontId="33" fillId="24" borderId="10" xfId="0" applyNumberFormat="1" applyFont="1" applyFill="1" applyBorder="1" applyAlignment="1">
      <alignment horizontal="right" vertical="center" wrapText="1"/>
    </xf>
    <xf numFmtId="3" fontId="33" fillId="24" borderId="10" xfId="0" applyNumberFormat="1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center" wrapText="1"/>
    </xf>
    <xf numFmtId="1" fontId="2" fillId="24" borderId="17" xfId="0" applyNumberFormat="1" applyFont="1" applyFill="1" applyBorder="1" applyAlignment="1">
      <alignment horizontal="center" vertical="center" wrapText="1"/>
    </xf>
    <xf numFmtId="173" fontId="2" fillId="24" borderId="17" xfId="0" applyNumberFormat="1" applyFont="1" applyFill="1" applyBorder="1" applyAlignment="1">
      <alignment horizontal="center" vertical="center" wrapText="1"/>
    </xf>
    <xf numFmtId="173" fontId="2" fillId="24" borderId="17" xfId="0" applyNumberFormat="1" applyFont="1" applyFill="1" applyBorder="1" applyAlignment="1">
      <alignment horizontal="center" vertical="center" wrapText="1"/>
    </xf>
    <xf numFmtId="172" fontId="2" fillId="24" borderId="17" xfId="0" applyNumberFormat="1" applyFont="1" applyFill="1" applyBorder="1" applyAlignment="1">
      <alignment vertical="center" wrapText="1"/>
    </xf>
    <xf numFmtId="3" fontId="2" fillId="24" borderId="17" xfId="0" applyNumberFormat="1" applyFont="1" applyFill="1" applyBorder="1" applyAlignment="1">
      <alignment vertical="center" wrapText="1"/>
    </xf>
    <xf numFmtId="172" fontId="2" fillId="24" borderId="17" xfId="0" applyNumberFormat="1" applyFont="1" applyFill="1" applyBorder="1" applyAlignment="1">
      <alignment horizontal="center" vertical="center" wrapText="1"/>
    </xf>
    <xf numFmtId="3" fontId="5" fillId="24" borderId="17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vertical="center" wrapText="1"/>
    </xf>
    <xf numFmtId="172" fontId="2" fillId="24" borderId="17" xfId="0" applyNumberFormat="1" applyFont="1" applyFill="1" applyBorder="1" applyAlignment="1">
      <alignment horizontal="right" vertical="center" wrapText="1"/>
    </xf>
    <xf numFmtId="3" fontId="2" fillId="24" borderId="17" xfId="0" applyNumberFormat="1" applyFont="1" applyFill="1" applyBorder="1" applyAlignment="1">
      <alignment horizontal="right" vertical="center" wrapText="1"/>
    </xf>
    <xf numFmtId="4" fontId="0" fillId="2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173" fontId="2" fillId="24" borderId="11" xfId="0" applyNumberFormat="1" applyFont="1" applyFill="1" applyBorder="1" applyAlignment="1">
      <alignment horizontal="center" vertical="center" wrapText="1"/>
    </xf>
    <xf numFmtId="173" fontId="2" fillId="24" borderId="11" xfId="0" applyNumberFormat="1" applyFont="1" applyFill="1" applyBorder="1" applyAlignment="1">
      <alignment horizontal="center" vertical="center" wrapText="1"/>
    </xf>
    <xf numFmtId="172" fontId="2" fillId="24" borderId="11" xfId="0" applyNumberFormat="1" applyFont="1" applyFill="1" applyBorder="1" applyAlignment="1">
      <alignment horizontal="right" vertical="center" wrapText="1"/>
    </xf>
    <xf numFmtId="3" fontId="2" fillId="24" borderId="11" xfId="0" applyNumberFormat="1" applyFont="1" applyFill="1" applyBorder="1" applyAlignment="1">
      <alignment horizontal="right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2" fillId="24" borderId="17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left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wrapText="1"/>
    </xf>
    <xf numFmtId="172" fontId="2" fillId="24" borderId="11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wrapText="1"/>
    </xf>
    <xf numFmtId="3" fontId="5" fillId="24" borderId="17" xfId="0" applyNumberFormat="1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horizontal="center" wrapText="1"/>
    </xf>
    <xf numFmtId="3" fontId="5" fillId="24" borderId="11" xfId="0" applyNumberFormat="1" applyFont="1" applyFill="1" applyBorder="1" applyAlignment="1">
      <alignment horizontal="right" vertical="center" wrapText="1"/>
    </xf>
    <xf numFmtId="3" fontId="4" fillId="4" borderId="10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49" fontId="5" fillId="4" borderId="25" xfId="0" applyNumberFormat="1" applyFont="1" applyFill="1" applyBorder="1" applyAlignment="1">
      <alignment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vertical="center" wrapText="1"/>
    </xf>
    <xf numFmtId="172" fontId="5" fillId="4" borderId="10" xfId="0" applyNumberFormat="1" applyFont="1" applyFill="1" applyBorder="1" applyAlignment="1">
      <alignment vertical="center" wrapText="1"/>
    </xf>
    <xf numFmtId="172" fontId="5" fillId="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3" fontId="33" fillId="0" borderId="26" xfId="0" applyNumberFormat="1" applyFont="1" applyFill="1" applyBorder="1" applyAlignment="1">
      <alignment horizontal="left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173" fontId="2" fillId="24" borderId="0" xfId="0" applyNumberFormat="1" applyFont="1" applyFill="1" applyBorder="1" applyAlignment="1">
      <alignment horizontal="center" vertical="center" wrapText="1"/>
    </xf>
    <xf numFmtId="173" fontId="2" fillId="24" borderId="0" xfId="0" applyNumberFormat="1" applyFont="1" applyFill="1" applyBorder="1" applyAlignment="1">
      <alignment horizontal="center" vertical="center" wrapText="1"/>
    </xf>
    <xf numFmtId="172" fontId="2" fillId="24" borderId="0" xfId="0" applyNumberFormat="1" applyFont="1" applyFill="1" applyBorder="1" applyAlignment="1">
      <alignment horizontal="right" vertical="center" wrapText="1"/>
    </xf>
    <xf numFmtId="3" fontId="2" fillId="24" borderId="0" xfId="0" applyNumberFormat="1" applyFont="1" applyFill="1" applyBorder="1" applyAlignment="1">
      <alignment horizontal="right" vertical="center" wrapText="1"/>
    </xf>
    <xf numFmtId="3" fontId="2" fillId="24" borderId="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" fontId="5" fillId="4" borderId="26" xfId="0" applyNumberFormat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justify" vertical="center" wrapText="1"/>
    </xf>
    <xf numFmtId="0" fontId="4" fillId="4" borderId="12" xfId="0" applyFont="1" applyFill="1" applyBorder="1" applyAlignment="1">
      <alignment horizontal="justify" vertical="center" wrapText="1"/>
    </xf>
    <xf numFmtId="0" fontId="4" fillId="4" borderId="25" xfId="0" applyFont="1" applyFill="1" applyBorder="1" applyAlignment="1">
      <alignment horizontal="justify" vertical="center" wrapText="1"/>
    </xf>
    <xf numFmtId="3" fontId="5" fillId="4" borderId="26" xfId="0" applyNumberFormat="1" applyFont="1" applyFill="1" applyBorder="1" applyAlignment="1">
      <alignment vertical="center" wrapText="1"/>
    </xf>
    <xf numFmtId="3" fontId="5" fillId="4" borderId="12" xfId="0" applyNumberFormat="1" applyFont="1" applyFill="1" applyBorder="1" applyAlignment="1">
      <alignment vertical="center" wrapText="1"/>
    </xf>
    <xf numFmtId="3" fontId="5" fillId="4" borderId="25" xfId="0" applyNumberFormat="1" applyFont="1" applyFill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3" fontId="5" fillId="4" borderId="26" xfId="0" applyNumberFormat="1" applyFont="1" applyFill="1" applyBorder="1" applyAlignment="1">
      <alignment horizontal="left" vertical="center" wrapText="1"/>
    </xf>
    <xf numFmtId="3" fontId="5" fillId="4" borderId="12" xfId="0" applyNumberFormat="1" applyFont="1" applyFill="1" applyBorder="1" applyAlignment="1">
      <alignment horizontal="left" vertical="center" wrapText="1"/>
    </xf>
    <xf numFmtId="3" fontId="5" fillId="4" borderId="25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29" fillId="4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O1236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0.00390625" defaultRowHeight="12.75"/>
  <cols>
    <col min="2" max="2" width="44.57421875" style="3" customWidth="1"/>
    <col min="3" max="3" width="24.421875" style="3" hidden="1" customWidth="1"/>
    <col min="4" max="4" width="31.140625" style="0" customWidth="1"/>
    <col min="6" max="6" width="10.00390625" style="118" customWidth="1"/>
    <col min="7" max="7" width="10.00390625" style="124" customWidth="1"/>
    <col min="8" max="8" width="12.8515625" style="129" customWidth="1"/>
    <col min="9" max="9" width="10.00390625" style="129" customWidth="1"/>
    <col min="10" max="10" width="12.57421875" style="129" customWidth="1"/>
    <col min="11" max="11" width="10.00390625" style="129" customWidth="1"/>
    <col min="12" max="12" width="14.140625" style="0" bestFit="1" customWidth="1"/>
    <col min="13" max="13" width="9.140625" style="88" hidden="1" customWidth="1"/>
    <col min="14" max="14" width="76.7109375" style="157" bestFit="1" customWidth="1"/>
    <col min="15" max="15" width="14.7109375" style="157" bestFit="1" customWidth="1"/>
    <col min="16" max="17" width="12.8515625" style="157" bestFit="1" customWidth="1"/>
    <col min="18" max="18" width="11.57421875" style="157" bestFit="1" customWidth="1"/>
    <col min="19" max="19" width="12.8515625" style="157" bestFit="1" customWidth="1"/>
    <col min="20" max="20" width="10.28125" style="157" bestFit="1" customWidth="1"/>
    <col min="25" max="25" width="14.140625" style="0" bestFit="1" customWidth="1"/>
  </cols>
  <sheetData>
    <row r="1" spans="2:13" s="157" customFormat="1" ht="15.75">
      <c r="B1" s="392"/>
      <c r="C1" s="393"/>
      <c r="D1" s="393"/>
      <c r="E1" s="393"/>
      <c r="F1" s="393"/>
      <c r="G1" s="393"/>
      <c r="H1" s="393"/>
      <c r="I1" s="393"/>
      <c r="J1" s="393"/>
      <c r="K1" s="393"/>
      <c r="L1" s="394"/>
      <c r="M1" s="185"/>
    </row>
    <row r="2" spans="2:13" ht="15.75">
      <c r="B2" s="395" t="s">
        <v>332</v>
      </c>
      <c r="C2" s="401"/>
      <c r="D2" s="401"/>
      <c r="E2" s="401"/>
      <c r="F2" s="401"/>
      <c r="G2" s="401"/>
      <c r="H2" s="401"/>
      <c r="I2" s="401"/>
      <c r="J2" s="401"/>
      <c r="K2" s="401"/>
      <c r="L2" s="402"/>
      <c r="M2" s="187"/>
    </row>
    <row r="3" spans="2:20" s="284" customFormat="1" ht="25.5" customHeight="1">
      <c r="B3" s="403" t="s">
        <v>212</v>
      </c>
      <c r="C3" s="405" t="s">
        <v>213</v>
      </c>
      <c r="D3" s="405" t="s">
        <v>214</v>
      </c>
      <c r="E3" s="407" t="s">
        <v>0</v>
      </c>
      <c r="F3" s="407" t="s">
        <v>1</v>
      </c>
      <c r="G3" s="413" t="s">
        <v>2</v>
      </c>
      <c r="H3" s="414"/>
      <c r="I3" s="390" t="s">
        <v>215</v>
      </c>
      <c r="J3" s="390" t="s">
        <v>216</v>
      </c>
      <c r="K3" s="390" t="s">
        <v>217</v>
      </c>
      <c r="L3" s="390" t="s">
        <v>218</v>
      </c>
      <c r="M3" s="409" t="s">
        <v>294</v>
      </c>
      <c r="N3" s="285"/>
      <c r="O3" s="285"/>
      <c r="P3" s="285"/>
      <c r="Q3" s="285"/>
      <c r="R3" s="285"/>
      <c r="S3" s="285"/>
      <c r="T3" s="285"/>
    </row>
    <row r="4" spans="2:20" s="284" customFormat="1" ht="26.25" customHeight="1">
      <c r="B4" s="404"/>
      <c r="C4" s="406"/>
      <c r="D4" s="406"/>
      <c r="E4" s="408"/>
      <c r="F4" s="408"/>
      <c r="G4" s="219" t="s">
        <v>219</v>
      </c>
      <c r="H4" s="219" t="s">
        <v>3</v>
      </c>
      <c r="I4" s="391"/>
      <c r="J4" s="391"/>
      <c r="K4" s="391"/>
      <c r="L4" s="391"/>
      <c r="M4" s="410"/>
      <c r="N4" s="285"/>
      <c r="O4" s="285"/>
      <c r="P4" s="285"/>
      <c r="Q4" s="285"/>
      <c r="R4" s="285"/>
      <c r="S4" s="285"/>
      <c r="T4" s="285"/>
    </row>
    <row r="5" spans="2:20" s="6" customFormat="1" ht="15">
      <c r="B5" s="191" t="s">
        <v>284</v>
      </c>
      <c r="C5" s="192"/>
      <c r="D5" s="193"/>
      <c r="E5" s="255">
        <f>+E6+E102+E142+E410+E442+E446</f>
        <v>409</v>
      </c>
      <c r="F5" s="281"/>
      <c r="G5" s="281"/>
      <c r="H5" s="281"/>
      <c r="I5" s="282"/>
      <c r="J5" s="282"/>
      <c r="K5" s="282"/>
      <c r="L5" s="283">
        <f>+L6+L102+L142+L410+L442+L446</f>
        <v>3683111244.7799997</v>
      </c>
      <c r="M5" s="194"/>
      <c r="N5" s="158"/>
      <c r="O5" s="158"/>
      <c r="P5" s="158"/>
      <c r="Q5" s="158"/>
      <c r="R5" s="158"/>
      <c r="S5" s="158"/>
      <c r="T5" s="158"/>
    </row>
    <row r="6" spans="2:13" ht="32.25" customHeight="1">
      <c r="B6" s="415" t="s">
        <v>292</v>
      </c>
      <c r="C6" s="416"/>
      <c r="D6" s="417"/>
      <c r="E6" s="195">
        <f>+E7+E10+E14+E32+E36+E38+E40+E48+E52+E59+E62+E70+E72+E80+E84+E89+E93+E97</f>
        <v>73</v>
      </c>
      <c r="F6" s="196"/>
      <c r="G6" s="196"/>
      <c r="H6" s="196"/>
      <c r="I6" s="196"/>
      <c r="J6" s="196"/>
      <c r="K6" s="196"/>
      <c r="L6" s="195">
        <f>+L7+L10+L12+L14+L32+L36+L38+L40+L48+L52+L59+L62+L70+L72+L80+L84+L89+L93+L97+L100</f>
        <v>698612951.76</v>
      </c>
      <c r="M6" s="195" t="e">
        <f>+L6/#REF!*100</f>
        <v>#REF!</v>
      </c>
    </row>
    <row r="7" spans="2:14" ht="12.75">
      <c r="B7" s="198" t="s">
        <v>48</v>
      </c>
      <c r="C7" s="199"/>
      <c r="D7" s="200"/>
      <c r="E7" s="201">
        <f>E8+E9</f>
        <v>2</v>
      </c>
      <c r="F7" s="202"/>
      <c r="G7" s="202"/>
      <c r="H7" s="203"/>
      <c r="I7" s="204"/>
      <c r="J7" s="204"/>
      <c r="K7" s="203"/>
      <c r="L7" s="199">
        <f>L8+L9</f>
        <v>29406965.560000002</v>
      </c>
      <c r="M7" s="84"/>
      <c r="N7" s="280"/>
    </row>
    <row r="8" spans="2:13" ht="12.75">
      <c r="B8" s="411" t="s">
        <v>48</v>
      </c>
      <c r="C8" s="14">
        <v>861</v>
      </c>
      <c r="D8" s="15" t="s">
        <v>50</v>
      </c>
      <c r="E8" s="89">
        <v>1</v>
      </c>
      <c r="F8" s="83">
        <v>2007</v>
      </c>
      <c r="G8" s="74">
        <v>673569</v>
      </c>
      <c r="H8" s="74">
        <v>0</v>
      </c>
      <c r="I8" s="75">
        <v>22456113</v>
      </c>
      <c r="J8" s="75">
        <f>+I8*1.06</f>
        <v>23803479.78</v>
      </c>
      <c r="K8" s="76">
        <v>9100000</v>
      </c>
      <c r="L8" s="75">
        <f>+J8-K8+3</f>
        <v>14703482.780000001</v>
      </c>
      <c r="M8" s="84"/>
    </row>
    <row r="9" spans="2:13" ht="12.75">
      <c r="B9" s="412"/>
      <c r="C9" s="15">
        <v>857</v>
      </c>
      <c r="D9" s="15" t="s">
        <v>50</v>
      </c>
      <c r="E9" s="89">
        <v>1</v>
      </c>
      <c r="F9" s="74">
        <v>2007</v>
      </c>
      <c r="G9" s="74">
        <v>672567</v>
      </c>
      <c r="H9" s="74">
        <v>0</v>
      </c>
      <c r="I9" s="77">
        <v>22456113</v>
      </c>
      <c r="J9" s="75">
        <f>+I9*1.06</f>
        <v>23803479.78</v>
      </c>
      <c r="K9" s="76">
        <v>9100000</v>
      </c>
      <c r="L9" s="75">
        <f>+J9-K9+3</f>
        <v>14703482.780000001</v>
      </c>
      <c r="M9" s="84"/>
    </row>
    <row r="10" spans="2:20" s="17" customFormat="1" ht="15">
      <c r="B10" s="205" t="s">
        <v>258</v>
      </c>
      <c r="C10" s="206"/>
      <c r="D10" s="207"/>
      <c r="E10" s="201">
        <f>+E11</f>
        <v>1</v>
      </c>
      <c r="F10" s="208"/>
      <c r="G10" s="209"/>
      <c r="H10" s="210"/>
      <c r="I10" s="211"/>
      <c r="J10" s="211"/>
      <c r="K10" s="212"/>
      <c r="L10" s="213">
        <f>SUM(L11:L11)</f>
        <v>4396842.800000001</v>
      </c>
      <c r="M10" s="84"/>
      <c r="N10" s="159"/>
      <c r="O10" s="159"/>
      <c r="P10" s="159"/>
      <c r="Q10" s="159"/>
      <c r="R10" s="159"/>
      <c r="S10" s="159"/>
      <c r="T10" s="159"/>
    </row>
    <row r="11" spans="2:20" s="17" customFormat="1" ht="15">
      <c r="B11" s="59" t="s">
        <v>4</v>
      </c>
      <c r="C11" s="19"/>
      <c r="D11" s="20" t="s">
        <v>7</v>
      </c>
      <c r="E11" s="89">
        <v>1</v>
      </c>
      <c r="F11" s="74">
        <v>2007</v>
      </c>
      <c r="G11" s="74" t="s">
        <v>5</v>
      </c>
      <c r="H11" s="77">
        <v>680994</v>
      </c>
      <c r="I11" s="75">
        <v>9124380</v>
      </c>
      <c r="J11" s="76">
        <f>+I11*1.06</f>
        <v>9671842.8</v>
      </c>
      <c r="K11" s="75">
        <v>5275000</v>
      </c>
      <c r="L11" s="98">
        <f>(E11*J11)-K11</f>
        <v>4396842.800000001</v>
      </c>
      <c r="M11" s="84"/>
      <c r="N11" s="159"/>
      <c r="O11" s="159"/>
      <c r="P11" s="159"/>
      <c r="Q11" s="159"/>
      <c r="R11" s="159"/>
      <c r="S11" s="159"/>
      <c r="T11" s="159"/>
    </row>
    <row r="12" spans="2:20" s="17" customFormat="1" ht="15">
      <c r="B12" s="367" t="s">
        <v>335</v>
      </c>
      <c r="C12" s="368"/>
      <c r="D12" s="369"/>
      <c r="E12" s="370">
        <f>+E13</f>
        <v>1</v>
      </c>
      <c r="F12" s="260"/>
      <c r="G12" s="260"/>
      <c r="H12" s="371"/>
      <c r="I12" s="372"/>
      <c r="J12" s="373"/>
      <c r="K12" s="372"/>
      <c r="L12" s="371">
        <f>+L13</f>
        <v>3350000</v>
      </c>
      <c r="M12" s="84"/>
      <c r="N12" s="159"/>
      <c r="O12" s="159"/>
      <c r="P12" s="159"/>
      <c r="Q12" s="159"/>
      <c r="R12" s="159"/>
      <c r="S12" s="159"/>
      <c r="T12" s="159"/>
    </row>
    <row r="13" spans="2:20" s="17" customFormat="1" ht="15">
      <c r="B13" s="375" t="s">
        <v>335</v>
      </c>
      <c r="C13" s="32"/>
      <c r="D13" s="374" t="s">
        <v>336</v>
      </c>
      <c r="E13" s="89">
        <v>1</v>
      </c>
      <c r="F13" s="74"/>
      <c r="G13" s="74"/>
      <c r="H13" s="77"/>
      <c r="I13" s="104">
        <v>3350000</v>
      </c>
      <c r="J13" s="76"/>
      <c r="K13" s="75"/>
      <c r="L13" s="104">
        <f>+E13*I13</f>
        <v>3350000</v>
      </c>
      <c r="M13" s="84"/>
      <c r="N13" s="159"/>
      <c r="O13" s="159"/>
      <c r="P13" s="159"/>
      <c r="Q13" s="159"/>
      <c r="R13" s="159"/>
      <c r="S13" s="159"/>
      <c r="T13" s="159"/>
    </row>
    <row r="14" spans="2:20" s="22" customFormat="1" ht="15.75">
      <c r="B14" s="214" t="s">
        <v>220</v>
      </c>
      <c r="C14" s="206"/>
      <c r="D14" s="207"/>
      <c r="E14" s="215">
        <f>SUM(E15:E31)</f>
        <v>17</v>
      </c>
      <c r="F14" s="208"/>
      <c r="G14" s="188"/>
      <c r="H14" s="189"/>
      <c r="I14" s="189"/>
      <c r="J14" s="211"/>
      <c r="K14" s="210"/>
      <c r="L14" s="213">
        <f>SUM(L15:L31)</f>
        <v>216500360.62000003</v>
      </c>
      <c r="M14" s="84"/>
      <c r="N14" s="160"/>
      <c r="O14" s="160"/>
      <c r="P14" s="160"/>
      <c r="Q14" s="160"/>
      <c r="R14" s="160"/>
      <c r="S14" s="160"/>
      <c r="T14" s="160"/>
    </row>
    <row r="15" spans="2:20" s="17" customFormat="1" ht="15">
      <c r="B15" s="179" t="s">
        <v>6</v>
      </c>
      <c r="C15" s="396">
        <v>151</v>
      </c>
      <c r="D15" s="18" t="s">
        <v>7</v>
      </c>
      <c r="E15" s="90">
        <v>1</v>
      </c>
      <c r="F15" s="107">
        <v>2007</v>
      </c>
      <c r="G15" s="110" t="s">
        <v>8</v>
      </c>
      <c r="H15" s="74" t="s">
        <v>8</v>
      </c>
      <c r="I15" s="90">
        <v>9124380</v>
      </c>
      <c r="J15" s="77">
        <f aca="true" t="shared" si="0" ref="J15:J31">+I15*1.06</f>
        <v>9671842.8</v>
      </c>
      <c r="K15" s="76">
        <v>5275000</v>
      </c>
      <c r="L15" s="16">
        <f aca="true" t="shared" si="1" ref="L15:L31">(E15*J15)-K15</f>
        <v>4396842.800000001</v>
      </c>
      <c r="M15" s="84"/>
      <c r="N15" s="159"/>
      <c r="O15" s="159"/>
      <c r="P15" s="159"/>
      <c r="Q15" s="159"/>
      <c r="R15" s="159"/>
      <c r="S15" s="159"/>
      <c r="T15" s="159"/>
    </row>
    <row r="16" spans="2:20" s="17" customFormat="1" ht="15">
      <c r="B16" s="179" t="s">
        <v>6</v>
      </c>
      <c r="C16" s="397"/>
      <c r="D16" s="18" t="s">
        <v>7</v>
      </c>
      <c r="E16" s="90">
        <v>1</v>
      </c>
      <c r="F16" s="107">
        <v>2007</v>
      </c>
      <c r="G16" s="110" t="s">
        <v>9</v>
      </c>
      <c r="H16" s="74" t="s">
        <v>9</v>
      </c>
      <c r="I16" s="75">
        <v>9124380</v>
      </c>
      <c r="J16" s="77">
        <f t="shared" si="0"/>
        <v>9671842.8</v>
      </c>
      <c r="K16" s="76">
        <v>5275000</v>
      </c>
      <c r="L16" s="16">
        <f t="shared" si="1"/>
        <v>4396842.800000001</v>
      </c>
      <c r="M16" s="84"/>
      <c r="N16" s="159"/>
      <c r="O16" s="159"/>
      <c r="P16" s="159"/>
      <c r="Q16" s="159"/>
      <c r="R16" s="159"/>
      <c r="S16" s="159"/>
      <c r="T16" s="159"/>
    </row>
    <row r="17" spans="2:20" s="17" customFormat="1" ht="15">
      <c r="B17" s="179" t="s">
        <v>6</v>
      </c>
      <c r="C17" s="397"/>
      <c r="D17" s="19" t="s">
        <v>10</v>
      </c>
      <c r="E17" s="90">
        <v>1</v>
      </c>
      <c r="F17" s="107">
        <v>2007</v>
      </c>
      <c r="G17" s="110" t="s">
        <v>11</v>
      </c>
      <c r="H17" s="74" t="s">
        <v>11</v>
      </c>
      <c r="I17" s="77">
        <v>24686517</v>
      </c>
      <c r="J17" s="77">
        <f t="shared" si="0"/>
        <v>26167708.02</v>
      </c>
      <c r="K17" s="89">
        <v>8900000</v>
      </c>
      <c r="L17" s="16">
        <f t="shared" si="1"/>
        <v>17267708.02</v>
      </c>
      <c r="M17" s="84"/>
      <c r="N17" s="159"/>
      <c r="O17" s="159"/>
      <c r="P17" s="159"/>
      <c r="Q17" s="159"/>
      <c r="R17" s="159"/>
      <c r="S17" s="159"/>
      <c r="T17" s="159"/>
    </row>
    <row r="18" spans="2:20" s="17" customFormat="1" ht="15">
      <c r="B18" s="179" t="s">
        <v>6</v>
      </c>
      <c r="C18" s="397"/>
      <c r="D18" s="18" t="s">
        <v>7</v>
      </c>
      <c r="E18" s="90">
        <v>1</v>
      </c>
      <c r="F18" s="107">
        <v>2008</v>
      </c>
      <c r="G18" s="110" t="s">
        <v>12</v>
      </c>
      <c r="H18" s="74" t="s">
        <v>12</v>
      </c>
      <c r="I18" s="75">
        <v>9124380</v>
      </c>
      <c r="J18" s="77">
        <f t="shared" si="0"/>
        <v>9671842.8</v>
      </c>
      <c r="K18" s="76">
        <v>5275000</v>
      </c>
      <c r="L18" s="16">
        <f t="shared" si="1"/>
        <v>4396842.800000001</v>
      </c>
      <c r="M18" s="84"/>
      <c r="N18" s="159"/>
      <c r="O18" s="159"/>
      <c r="P18" s="159"/>
      <c r="Q18" s="159"/>
      <c r="R18" s="159"/>
      <c r="S18" s="159"/>
      <c r="T18" s="159"/>
    </row>
    <row r="19" spans="2:20" s="17" customFormat="1" ht="15">
      <c r="B19" s="179" t="s">
        <v>6</v>
      </c>
      <c r="C19" s="397"/>
      <c r="D19" s="18" t="s">
        <v>7</v>
      </c>
      <c r="E19" s="90">
        <v>1</v>
      </c>
      <c r="F19" s="107">
        <v>2008</v>
      </c>
      <c r="G19" s="110" t="s">
        <v>13</v>
      </c>
      <c r="H19" s="74" t="s">
        <v>13</v>
      </c>
      <c r="I19" s="75">
        <v>9124380</v>
      </c>
      <c r="J19" s="77">
        <f t="shared" si="0"/>
        <v>9671842.8</v>
      </c>
      <c r="K19" s="76">
        <v>5275000</v>
      </c>
      <c r="L19" s="16">
        <f t="shared" si="1"/>
        <v>4396842.800000001</v>
      </c>
      <c r="M19" s="84"/>
      <c r="N19" s="159"/>
      <c r="O19" s="159"/>
      <c r="P19" s="159"/>
      <c r="Q19" s="159"/>
      <c r="R19" s="159"/>
      <c r="S19" s="159"/>
      <c r="T19" s="159"/>
    </row>
    <row r="20" spans="2:20" s="17" customFormat="1" ht="15">
      <c r="B20" s="179" t="s">
        <v>6</v>
      </c>
      <c r="C20" s="397"/>
      <c r="D20" s="18" t="s">
        <v>7</v>
      </c>
      <c r="E20" s="90">
        <v>1</v>
      </c>
      <c r="F20" s="107">
        <v>2008</v>
      </c>
      <c r="G20" s="110" t="s">
        <v>14</v>
      </c>
      <c r="H20" s="74" t="s">
        <v>14</v>
      </c>
      <c r="I20" s="75">
        <v>9124380</v>
      </c>
      <c r="J20" s="77">
        <f t="shared" si="0"/>
        <v>9671842.8</v>
      </c>
      <c r="K20" s="76">
        <v>5275000</v>
      </c>
      <c r="L20" s="16">
        <f t="shared" si="1"/>
        <v>4396842.800000001</v>
      </c>
      <c r="M20" s="84"/>
      <c r="N20" s="159"/>
      <c r="O20" s="159"/>
      <c r="P20" s="159"/>
      <c r="Q20" s="159"/>
      <c r="R20" s="159"/>
      <c r="S20" s="159"/>
      <c r="T20" s="159"/>
    </row>
    <row r="21" spans="2:20" s="17" customFormat="1" ht="15">
      <c r="B21" s="179" t="s">
        <v>6</v>
      </c>
      <c r="C21" s="397"/>
      <c r="D21" s="18" t="s">
        <v>306</v>
      </c>
      <c r="E21" s="90">
        <v>1</v>
      </c>
      <c r="F21" s="108">
        <v>2008</v>
      </c>
      <c r="G21" s="108">
        <v>1318</v>
      </c>
      <c r="H21" s="57">
        <v>1318</v>
      </c>
      <c r="I21" s="77">
        <v>25657570</v>
      </c>
      <c r="J21" s="77">
        <f t="shared" si="0"/>
        <v>27197024.200000003</v>
      </c>
      <c r="K21" s="89">
        <v>8625000</v>
      </c>
      <c r="L21" s="16">
        <f t="shared" si="1"/>
        <v>18572024.200000003</v>
      </c>
      <c r="M21" s="84"/>
      <c r="N21" s="159"/>
      <c r="O21" s="159"/>
      <c r="P21" s="159"/>
      <c r="Q21" s="159"/>
      <c r="R21" s="159"/>
      <c r="S21" s="159"/>
      <c r="T21" s="159"/>
    </row>
    <row r="22" spans="2:20" s="17" customFormat="1" ht="15">
      <c r="B22" s="179" t="s">
        <v>6</v>
      </c>
      <c r="C22" s="397"/>
      <c r="D22" s="18" t="s">
        <v>306</v>
      </c>
      <c r="E22" s="90">
        <v>1</v>
      </c>
      <c r="F22" s="108">
        <v>2002</v>
      </c>
      <c r="G22" s="108" t="s">
        <v>321</v>
      </c>
      <c r="H22" s="57" t="s">
        <v>322</v>
      </c>
      <c r="I22" s="77">
        <v>25657570</v>
      </c>
      <c r="J22" s="77">
        <f t="shared" si="0"/>
        <v>27197024.200000003</v>
      </c>
      <c r="K22" s="89">
        <v>8625000</v>
      </c>
      <c r="L22" s="16">
        <f t="shared" si="1"/>
        <v>18572024.200000003</v>
      </c>
      <c r="M22" s="84"/>
      <c r="N22" s="159"/>
      <c r="O22" s="159"/>
      <c r="P22" s="159"/>
      <c r="Q22" s="159"/>
      <c r="R22" s="159"/>
      <c r="S22" s="159"/>
      <c r="T22" s="159"/>
    </row>
    <row r="23" spans="2:20" s="17" customFormat="1" ht="15">
      <c r="B23" s="179" t="s">
        <v>6</v>
      </c>
      <c r="C23" s="397"/>
      <c r="D23" s="18" t="s">
        <v>23</v>
      </c>
      <c r="E23" s="90">
        <v>1</v>
      </c>
      <c r="F23" s="108">
        <v>2007</v>
      </c>
      <c r="G23" s="108" t="s">
        <v>323</v>
      </c>
      <c r="H23" s="108" t="s">
        <v>323</v>
      </c>
      <c r="I23" s="75">
        <v>17300000</v>
      </c>
      <c r="J23" s="77">
        <f t="shared" si="0"/>
        <v>18338000</v>
      </c>
      <c r="K23" s="76">
        <v>8625000</v>
      </c>
      <c r="L23" s="16">
        <f t="shared" si="1"/>
        <v>9713000</v>
      </c>
      <c r="M23" s="84"/>
      <c r="N23" s="159"/>
      <c r="O23" s="159"/>
      <c r="P23" s="159"/>
      <c r="Q23" s="159"/>
      <c r="R23" s="159"/>
      <c r="S23" s="159"/>
      <c r="T23" s="159"/>
    </row>
    <row r="24" spans="2:20" s="17" customFormat="1" ht="15">
      <c r="B24" s="179" t="s">
        <v>6</v>
      </c>
      <c r="C24" s="397"/>
      <c r="D24" s="18" t="s">
        <v>324</v>
      </c>
      <c r="E24" s="90">
        <v>1</v>
      </c>
      <c r="F24" s="108">
        <v>2007</v>
      </c>
      <c r="G24" s="108" t="s">
        <v>328</v>
      </c>
      <c r="H24" s="108" t="s">
        <v>328</v>
      </c>
      <c r="I24" s="75">
        <v>17300000</v>
      </c>
      <c r="J24" s="77">
        <f t="shared" si="0"/>
        <v>18338000</v>
      </c>
      <c r="K24" s="76">
        <v>8625000</v>
      </c>
      <c r="L24" s="16">
        <f t="shared" si="1"/>
        <v>9713000</v>
      </c>
      <c r="M24" s="84"/>
      <c r="N24" s="159"/>
      <c r="O24" s="159"/>
      <c r="P24" s="159"/>
      <c r="Q24" s="159"/>
      <c r="R24" s="159"/>
      <c r="S24" s="159"/>
      <c r="T24" s="159"/>
    </row>
    <row r="25" spans="2:20" s="17" customFormat="1" ht="15">
      <c r="B25" s="179" t="s">
        <v>6</v>
      </c>
      <c r="C25" s="397"/>
      <c r="D25" s="19" t="s">
        <v>15</v>
      </c>
      <c r="E25" s="90">
        <v>1</v>
      </c>
      <c r="F25" s="109">
        <v>2008</v>
      </c>
      <c r="G25" s="109">
        <v>1319</v>
      </c>
      <c r="H25" s="74">
        <v>1319</v>
      </c>
      <c r="I25" s="75">
        <v>22709568</v>
      </c>
      <c r="J25" s="77">
        <f t="shared" si="0"/>
        <v>24072142.080000002</v>
      </c>
      <c r="K25" s="76">
        <v>7000000</v>
      </c>
      <c r="L25" s="16">
        <f t="shared" si="1"/>
        <v>17072142.080000002</v>
      </c>
      <c r="M25" s="84"/>
      <c r="N25" s="159"/>
      <c r="O25" s="159"/>
      <c r="P25" s="159"/>
      <c r="Q25" s="159"/>
      <c r="R25" s="159"/>
      <c r="S25" s="159"/>
      <c r="T25" s="159"/>
    </row>
    <row r="26" spans="2:20" s="17" customFormat="1" ht="15">
      <c r="B26" s="179" t="s">
        <v>6</v>
      </c>
      <c r="C26" s="397"/>
      <c r="D26" s="19" t="s">
        <v>10</v>
      </c>
      <c r="E26" s="90">
        <v>1</v>
      </c>
      <c r="F26" s="107">
        <v>2009</v>
      </c>
      <c r="G26" s="110" t="s">
        <v>16</v>
      </c>
      <c r="H26" s="74" t="s">
        <v>16</v>
      </c>
      <c r="I26" s="77">
        <v>24686517</v>
      </c>
      <c r="J26" s="77">
        <f t="shared" si="0"/>
        <v>26167708.02</v>
      </c>
      <c r="K26" s="89">
        <v>8900000</v>
      </c>
      <c r="L26" s="16">
        <f t="shared" si="1"/>
        <v>17267708.02</v>
      </c>
      <c r="M26" s="84"/>
      <c r="N26" s="159"/>
      <c r="O26" s="159"/>
      <c r="P26" s="159"/>
      <c r="Q26" s="159"/>
      <c r="R26" s="159"/>
      <c r="S26" s="159"/>
      <c r="T26" s="159"/>
    </row>
    <row r="27" spans="2:20" s="17" customFormat="1" ht="15">
      <c r="B27" s="179" t="s">
        <v>6</v>
      </c>
      <c r="C27" s="397"/>
      <c r="D27" s="19" t="s">
        <v>10</v>
      </c>
      <c r="E27" s="90">
        <v>1</v>
      </c>
      <c r="F27" s="107">
        <v>2009</v>
      </c>
      <c r="G27" s="110" t="s">
        <v>17</v>
      </c>
      <c r="H27" s="74" t="s">
        <v>17</v>
      </c>
      <c r="I27" s="77">
        <v>24686517</v>
      </c>
      <c r="J27" s="77">
        <f t="shared" si="0"/>
        <v>26167708.02</v>
      </c>
      <c r="K27" s="89">
        <v>8900000</v>
      </c>
      <c r="L27" s="16">
        <f t="shared" si="1"/>
        <v>17267708.02</v>
      </c>
      <c r="M27" s="84"/>
      <c r="N27" s="159"/>
      <c r="O27" s="159"/>
      <c r="P27" s="159"/>
      <c r="Q27" s="159"/>
      <c r="R27" s="159"/>
      <c r="S27" s="159"/>
      <c r="T27" s="159"/>
    </row>
    <row r="28" spans="2:20" s="17" customFormat="1" ht="15">
      <c r="B28" s="179" t="s">
        <v>6</v>
      </c>
      <c r="C28" s="397"/>
      <c r="D28" s="19" t="s">
        <v>10</v>
      </c>
      <c r="E28" s="90">
        <v>1</v>
      </c>
      <c r="F28" s="107">
        <v>2009</v>
      </c>
      <c r="G28" s="110" t="s">
        <v>18</v>
      </c>
      <c r="H28" s="74" t="s">
        <v>18</v>
      </c>
      <c r="I28" s="77">
        <v>24686517</v>
      </c>
      <c r="J28" s="77">
        <f t="shared" si="0"/>
        <v>26167708.02</v>
      </c>
      <c r="K28" s="89">
        <v>8900000</v>
      </c>
      <c r="L28" s="16">
        <f t="shared" si="1"/>
        <v>17267708.02</v>
      </c>
      <c r="M28" s="84"/>
      <c r="N28" s="159"/>
      <c r="O28" s="159"/>
      <c r="P28" s="159"/>
      <c r="Q28" s="159"/>
      <c r="R28" s="159"/>
      <c r="S28" s="159"/>
      <c r="T28" s="159"/>
    </row>
    <row r="29" spans="2:20" s="17" customFormat="1" ht="15">
      <c r="B29" s="179" t="s">
        <v>6</v>
      </c>
      <c r="C29" s="397"/>
      <c r="D29" s="19" t="s">
        <v>10</v>
      </c>
      <c r="E29" s="90">
        <v>1</v>
      </c>
      <c r="F29" s="107">
        <v>2009</v>
      </c>
      <c r="G29" s="110" t="s">
        <v>19</v>
      </c>
      <c r="H29" s="74" t="s">
        <v>19</v>
      </c>
      <c r="I29" s="77">
        <v>24686517</v>
      </c>
      <c r="J29" s="77">
        <f t="shared" si="0"/>
        <v>26167708.02</v>
      </c>
      <c r="K29" s="89">
        <v>8900000</v>
      </c>
      <c r="L29" s="16">
        <f t="shared" si="1"/>
        <v>17267708.02</v>
      </c>
      <c r="M29" s="84"/>
      <c r="N29" s="159"/>
      <c r="O29" s="159"/>
      <c r="P29" s="159"/>
      <c r="Q29" s="159"/>
      <c r="R29" s="159"/>
      <c r="S29" s="159"/>
      <c r="T29" s="159"/>
    </row>
    <row r="30" spans="2:20" s="17" customFormat="1" ht="15">
      <c r="B30" s="179" t="s">
        <v>6</v>
      </c>
      <c r="C30" s="397"/>
      <c r="D30" s="19" t="s">
        <v>10</v>
      </c>
      <c r="E30" s="90">
        <v>1</v>
      </c>
      <c r="F30" s="107">
        <v>2009</v>
      </c>
      <c r="G30" s="110" t="s">
        <v>20</v>
      </c>
      <c r="H30" s="74" t="s">
        <v>20</v>
      </c>
      <c r="I30" s="77">
        <v>24686517</v>
      </c>
      <c r="J30" s="77">
        <f t="shared" si="0"/>
        <v>26167708.02</v>
      </c>
      <c r="K30" s="89">
        <v>8900000</v>
      </c>
      <c r="L30" s="16">
        <f t="shared" si="1"/>
        <v>17267708.02</v>
      </c>
      <c r="M30" s="84"/>
      <c r="N30" s="159"/>
      <c r="O30" s="159"/>
      <c r="P30" s="159"/>
      <c r="Q30" s="159"/>
      <c r="R30" s="159"/>
      <c r="S30" s="159"/>
      <c r="T30" s="159"/>
    </row>
    <row r="31" spans="2:20" s="17" customFormat="1" ht="15">
      <c r="B31" s="179" t="s">
        <v>6</v>
      </c>
      <c r="C31" s="398"/>
      <c r="D31" s="19" t="s">
        <v>10</v>
      </c>
      <c r="E31" s="90">
        <v>1</v>
      </c>
      <c r="F31" s="107">
        <v>2009</v>
      </c>
      <c r="G31" s="110" t="s">
        <v>21</v>
      </c>
      <c r="H31" s="74" t="s">
        <v>21</v>
      </c>
      <c r="I31" s="77">
        <v>24686517</v>
      </c>
      <c r="J31" s="77">
        <f t="shared" si="0"/>
        <v>26167708.02</v>
      </c>
      <c r="K31" s="89">
        <v>8900000</v>
      </c>
      <c r="L31" s="16">
        <f t="shared" si="1"/>
        <v>17267708.02</v>
      </c>
      <c r="M31" s="84"/>
      <c r="N31" s="159"/>
      <c r="O31" s="159"/>
      <c r="P31" s="159"/>
      <c r="Q31" s="159"/>
      <c r="R31" s="159"/>
      <c r="S31" s="159"/>
      <c r="T31" s="159"/>
    </row>
    <row r="32" spans="2:20" s="6" customFormat="1" ht="15">
      <c r="B32" s="216" t="s">
        <v>234</v>
      </c>
      <c r="C32" s="217"/>
      <c r="D32" s="218"/>
      <c r="E32" s="219">
        <f>SUM(E33:E35)</f>
        <v>3</v>
      </c>
      <c r="F32" s="220"/>
      <c r="G32" s="220"/>
      <c r="H32" s="221"/>
      <c r="I32" s="222"/>
      <c r="J32" s="222"/>
      <c r="K32" s="223"/>
      <c r="L32" s="224">
        <f>SUM(L33:L35)</f>
        <v>38932258.84</v>
      </c>
      <c r="M32" s="84"/>
      <c r="N32" s="158"/>
      <c r="O32" s="158"/>
      <c r="P32" s="158"/>
      <c r="Q32" s="158"/>
      <c r="R32" s="158"/>
      <c r="S32" s="158"/>
      <c r="T32" s="158"/>
    </row>
    <row r="33" spans="2:20" s="6" customFormat="1" ht="15">
      <c r="B33" s="178" t="s">
        <v>259</v>
      </c>
      <c r="C33" s="399" t="s">
        <v>235</v>
      </c>
      <c r="D33" s="8" t="s">
        <v>7</v>
      </c>
      <c r="E33" s="91">
        <v>1</v>
      </c>
      <c r="F33" s="107">
        <v>2007</v>
      </c>
      <c r="G33" s="110">
        <v>1109</v>
      </c>
      <c r="H33" s="125" t="s">
        <v>39</v>
      </c>
      <c r="I33" s="96">
        <v>9124380</v>
      </c>
      <c r="J33" s="97">
        <f>+I33*1.06</f>
        <v>9671842.8</v>
      </c>
      <c r="K33" s="76">
        <v>5275000</v>
      </c>
      <c r="L33" s="43">
        <f>(E33*J33)-K33</f>
        <v>4396842.800000001</v>
      </c>
      <c r="M33" s="84"/>
      <c r="N33" s="158"/>
      <c r="O33" s="158"/>
      <c r="P33" s="158"/>
      <c r="Q33" s="158"/>
      <c r="R33" s="158"/>
      <c r="S33" s="158"/>
      <c r="T33" s="158"/>
    </row>
    <row r="34" spans="2:20" s="6" customFormat="1" ht="15">
      <c r="B34" s="178" t="s">
        <v>259</v>
      </c>
      <c r="C34" s="400"/>
      <c r="D34" s="19" t="s">
        <v>10</v>
      </c>
      <c r="E34" s="91">
        <v>1</v>
      </c>
      <c r="F34" s="107">
        <v>2008</v>
      </c>
      <c r="G34" s="110">
        <v>1163</v>
      </c>
      <c r="H34" s="125" t="s">
        <v>41</v>
      </c>
      <c r="I34" s="77">
        <v>24686517</v>
      </c>
      <c r="J34" s="97">
        <f>+I34*1.06</f>
        <v>26167708.02</v>
      </c>
      <c r="K34" s="76">
        <v>8900000</v>
      </c>
      <c r="L34" s="45">
        <f>(E34*J34)-K34</f>
        <v>17267708.02</v>
      </c>
      <c r="M34" s="84"/>
      <c r="N34" s="158"/>
      <c r="O34" s="158"/>
      <c r="P34" s="158"/>
      <c r="Q34" s="158"/>
      <c r="R34" s="158"/>
      <c r="S34" s="158"/>
      <c r="T34" s="158"/>
    </row>
    <row r="35" spans="2:20" s="6" customFormat="1" ht="15">
      <c r="B35" s="178" t="s">
        <v>259</v>
      </c>
      <c r="C35" s="389"/>
      <c r="D35" s="19" t="s">
        <v>10</v>
      </c>
      <c r="E35" s="91">
        <v>1</v>
      </c>
      <c r="F35" s="107">
        <v>2008</v>
      </c>
      <c r="G35" s="110">
        <v>1186</v>
      </c>
      <c r="H35" s="125" t="s">
        <v>42</v>
      </c>
      <c r="I35" s="77">
        <v>24686517</v>
      </c>
      <c r="J35" s="97">
        <f>+I35*1.06</f>
        <v>26167708.02</v>
      </c>
      <c r="K35" s="76">
        <v>8900000</v>
      </c>
      <c r="L35" s="47">
        <f>(E35*J35)-K35</f>
        <v>17267708.02</v>
      </c>
      <c r="M35" s="84"/>
      <c r="N35" s="158"/>
      <c r="O35" s="158"/>
      <c r="P35" s="158"/>
      <c r="Q35" s="158"/>
      <c r="R35" s="158"/>
      <c r="S35" s="158"/>
      <c r="T35" s="158"/>
    </row>
    <row r="36" spans="2:20" s="17" customFormat="1" ht="15">
      <c r="B36" s="418" t="s">
        <v>221</v>
      </c>
      <c r="C36" s="419"/>
      <c r="D36" s="420"/>
      <c r="E36" s="215">
        <f>SUM(E37:E37)</f>
        <v>1</v>
      </c>
      <c r="F36" s="188"/>
      <c r="G36" s="188"/>
      <c r="H36" s="189"/>
      <c r="I36" s="211"/>
      <c r="J36" s="211"/>
      <c r="K36" s="210"/>
      <c r="L36" s="213">
        <f>SUM(L37:L37)</f>
        <v>17267708.02</v>
      </c>
      <c r="M36" s="84"/>
      <c r="N36" s="159"/>
      <c r="O36" s="159"/>
      <c r="P36" s="159"/>
      <c r="Q36" s="159"/>
      <c r="R36" s="159"/>
      <c r="S36" s="159"/>
      <c r="T36" s="159"/>
    </row>
    <row r="37" spans="2:20" s="17" customFormat="1" ht="15">
      <c r="B37" s="60" t="s">
        <v>275</v>
      </c>
      <c r="C37" s="19">
        <v>334</v>
      </c>
      <c r="D37" s="18" t="s">
        <v>10</v>
      </c>
      <c r="E37" s="90">
        <v>1</v>
      </c>
      <c r="F37" s="109">
        <v>2009</v>
      </c>
      <c r="G37" s="109">
        <v>1234</v>
      </c>
      <c r="H37" s="74">
        <v>0</v>
      </c>
      <c r="I37" s="75">
        <v>24686517</v>
      </c>
      <c r="J37" s="77">
        <f>+I37*1.06</f>
        <v>26167708.02</v>
      </c>
      <c r="K37" s="76">
        <v>8900000</v>
      </c>
      <c r="L37" s="16">
        <f>(E37*J37)-K37</f>
        <v>17267708.02</v>
      </c>
      <c r="M37" s="84"/>
      <c r="N37" s="159"/>
      <c r="O37" s="159"/>
      <c r="P37" s="159"/>
      <c r="Q37" s="159"/>
      <c r="R37" s="159"/>
      <c r="S37" s="159"/>
      <c r="T37" s="159"/>
    </row>
    <row r="38" spans="2:20" s="17" customFormat="1" ht="15">
      <c r="B38" s="418" t="s">
        <v>222</v>
      </c>
      <c r="C38" s="419"/>
      <c r="D38" s="420"/>
      <c r="E38" s="215">
        <f>SUM(E39:E39)</f>
        <v>1</v>
      </c>
      <c r="F38" s="188"/>
      <c r="G38" s="188"/>
      <c r="H38" s="189"/>
      <c r="I38" s="211"/>
      <c r="J38" s="211"/>
      <c r="K38" s="210"/>
      <c r="L38" s="213">
        <f>SUM(L39:L39)</f>
        <v>2800523.18</v>
      </c>
      <c r="M38" s="84"/>
      <c r="N38" s="159"/>
      <c r="O38" s="159"/>
      <c r="P38" s="159"/>
      <c r="Q38" s="159"/>
      <c r="R38" s="159"/>
      <c r="S38" s="159"/>
      <c r="T38" s="159"/>
    </row>
    <row r="39" spans="2:20" s="17" customFormat="1" ht="15">
      <c r="B39" s="61" t="s">
        <v>300</v>
      </c>
      <c r="C39" s="23" t="s">
        <v>223</v>
      </c>
      <c r="D39" s="19" t="s">
        <v>27</v>
      </c>
      <c r="E39" s="90">
        <v>1</v>
      </c>
      <c r="F39" s="107">
        <v>2009</v>
      </c>
      <c r="G39" s="110" t="s">
        <v>32</v>
      </c>
      <c r="H39" s="90">
        <v>0</v>
      </c>
      <c r="I39" s="75">
        <v>2642003</v>
      </c>
      <c r="J39" s="77">
        <f>+I39*1.06</f>
        <v>2800523.18</v>
      </c>
      <c r="K39" s="89">
        <v>0</v>
      </c>
      <c r="L39" s="16">
        <f>(E39*J39)-K39</f>
        <v>2800523.18</v>
      </c>
      <c r="M39" s="84"/>
      <c r="N39" s="159"/>
      <c r="O39" s="159"/>
      <c r="P39" s="159"/>
      <c r="Q39" s="159"/>
      <c r="R39" s="159"/>
      <c r="S39" s="159"/>
      <c r="T39" s="159"/>
    </row>
    <row r="40" spans="2:20" s="17" customFormat="1" ht="15">
      <c r="B40" s="418" t="s">
        <v>224</v>
      </c>
      <c r="C40" s="419"/>
      <c r="D40" s="420"/>
      <c r="E40" s="215">
        <f>SUM(E41:E47)</f>
        <v>7</v>
      </c>
      <c r="F40" s="188"/>
      <c r="G40" s="188"/>
      <c r="H40" s="189"/>
      <c r="I40" s="211"/>
      <c r="J40" s="211"/>
      <c r="K40" s="210"/>
      <c r="L40" s="213">
        <f>SUM(L41:L47)</f>
        <v>86372401.61999999</v>
      </c>
      <c r="M40" s="84"/>
      <c r="N40" s="159"/>
      <c r="O40" s="159"/>
      <c r="P40" s="159"/>
      <c r="Q40" s="159"/>
      <c r="R40" s="159"/>
      <c r="S40" s="159"/>
      <c r="T40" s="159"/>
    </row>
    <row r="41" spans="2:20" s="17" customFormat="1" ht="15">
      <c r="B41" s="180" t="s">
        <v>26</v>
      </c>
      <c r="C41" s="421" t="s">
        <v>225</v>
      </c>
      <c r="D41" s="18" t="s">
        <v>27</v>
      </c>
      <c r="E41" s="90">
        <v>1</v>
      </c>
      <c r="F41" s="107">
        <v>2009</v>
      </c>
      <c r="G41" s="107">
        <v>1258</v>
      </c>
      <c r="H41" s="57">
        <v>0</v>
      </c>
      <c r="I41" s="75">
        <v>2642003</v>
      </c>
      <c r="J41" s="77">
        <f aca="true" t="shared" si="2" ref="J41:J47">+I41*1.06</f>
        <v>2800523.18</v>
      </c>
      <c r="K41" s="76">
        <v>0</v>
      </c>
      <c r="L41" s="16">
        <f aca="true" t="shared" si="3" ref="L41:L47">(E41*J41)-K41</f>
        <v>2800523.18</v>
      </c>
      <c r="M41" s="84"/>
      <c r="N41" s="159"/>
      <c r="O41" s="159"/>
      <c r="P41" s="159"/>
      <c r="Q41" s="159"/>
      <c r="R41" s="159"/>
      <c r="S41" s="159"/>
      <c r="T41" s="159"/>
    </row>
    <row r="42" spans="2:20" s="17" customFormat="1" ht="15">
      <c r="B42" s="181"/>
      <c r="C42" s="422"/>
      <c r="D42" s="18" t="s">
        <v>27</v>
      </c>
      <c r="E42" s="90">
        <v>1</v>
      </c>
      <c r="F42" s="107">
        <v>2009</v>
      </c>
      <c r="G42" s="107">
        <v>1259</v>
      </c>
      <c r="H42" s="57">
        <v>0</v>
      </c>
      <c r="I42" s="75">
        <v>2642003</v>
      </c>
      <c r="J42" s="77">
        <f t="shared" si="2"/>
        <v>2800523.18</v>
      </c>
      <c r="K42" s="76">
        <v>0</v>
      </c>
      <c r="L42" s="16">
        <f t="shared" si="3"/>
        <v>2800523.18</v>
      </c>
      <c r="M42" s="84"/>
      <c r="N42" s="159"/>
      <c r="O42" s="159"/>
      <c r="P42" s="159"/>
      <c r="Q42" s="159"/>
      <c r="R42" s="159"/>
      <c r="S42" s="159"/>
      <c r="T42" s="159"/>
    </row>
    <row r="43" spans="2:20" s="17" customFormat="1" ht="15">
      <c r="B43" s="181"/>
      <c r="C43" s="422"/>
      <c r="D43" s="18" t="s">
        <v>27</v>
      </c>
      <c r="E43" s="90">
        <v>1</v>
      </c>
      <c r="F43" s="107">
        <v>2009</v>
      </c>
      <c r="G43" s="107">
        <v>1291</v>
      </c>
      <c r="H43" s="57">
        <v>0</v>
      </c>
      <c r="I43" s="75">
        <v>2642003</v>
      </c>
      <c r="J43" s="77">
        <f t="shared" si="2"/>
        <v>2800523.18</v>
      </c>
      <c r="K43" s="76">
        <v>0</v>
      </c>
      <c r="L43" s="16">
        <f t="shared" si="3"/>
        <v>2800523.18</v>
      </c>
      <c r="M43" s="84"/>
      <c r="N43" s="159"/>
      <c r="O43" s="159"/>
      <c r="P43" s="159"/>
      <c r="Q43" s="159"/>
      <c r="R43" s="159"/>
      <c r="S43" s="159"/>
      <c r="T43" s="159"/>
    </row>
    <row r="44" spans="2:20" s="17" customFormat="1" ht="15">
      <c r="B44" s="181"/>
      <c r="C44" s="422"/>
      <c r="D44" s="18" t="s">
        <v>10</v>
      </c>
      <c r="E44" s="90">
        <v>1</v>
      </c>
      <c r="F44" s="107">
        <v>2009</v>
      </c>
      <c r="G44" s="110" t="s">
        <v>28</v>
      </c>
      <c r="H44" s="57">
        <v>0</v>
      </c>
      <c r="I44" s="75">
        <v>24686517</v>
      </c>
      <c r="J44" s="77">
        <f t="shared" si="2"/>
        <v>26167708.02</v>
      </c>
      <c r="K44" s="76">
        <v>8900000</v>
      </c>
      <c r="L44" s="16">
        <f t="shared" si="3"/>
        <v>17267708.02</v>
      </c>
      <c r="M44" s="84"/>
      <c r="N44" s="159"/>
      <c r="O44" s="159"/>
      <c r="P44" s="159"/>
      <c r="Q44" s="159"/>
      <c r="R44" s="159"/>
      <c r="S44" s="159"/>
      <c r="T44" s="159"/>
    </row>
    <row r="45" spans="2:20" s="17" customFormat="1" ht="15">
      <c r="B45" s="181"/>
      <c r="C45" s="422"/>
      <c r="D45" s="18" t="s">
        <v>10</v>
      </c>
      <c r="E45" s="90">
        <v>1</v>
      </c>
      <c r="F45" s="107">
        <v>2009</v>
      </c>
      <c r="G45" s="110" t="s">
        <v>29</v>
      </c>
      <c r="H45" s="57">
        <v>0</v>
      </c>
      <c r="I45" s="75">
        <v>24686517</v>
      </c>
      <c r="J45" s="77">
        <f t="shared" si="2"/>
        <v>26167708.02</v>
      </c>
      <c r="K45" s="76">
        <v>8900000</v>
      </c>
      <c r="L45" s="16">
        <f t="shared" si="3"/>
        <v>17267708.02</v>
      </c>
      <c r="M45" s="84"/>
      <c r="N45" s="159"/>
      <c r="O45" s="159"/>
      <c r="P45" s="159"/>
      <c r="Q45" s="159"/>
      <c r="R45" s="159"/>
      <c r="S45" s="159"/>
      <c r="T45" s="159"/>
    </row>
    <row r="46" spans="2:20" s="17" customFormat="1" ht="15">
      <c r="B46" s="181"/>
      <c r="C46" s="422"/>
      <c r="D46" s="18" t="s">
        <v>10</v>
      </c>
      <c r="E46" s="90">
        <v>1</v>
      </c>
      <c r="F46" s="107">
        <v>2009</v>
      </c>
      <c r="G46" s="110">
        <v>1284</v>
      </c>
      <c r="H46" s="57">
        <v>0</v>
      </c>
      <c r="I46" s="75">
        <v>24686517</v>
      </c>
      <c r="J46" s="77">
        <f t="shared" si="2"/>
        <v>26167708.02</v>
      </c>
      <c r="K46" s="76">
        <v>8900000</v>
      </c>
      <c r="L46" s="16">
        <f t="shared" si="3"/>
        <v>17267708.02</v>
      </c>
      <c r="M46" s="84"/>
      <c r="N46" s="159"/>
      <c r="O46" s="159"/>
      <c r="P46" s="159"/>
      <c r="Q46" s="159"/>
      <c r="R46" s="159"/>
      <c r="S46" s="159"/>
      <c r="T46" s="159"/>
    </row>
    <row r="47" spans="2:20" s="17" customFormat="1" ht="15">
      <c r="B47" s="182"/>
      <c r="C47" s="423"/>
      <c r="D47" s="183" t="s">
        <v>177</v>
      </c>
      <c r="E47" s="93">
        <v>1</v>
      </c>
      <c r="F47" s="165">
        <v>0</v>
      </c>
      <c r="G47" s="165">
        <v>0</v>
      </c>
      <c r="H47" s="165">
        <v>0</v>
      </c>
      <c r="I47" s="170">
        <v>24686517</v>
      </c>
      <c r="J47" s="171">
        <f t="shared" si="2"/>
        <v>26167708.02</v>
      </c>
      <c r="K47" s="105">
        <v>0</v>
      </c>
      <c r="L47" s="278">
        <f t="shared" si="3"/>
        <v>26167708.02</v>
      </c>
      <c r="M47" s="84"/>
      <c r="N47" s="159"/>
      <c r="O47" s="159"/>
      <c r="P47" s="159"/>
      <c r="Q47" s="159"/>
      <c r="R47" s="159"/>
      <c r="S47" s="159"/>
      <c r="T47" s="159"/>
    </row>
    <row r="48" spans="2:20" s="17" customFormat="1" ht="15">
      <c r="B48" s="418" t="s">
        <v>226</v>
      </c>
      <c r="C48" s="419"/>
      <c r="D48" s="420"/>
      <c r="E48" s="215">
        <f>+E49+E50+E51</f>
        <v>3</v>
      </c>
      <c r="F48" s="188"/>
      <c r="G48" s="188"/>
      <c r="H48" s="188"/>
      <c r="I48" s="211"/>
      <c r="J48" s="211"/>
      <c r="K48" s="210"/>
      <c r="L48" s="213">
        <f>+L49+L50+L51</f>
        <v>8401569.540000001</v>
      </c>
      <c r="M48" s="84"/>
      <c r="N48" s="159"/>
      <c r="O48" s="159"/>
      <c r="P48" s="159"/>
      <c r="Q48" s="159"/>
      <c r="R48" s="159"/>
      <c r="S48" s="159"/>
      <c r="T48" s="159"/>
    </row>
    <row r="49" spans="2:20" s="17" customFormat="1" ht="15">
      <c r="B49" s="424"/>
      <c r="C49" s="26"/>
      <c r="D49" s="21" t="s">
        <v>27</v>
      </c>
      <c r="E49" s="90">
        <v>1</v>
      </c>
      <c r="F49" s="110">
        <v>2005</v>
      </c>
      <c r="G49" s="110">
        <v>1088</v>
      </c>
      <c r="H49" s="91">
        <v>1088</v>
      </c>
      <c r="I49" s="75">
        <v>2642003</v>
      </c>
      <c r="J49" s="77">
        <f>+I49*1.06</f>
        <v>2800523.18</v>
      </c>
      <c r="K49" s="89">
        <v>0</v>
      </c>
      <c r="L49" s="36">
        <f>(E49*J49)-K49</f>
        <v>2800523.18</v>
      </c>
      <c r="M49" s="84"/>
      <c r="N49" s="159"/>
      <c r="O49" s="159"/>
      <c r="P49" s="159"/>
      <c r="Q49" s="159"/>
      <c r="R49" s="159"/>
      <c r="S49" s="159"/>
      <c r="T49" s="159"/>
    </row>
    <row r="50" spans="2:20" s="17" customFormat="1" ht="15">
      <c r="B50" s="424"/>
      <c r="C50" s="26"/>
      <c r="D50" s="40" t="s">
        <v>27</v>
      </c>
      <c r="E50" s="90">
        <v>1</v>
      </c>
      <c r="F50" s="110">
        <v>2005</v>
      </c>
      <c r="G50" s="110">
        <v>1071</v>
      </c>
      <c r="H50" s="91">
        <v>1071</v>
      </c>
      <c r="I50" s="75">
        <v>2642003</v>
      </c>
      <c r="J50" s="77">
        <f>+I50*1.06</f>
        <v>2800523.18</v>
      </c>
      <c r="K50" s="89">
        <v>0</v>
      </c>
      <c r="L50" s="38">
        <f>(E50*J50)-K50</f>
        <v>2800523.18</v>
      </c>
      <c r="M50" s="84"/>
      <c r="N50" s="159"/>
      <c r="O50" s="159"/>
      <c r="P50" s="159"/>
      <c r="Q50" s="159"/>
      <c r="R50" s="159"/>
      <c r="S50" s="159"/>
      <c r="T50" s="159"/>
    </row>
    <row r="51" spans="2:20" s="17" customFormat="1" ht="15">
      <c r="B51" s="425"/>
      <c r="C51" s="26"/>
      <c r="D51" s="41" t="s">
        <v>27</v>
      </c>
      <c r="E51" s="90">
        <v>1</v>
      </c>
      <c r="F51" s="110">
        <v>2009</v>
      </c>
      <c r="G51" s="110">
        <v>1346</v>
      </c>
      <c r="H51" s="91">
        <v>1346</v>
      </c>
      <c r="I51" s="75">
        <v>2642003</v>
      </c>
      <c r="J51" s="77">
        <f>+I51*1.06</f>
        <v>2800523.18</v>
      </c>
      <c r="K51" s="89">
        <v>0</v>
      </c>
      <c r="L51" s="42">
        <f>(E51*J51)-K51</f>
        <v>2800523.18</v>
      </c>
      <c r="M51" s="84"/>
      <c r="N51" s="159"/>
      <c r="O51" s="159"/>
      <c r="P51" s="159"/>
      <c r="Q51" s="159"/>
      <c r="R51" s="159"/>
      <c r="S51" s="159"/>
      <c r="T51" s="159"/>
    </row>
    <row r="52" spans="2:20" s="17" customFormat="1" ht="15">
      <c r="B52" s="225" t="s">
        <v>227</v>
      </c>
      <c r="C52" s="206"/>
      <c r="D52" s="207"/>
      <c r="E52" s="215">
        <f>+E53+E54+E55+E56+E57+E58</f>
        <v>6</v>
      </c>
      <c r="F52" s="188"/>
      <c r="G52" s="188"/>
      <c r="H52" s="189"/>
      <c r="I52" s="211"/>
      <c r="J52" s="211"/>
      <c r="K52" s="210"/>
      <c r="L52" s="213">
        <f>SUM(L53:L58)</f>
        <v>16803139.080000002</v>
      </c>
      <c r="M52" s="84"/>
      <c r="N52" s="159"/>
      <c r="O52" s="159"/>
      <c r="P52" s="159"/>
      <c r="Q52" s="159"/>
      <c r="R52" s="159"/>
      <c r="S52" s="159"/>
      <c r="T52" s="159"/>
    </row>
    <row r="53" spans="2:20" s="17" customFormat="1" ht="15">
      <c r="B53" s="426" t="s">
        <v>276</v>
      </c>
      <c r="C53" s="19">
        <v>284</v>
      </c>
      <c r="D53" s="19" t="s">
        <v>27</v>
      </c>
      <c r="E53" s="90">
        <v>1</v>
      </c>
      <c r="F53" s="110">
        <v>2009</v>
      </c>
      <c r="G53" s="110">
        <v>1243</v>
      </c>
      <c r="H53" s="74" t="s">
        <v>30</v>
      </c>
      <c r="I53" s="75">
        <v>2642003</v>
      </c>
      <c r="J53" s="77">
        <f aca="true" t="shared" si="4" ref="J53:J58">+I53*1.06</f>
        <v>2800523.18</v>
      </c>
      <c r="K53" s="89">
        <v>0</v>
      </c>
      <c r="L53" s="16">
        <f aca="true" t="shared" si="5" ref="L53:L58">(E53*J53)-K53</f>
        <v>2800523.18</v>
      </c>
      <c r="M53" s="84"/>
      <c r="N53" s="159"/>
      <c r="O53" s="159"/>
      <c r="P53" s="159"/>
      <c r="Q53" s="159"/>
      <c r="R53" s="159"/>
      <c r="S53" s="159"/>
      <c r="T53" s="159"/>
    </row>
    <row r="54" spans="2:20" s="17" customFormat="1" ht="15">
      <c r="B54" s="427"/>
      <c r="C54" s="32"/>
      <c r="D54" s="19" t="s">
        <v>27</v>
      </c>
      <c r="E54" s="90">
        <v>1</v>
      </c>
      <c r="F54" s="110">
        <v>2005</v>
      </c>
      <c r="G54" s="119">
        <v>1094</v>
      </c>
      <c r="H54" s="126" t="s">
        <v>264</v>
      </c>
      <c r="I54" s="75">
        <v>2642003</v>
      </c>
      <c r="J54" s="77">
        <f t="shared" si="4"/>
        <v>2800523.18</v>
      </c>
      <c r="K54" s="89">
        <v>0</v>
      </c>
      <c r="L54" s="16">
        <f t="shared" si="5"/>
        <v>2800523.18</v>
      </c>
      <c r="M54" s="84"/>
      <c r="N54" s="159"/>
      <c r="O54" s="159"/>
      <c r="P54" s="159"/>
      <c r="Q54" s="159"/>
      <c r="R54" s="159"/>
      <c r="S54" s="159"/>
      <c r="T54" s="159"/>
    </row>
    <row r="55" spans="2:20" s="17" customFormat="1" ht="15">
      <c r="B55" s="427"/>
      <c r="C55" s="32"/>
      <c r="D55" s="19" t="s">
        <v>27</v>
      </c>
      <c r="E55" s="90">
        <v>1</v>
      </c>
      <c r="F55" s="110">
        <v>2005</v>
      </c>
      <c r="G55" s="119">
        <v>1084</v>
      </c>
      <c r="H55" s="126" t="s">
        <v>265</v>
      </c>
      <c r="I55" s="75">
        <v>2642003</v>
      </c>
      <c r="J55" s="77">
        <f t="shared" si="4"/>
        <v>2800523.18</v>
      </c>
      <c r="K55" s="89">
        <v>0</v>
      </c>
      <c r="L55" s="16">
        <f t="shared" si="5"/>
        <v>2800523.18</v>
      </c>
      <c r="M55" s="84"/>
      <c r="N55" s="159"/>
      <c r="O55" s="159"/>
      <c r="P55" s="159"/>
      <c r="Q55" s="159"/>
      <c r="R55" s="159"/>
      <c r="S55" s="159"/>
      <c r="T55" s="159"/>
    </row>
    <row r="56" spans="2:20" s="17" customFormat="1" ht="15">
      <c r="B56" s="427"/>
      <c r="C56" s="32"/>
      <c r="D56" s="19" t="s">
        <v>27</v>
      </c>
      <c r="E56" s="90">
        <v>1</v>
      </c>
      <c r="F56" s="110">
        <v>2005</v>
      </c>
      <c r="G56" s="119">
        <v>1083</v>
      </c>
      <c r="H56" s="126" t="s">
        <v>266</v>
      </c>
      <c r="I56" s="75">
        <v>2642003</v>
      </c>
      <c r="J56" s="77">
        <f t="shared" si="4"/>
        <v>2800523.18</v>
      </c>
      <c r="K56" s="89">
        <v>0</v>
      </c>
      <c r="L56" s="16">
        <f t="shared" si="5"/>
        <v>2800523.18</v>
      </c>
      <c r="M56" s="84"/>
      <c r="N56" s="159"/>
      <c r="O56" s="159"/>
      <c r="P56" s="159"/>
      <c r="Q56" s="159"/>
      <c r="R56" s="159"/>
      <c r="S56" s="159"/>
      <c r="T56" s="159"/>
    </row>
    <row r="57" spans="2:20" s="17" customFormat="1" ht="15">
      <c r="B57" s="427"/>
      <c r="C57" s="32"/>
      <c r="D57" s="19" t="s">
        <v>27</v>
      </c>
      <c r="E57" s="90">
        <v>1</v>
      </c>
      <c r="F57" s="110">
        <v>2005</v>
      </c>
      <c r="G57" s="119">
        <v>1081</v>
      </c>
      <c r="H57" s="126" t="s">
        <v>267</v>
      </c>
      <c r="I57" s="75">
        <v>2642003</v>
      </c>
      <c r="J57" s="77">
        <f t="shared" si="4"/>
        <v>2800523.18</v>
      </c>
      <c r="K57" s="89">
        <v>0</v>
      </c>
      <c r="L57" s="16">
        <f t="shared" si="5"/>
        <v>2800523.18</v>
      </c>
      <c r="M57" s="84"/>
      <c r="N57" s="159"/>
      <c r="O57" s="159"/>
      <c r="P57" s="159"/>
      <c r="Q57" s="159"/>
      <c r="R57" s="159"/>
      <c r="S57" s="159"/>
      <c r="T57" s="159"/>
    </row>
    <row r="58" spans="2:223" s="17" customFormat="1" ht="15">
      <c r="B58" s="428"/>
      <c r="C58" s="33" t="s">
        <v>263</v>
      </c>
      <c r="D58" s="19" t="s">
        <v>27</v>
      </c>
      <c r="E58" s="90">
        <v>1</v>
      </c>
      <c r="F58" s="110">
        <v>2002</v>
      </c>
      <c r="G58" s="119">
        <v>941</v>
      </c>
      <c r="H58" s="126" t="s">
        <v>268</v>
      </c>
      <c r="I58" s="75">
        <v>2642003</v>
      </c>
      <c r="J58" s="77">
        <f t="shared" si="4"/>
        <v>2800523.18</v>
      </c>
      <c r="K58" s="89">
        <v>0</v>
      </c>
      <c r="L58" s="16">
        <f t="shared" si="5"/>
        <v>2800523.18</v>
      </c>
      <c r="M58" s="84"/>
      <c r="N58" s="55"/>
      <c r="O58" s="55"/>
      <c r="P58" s="55"/>
      <c r="Q58" s="55"/>
      <c r="R58" s="55"/>
      <c r="S58" s="55"/>
      <c r="T58" s="55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</row>
    <row r="59" spans="2:20" s="17" customFormat="1" ht="15">
      <c r="B59" s="418" t="s">
        <v>305</v>
      </c>
      <c r="C59" s="419"/>
      <c r="D59" s="420"/>
      <c r="E59" s="219">
        <f>SUM(E60:E61)</f>
        <v>2</v>
      </c>
      <c r="F59" s="188"/>
      <c r="G59" s="226"/>
      <c r="H59" s="189"/>
      <c r="I59" s="211"/>
      <c r="J59" s="211"/>
      <c r="K59" s="210"/>
      <c r="L59" s="213">
        <f>SUM(L60:L61)</f>
        <v>28968231.2</v>
      </c>
      <c r="M59" s="84"/>
      <c r="N59" s="159"/>
      <c r="O59" s="159"/>
      <c r="P59" s="159"/>
      <c r="Q59" s="159"/>
      <c r="R59" s="159"/>
      <c r="S59" s="159"/>
      <c r="T59" s="159"/>
    </row>
    <row r="60" spans="2:20" s="17" customFormat="1" ht="15">
      <c r="B60" s="60" t="s">
        <v>31</v>
      </c>
      <c r="C60" s="19"/>
      <c r="D60" s="18" t="s">
        <v>27</v>
      </c>
      <c r="E60" s="90">
        <v>1</v>
      </c>
      <c r="F60" s="108">
        <v>2009</v>
      </c>
      <c r="G60" s="35">
        <v>1339</v>
      </c>
      <c r="H60" s="57">
        <v>1339</v>
      </c>
      <c r="I60" s="75">
        <v>2642003</v>
      </c>
      <c r="J60" s="77">
        <f>+I60*1.06</f>
        <v>2800523.18</v>
      </c>
      <c r="K60" s="76">
        <v>0</v>
      </c>
      <c r="L60" s="16">
        <f>(E60*J60)-K60</f>
        <v>2800523.18</v>
      </c>
      <c r="M60" s="84"/>
      <c r="N60" s="159"/>
      <c r="O60" s="159"/>
      <c r="P60" s="159"/>
      <c r="Q60" s="159"/>
      <c r="R60" s="159"/>
      <c r="S60" s="159"/>
      <c r="T60" s="159"/>
    </row>
    <row r="61" spans="2:20" s="17" customFormat="1" ht="15">
      <c r="B61" s="61" t="s">
        <v>299</v>
      </c>
      <c r="C61" s="23" t="s">
        <v>228</v>
      </c>
      <c r="D61" s="183" t="s">
        <v>177</v>
      </c>
      <c r="E61" s="93">
        <v>1</v>
      </c>
      <c r="F61" s="165">
        <v>0</v>
      </c>
      <c r="G61" s="279">
        <v>0</v>
      </c>
      <c r="H61" s="184">
        <v>0</v>
      </c>
      <c r="I61" s="170">
        <v>24686517</v>
      </c>
      <c r="J61" s="171">
        <f>+I61*1.06</f>
        <v>26167708.02</v>
      </c>
      <c r="K61" s="105">
        <v>0</v>
      </c>
      <c r="L61" s="172">
        <f>(E61*J61)-K61</f>
        <v>26167708.02</v>
      </c>
      <c r="M61" s="84"/>
      <c r="N61" s="159"/>
      <c r="O61" s="159"/>
      <c r="P61" s="159"/>
      <c r="Q61" s="159"/>
      <c r="R61" s="159"/>
      <c r="S61" s="159"/>
      <c r="T61" s="159"/>
    </row>
    <row r="62" spans="2:20" s="17" customFormat="1" ht="15">
      <c r="B62" s="418" t="s">
        <v>229</v>
      </c>
      <c r="C62" s="419"/>
      <c r="D62" s="420"/>
      <c r="E62" s="215">
        <f>SUM(E63:E69)</f>
        <v>7</v>
      </c>
      <c r="F62" s="188"/>
      <c r="G62" s="226"/>
      <c r="H62" s="189"/>
      <c r="I62" s="211"/>
      <c r="J62" s="211"/>
      <c r="K62" s="210"/>
      <c r="L62" s="213">
        <f>SUM(L63:L69)</f>
        <v>50134351.56</v>
      </c>
      <c r="M62" s="84"/>
      <c r="N62" s="159"/>
      <c r="O62" s="159"/>
      <c r="P62" s="159"/>
      <c r="Q62" s="159"/>
      <c r="R62" s="159"/>
      <c r="S62" s="159"/>
      <c r="T62" s="159"/>
    </row>
    <row r="63" spans="2:20" s="17" customFormat="1" ht="15">
      <c r="B63" s="426" t="s">
        <v>277</v>
      </c>
      <c r="C63" s="421" t="s">
        <v>230</v>
      </c>
      <c r="D63" s="19" t="s">
        <v>10</v>
      </c>
      <c r="E63" s="90">
        <v>1</v>
      </c>
      <c r="F63" s="107">
        <v>2008</v>
      </c>
      <c r="G63" s="39">
        <v>1311</v>
      </c>
      <c r="H63" s="90">
        <v>0</v>
      </c>
      <c r="I63" s="77">
        <v>24686517</v>
      </c>
      <c r="J63" s="77">
        <f aca="true" t="shared" si="6" ref="J63:J69">+I63*1.06</f>
        <v>26167708.02</v>
      </c>
      <c r="K63" s="89">
        <v>8900000</v>
      </c>
      <c r="L63" s="16">
        <f aca="true" t="shared" si="7" ref="L63:L69">(E63*J63)-K63</f>
        <v>17267708.02</v>
      </c>
      <c r="M63" s="84"/>
      <c r="N63" s="159"/>
      <c r="O63" s="159"/>
      <c r="P63" s="159"/>
      <c r="Q63" s="159"/>
      <c r="R63" s="159"/>
      <c r="S63" s="159"/>
      <c r="T63" s="159"/>
    </row>
    <row r="64" spans="2:20" s="17" customFormat="1" ht="15">
      <c r="B64" s="427"/>
      <c r="C64" s="422"/>
      <c r="D64" s="19" t="s">
        <v>10</v>
      </c>
      <c r="E64" s="90">
        <v>1</v>
      </c>
      <c r="F64" s="107">
        <v>2008</v>
      </c>
      <c r="G64" s="39">
        <v>1313</v>
      </c>
      <c r="H64" s="90">
        <v>0</v>
      </c>
      <c r="I64" s="77">
        <v>24686517</v>
      </c>
      <c r="J64" s="77">
        <f t="shared" si="6"/>
        <v>26167708.02</v>
      </c>
      <c r="K64" s="89">
        <v>8900000</v>
      </c>
      <c r="L64" s="16">
        <f t="shared" si="7"/>
        <v>17267708.02</v>
      </c>
      <c r="M64" s="84"/>
      <c r="N64" s="159"/>
      <c r="O64" s="159"/>
      <c r="P64" s="159"/>
      <c r="Q64" s="159"/>
      <c r="R64" s="159"/>
      <c r="S64" s="159"/>
      <c r="T64" s="159"/>
    </row>
    <row r="65" spans="2:20" s="17" customFormat="1" ht="15">
      <c r="B65" s="427"/>
      <c r="C65" s="422"/>
      <c r="D65" s="18" t="s">
        <v>7</v>
      </c>
      <c r="E65" s="90">
        <v>1</v>
      </c>
      <c r="F65" s="107">
        <v>2008</v>
      </c>
      <c r="G65" s="39">
        <v>1207</v>
      </c>
      <c r="H65" s="90">
        <v>0</v>
      </c>
      <c r="I65" s="75">
        <v>9124380</v>
      </c>
      <c r="J65" s="77">
        <f t="shared" si="6"/>
        <v>9671842.8</v>
      </c>
      <c r="K65" s="76">
        <v>5275000</v>
      </c>
      <c r="L65" s="16">
        <f t="shared" si="7"/>
        <v>4396842.800000001</v>
      </c>
      <c r="M65" s="84"/>
      <c r="N65" s="159"/>
      <c r="O65" s="159"/>
      <c r="P65" s="159"/>
      <c r="Q65" s="159"/>
      <c r="R65" s="159"/>
      <c r="S65" s="159"/>
      <c r="T65" s="159"/>
    </row>
    <row r="66" spans="2:20" s="17" customFormat="1" ht="15">
      <c r="B66" s="427"/>
      <c r="C66" s="422"/>
      <c r="D66" s="19" t="s">
        <v>27</v>
      </c>
      <c r="E66" s="90">
        <v>1</v>
      </c>
      <c r="F66" s="108">
        <v>2009</v>
      </c>
      <c r="G66" s="54">
        <v>1248</v>
      </c>
      <c r="H66" s="90">
        <v>0</v>
      </c>
      <c r="I66" s="75">
        <v>2642003</v>
      </c>
      <c r="J66" s="77">
        <f t="shared" si="6"/>
        <v>2800523.18</v>
      </c>
      <c r="K66" s="76">
        <v>0</v>
      </c>
      <c r="L66" s="16">
        <f t="shared" si="7"/>
        <v>2800523.18</v>
      </c>
      <c r="M66" s="84"/>
      <c r="N66" s="159"/>
      <c r="O66" s="159"/>
      <c r="P66" s="159"/>
      <c r="Q66" s="159"/>
      <c r="R66" s="159"/>
      <c r="S66" s="159"/>
      <c r="T66" s="159"/>
    </row>
    <row r="67" spans="2:20" s="17" customFormat="1" ht="15">
      <c r="B67" s="427"/>
      <c r="C67" s="422"/>
      <c r="D67" s="19" t="s">
        <v>27</v>
      </c>
      <c r="E67" s="90">
        <v>1</v>
      </c>
      <c r="F67" s="107">
        <v>2009</v>
      </c>
      <c r="G67" s="39">
        <v>1261</v>
      </c>
      <c r="H67" s="90">
        <v>0</v>
      </c>
      <c r="I67" s="75">
        <v>2642003</v>
      </c>
      <c r="J67" s="77">
        <f t="shared" si="6"/>
        <v>2800523.18</v>
      </c>
      <c r="K67" s="76">
        <v>0</v>
      </c>
      <c r="L67" s="16">
        <f t="shared" si="7"/>
        <v>2800523.18</v>
      </c>
      <c r="M67" s="84"/>
      <c r="N67" s="159"/>
      <c r="O67" s="159"/>
      <c r="P67" s="159"/>
      <c r="Q67" s="159"/>
      <c r="R67" s="159"/>
      <c r="S67" s="159"/>
      <c r="T67" s="159"/>
    </row>
    <row r="68" spans="2:20" s="17" customFormat="1" ht="15">
      <c r="B68" s="427"/>
      <c r="C68" s="422"/>
      <c r="D68" s="19" t="s">
        <v>27</v>
      </c>
      <c r="E68" s="90">
        <v>1</v>
      </c>
      <c r="F68" s="107">
        <v>2009</v>
      </c>
      <c r="G68" s="39">
        <v>1337</v>
      </c>
      <c r="H68" s="90">
        <v>0</v>
      </c>
      <c r="I68" s="75">
        <v>2642003</v>
      </c>
      <c r="J68" s="77">
        <f t="shared" si="6"/>
        <v>2800523.18</v>
      </c>
      <c r="K68" s="76">
        <v>0</v>
      </c>
      <c r="L68" s="16">
        <f t="shared" si="7"/>
        <v>2800523.18</v>
      </c>
      <c r="M68" s="84"/>
      <c r="N68" s="159"/>
      <c r="O68" s="159"/>
      <c r="P68" s="159"/>
      <c r="Q68" s="159"/>
      <c r="R68" s="159"/>
      <c r="S68" s="159"/>
      <c r="T68" s="159"/>
    </row>
    <row r="69" spans="2:20" s="17" customFormat="1" ht="15">
      <c r="B69" s="428"/>
      <c r="C69" s="423"/>
      <c r="D69" s="19" t="s">
        <v>27</v>
      </c>
      <c r="E69" s="90">
        <v>1</v>
      </c>
      <c r="F69" s="107">
        <v>2009</v>
      </c>
      <c r="G69" s="39">
        <v>1342</v>
      </c>
      <c r="H69" s="90">
        <v>0</v>
      </c>
      <c r="I69" s="75">
        <v>2642003</v>
      </c>
      <c r="J69" s="77">
        <f t="shared" si="6"/>
        <v>2800523.18</v>
      </c>
      <c r="K69" s="76">
        <v>0</v>
      </c>
      <c r="L69" s="16">
        <f t="shared" si="7"/>
        <v>2800523.18</v>
      </c>
      <c r="M69" s="84"/>
      <c r="N69" s="159"/>
      <c r="O69" s="159"/>
      <c r="P69" s="159"/>
      <c r="Q69" s="159"/>
      <c r="R69" s="159"/>
      <c r="S69" s="159"/>
      <c r="T69" s="159"/>
    </row>
    <row r="70" spans="2:20" s="17" customFormat="1" ht="15">
      <c r="B70" s="418" t="s">
        <v>231</v>
      </c>
      <c r="C70" s="419"/>
      <c r="D70" s="420"/>
      <c r="E70" s="215">
        <f>SUM(E71:E71)</f>
        <v>1</v>
      </c>
      <c r="F70" s="188"/>
      <c r="G70" s="226"/>
      <c r="H70" s="189"/>
      <c r="I70" s="211"/>
      <c r="J70" s="211"/>
      <c r="K70" s="210"/>
      <c r="L70" s="213">
        <f>SUM(L71:L71)</f>
        <v>17267708.02</v>
      </c>
      <c r="M70" s="84"/>
      <c r="N70" s="159"/>
      <c r="O70" s="159"/>
      <c r="P70" s="159"/>
      <c r="Q70" s="159"/>
      <c r="R70" s="159"/>
      <c r="S70" s="159"/>
      <c r="T70" s="159"/>
    </row>
    <row r="71" spans="2:20" s="17" customFormat="1" ht="15">
      <c r="B71" s="227" t="s">
        <v>278</v>
      </c>
      <c r="C71" s="167">
        <v>383</v>
      </c>
      <c r="D71" s="228" t="s">
        <v>10</v>
      </c>
      <c r="E71" s="93">
        <v>1</v>
      </c>
      <c r="F71" s="229">
        <v>2009</v>
      </c>
      <c r="G71" s="229">
        <v>1279</v>
      </c>
      <c r="H71" s="93">
        <v>0</v>
      </c>
      <c r="I71" s="171">
        <v>24686517</v>
      </c>
      <c r="J71" s="171">
        <f>(I71*0.06)+I71</f>
        <v>26167708.02</v>
      </c>
      <c r="K71" s="166">
        <v>8900000</v>
      </c>
      <c r="L71" s="172">
        <f>(E71*J71)-K71</f>
        <v>17267708.02</v>
      </c>
      <c r="M71" s="84"/>
      <c r="N71" s="159"/>
      <c r="O71" s="159"/>
      <c r="P71" s="159"/>
      <c r="Q71" s="159"/>
      <c r="R71" s="159"/>
      <c r="S71" s="159"/>
      <c r="T71" s="159"/>
    </row>
    <row r="72" spans="2:20" s="17" customFormat="1" ht="15">
      <c r="B72" s="418" t="s">
        <v>232</v>
      </c>
      <c r="C72" s="419"/>
      <c r="D72" s="420"/>
      <c r="E72" s="215">
        <f>SUM(E73:E79)</f>
        <v>7</v>
      </c>
      <c r="F72" s="230"/>
      <c r="G72" s="230"/>
      <c r="H72" s="189"/>
      <c r="I72" s="211"/>
      <c r="J72" s="211"/>
      <c r="K72" s="210"/>
      <c r="L72" s="213">
        <f>SUM(L73:L79)</f>
        <v>42970846.56</v>
      </c>
      <c r="M72" s="84"/>
      <c r="N72" s="159"/>
      <c r="O72" s="159"/>
      <c r="P72" s="159"/>
      <c r="Q72" s="159"/>
      <c r="R72" s="159"/>
      <c r="S72" s="159"/>
      <c r="T72" s="159"/>
    </row>
    <row r="73" spans="2:20" s="17" customFormat="1" ht="15">
      <c r="B73" s="426" t="s">
        <v>33</v>
      </c>
      <c r="C73" s="421" t="s">
        <v>233</v>
      </c>
      <c r="D73" s="18" t="s">
        <v>27</v>
      </c>
      <c r="E73" s="90">
        <v>1</v>
      </c>
      <c r="F73" s="31">
        <v>2009</v>
      </c>
      <c r="G73" s="31">
        <v>1262</v>
      </c>
      <c r="H73" s="57">
        <v>0</v>
      </c>
      <c r="I73" s="75">
        <v>2642003</v>
      </c>
      <c r="J73" s="77">
        <f>+I73*1.06</f>
        <v>2800523.18</v>
      </c>
      <c r="K73" s="76">
        <v>0</v>
      </c>
      <c r="L73" s="16">
        <f aca="true" t="shared" si="8" ref="L73:L79">(E73*J73)-K73</f>
        <v>2800523.18</v>
      </c>
      <c r="M73" s="84"/>
      <c r="N73" s="159"/>
      <c r="O73" s="159"/>
      <c r="P73" s="159"/>
      <c r="Q73" s="159"/>
      <c r="R73" s="159"/>
      <c r="S73" s="159"/>
      <c r="T73" s="159"/>
    </row>
    <row r="74" spans="2:20" s="17" customFormat="1" ht="15">
      <c r="B74" s="427"/>
      <c r="C74" s="422"/>
      <c r="D74" s="18" t="s">
        <v>27</v>
      </c>
      <c r="E74" s="90">
        <v>1</v>
      </c>
      <c r="F74" s="31">
        <v>2009</v>
      </c>
      <c r="G74" s="31">
        <v>1269</v>
      </c>
      <c r="H74" s="57">
        <v>0</v>
      </c>
      <c r="I74" s="75">
        <v>2642003</v>
      </c>
      <c r="J74" s="77">
        <f>+I74*1.06</f>
        <v>2800523.18</v>
      </c>
      <c r="K74" s="76">
        <v>0</v>
      </c>
      <c r="L74" s="16">
        <f t="shared" si="8"/>
        <v>2800523.18</v>
      </c>
      <c r="M74" s="84"/>
      <c r="N74" s="159"/>
      <c r="O74" s="159"/>
      <c r="P74" s="159"/>
      <c r="Q74" s="159"/>
      <c r="R74" s="159"/>
      <c r="S74" s="159"/>
      <c r="T74" s="159"/>
    </row>
    <row r="75" spans="2:20" s="17" customFormat="1" ht="15">
      <c r="B75" s="427"/>
      <c r="C75" s="422"/>
      <c r="D75" s="18" t="s">
        <v>27</v>
      </c>
      <c r="E75" s="90">
        <v>1</v>
      </c>
      <c r="F75" s="31">
        <v>2009</v>
      </c>
      <c r="G75" s="31">
        <v>1348</v>
      </c>
      <c r="H75" s="57">
        <v>0</v>
      </c>
      <c r="I75" s="75">
        <v>2642003</v>
      </c>
      <c r="J75" s="77">
        <f>+I75*1.06</f>
        <v>2800523.18</v>
      </c>
      <c r="K75" s="76">
        <v>0</v>
      </c>
      <c r="L75" s="16">
        <f t="shared" si="8"/>
        <v>2800523.18</v>
      </c>
      <c r="M75" s="84"/>
      <c r="N75" s="159"/>
      <c r="O75" s="159"/>
      <c r="P75" s="159"/>
      <c r="Q75" s="159"/>
      <c r="R75" s="159"/>
      <c r="S75" s="159"/>
      <c r="T75" s="159"/>
    </row>
    <row r="76" spans="2:20" s="17" customFormat="1" ht="15">
      <c r="B76" s="427"/>
      <c r="C76" s="422"/>
      <c r="D76" s="18" t="s">
        <v>27</v>
      </c>
      <c r="E76" s="90">
        <v>1</v>
      </c>
      <c r="F76" s="31">
        <v>2004</v>
      </c>
      <c r="G76" s="31" t="s">
        <v>280</v>
      </c>
      <c r="H76" s="57" t="s">
        <v>280</v>
      </c>
      <c r="I76" s="75">
        <v>2642004</v>
      </c>
      <c r="J76" s="77">
        <v>2800523</v>
      </c>
      <c r="K76" s="76">
        <v>0</v>
      </c>
      <c r="L76" s="16">
        <f t="shared" si="8"/>
        <v>2800523</v>
      </c>
      <c r="M76" s="84"/>
      <c r="N76" s="159"/>
      <c r="O76" s="159"/>
      <c r="P76" s="159"/>
      <c r="Q76" s="159"/>
      <c r="R76" s="159"/>
      <c r="S76" s="159"/>
      <c r="T76" s="159"/>
    </row>
    <row r="77" spans="2:20" s="17" customFormat="1" ht="15">
      <c r="B77" s="427"/>
      <c r="C77" s="422"/>
      <c r="D77" s="18" t="s">
        <v>27</v>
      </c>
      <c r="E77" s="90">
        <v>1</v>
      </c>
      <c r="F77" s="31">
        <v>2006</v>
      </c>
      <c r="G77" s="31" t="s">
        <v>281</v>
      </c>
      <c r="H77" s="57" t="s">
        <v>281</v>
      </c>
      <c r="I77" s="75">
        <v>2642005</v>
      </c>
      <c r="J77" s="77">
        <v>2800523</v>
      </c>
      <c r="K77" s="76">
        <v>0</v>
      </c>
      <c r="L77" s="16">
        <f t="shared" si="8"/>
        <v>2800523</v>
      </c>
      <c r="M77" s="84"/>
      <c r="N77" s="159"/>
      <c r="O77" s="159"/>
      <c r="P77" s="159"/>
      <c r="Q77" s="159"/>
      <c r="R77" s="159"/>
      <c r="S77" s="159"/>
      <c r="T77" s="159"/>
    </row>
    <row r="78" spans="2:20" s="17" customFormat="1" ht="15">
      <c r="B78" s="427"/>
      <c r="C78" s="422"/>
      <c r="D78" s="18" t="s">
        <v>27</v>
      </c>
      <c r="E78" s="90">
        <v>1</v>
      </c>
      <c r="F78" s="31">
        <v>2006</v>
      </c>
      <c r="G78" s="31" t="s">
        <v>282</v>
      </c>
      <c r="H78" s="57" t="s">
        <v>282</v>
      </c>
      <c r="I78" s="75">
        <v>2642006</v>
      </c>
      <c r="J78" s="77">
        <v>2800523</v>
      </c>
      <c r="K78" s="76">
        <v>0</v>
      </c>
      <c r="L78" s="16">
        <f t="shared" si="8"/>
        <v>2800523</v>
      </c>
      <c r="M78" s="84"/>
      <c r="N78" s="159"/>
      <c r="O78" s="159"/>
      <c r="P78" s="159"/>
      <c r="Q78" s="159"/>
      <c r="R78" s="159"/>
      <c r="S78" s="159"/>
      <c r="T78" s="159"/>
    </row>
    <row r="79" spans="2:20" s="17" customFormat="1" ht="15">
      <c r="B79" s="266"/>
      <c r="C79" s="274"/>
      <c r="D79" s="275" t="s">
        <v>179</v>
      </c>
      <c r="E79" s="93">
        <v>1</v>
      </c>
      <c r="F79" s="93">
        <v>0</v>
      </c>
      <c r="G79" s="93">
        <v>0</v>
      </c>
      <c r="H79" s="93">
        <v>0</v>
      </c>
      <c r="I79" s="171">
        <v>24686517</v>
      </c>
      <c r="J79" s="171">
        <f>+I79*1.06</f>
        <v>26167708.02</v>
      </c>
      <c r="K79" s="166">
        <v>0</v>
      </c>
      <c r="L79" s="276">
        <f t="shared" si="8"/>
        <v>26167708.02</v>
      </c>
      <c r="M79" s="84"/>
      <c r="N79" s="159"/>
      <c r="O79" s="159"/>
      <c r="P79" s="159"/>
      <c r="Q79" s="159"/>
      <c r="R79" s="159"/>
      <c r="S79" s="159"/>
      <c r="T79" s="159"/>
    </row>
    <row r="80" spans="2:20" s="17" customFormat="1" ht="15">
      <c r="B80" s="429" t="s">
        <v>285</v>
      </c>
      <c r="C80" s="430"/>
      <c r="D80" s="431"/>
      <c r="E80" s="231">
        <f>+E81+E82+E83</f>
        <v>3</v>
      </c>
      <c r="F80" s="232"/>
      <c r="G80" s="232"/>
      <c r="H80" s="233"/>
      <c r="I80" s="211"/>
      <c r="J80" s="211"/>
      <c r="K80" s="210"/>
      <c r="L80" s="213">
        <f>+L81+L82+L83</f>
        <v>22868754.38</v>
      </c>
      <c r="M80" s="84"/>
      <c r="N80" s="159"/>
      <c r="O80" s="159"/>
      <c r="P80" s="159"/>
      <c r="Q80" s="159"/>
      <c r="R80" s="159"/>
      <c r="S80" s="159"/>
      <c r="T80" s="159"/>
    </row>
    <row r="81" spans="2:20" s="17" customFormat="1" ht="15">
      <c r="B81" s="426" t="s">
        <v>34</v>
      </c>
      <c r="C81" s="19">
        <v>47</v>
      </c>
      <c r="D81" s="18" t="s">
        <v>10</v>
      </c>
      <c r="E81" s="90">
        <v>1</v>
      </c>
      <c r="F81" s="111">
        <v>2009</v>
      </c>
      <c r="G81" s="111">
        <v>1235</v>
      </c>
      <c r="H81" s="57">
        <v>490125</v>
      </c>
      <c r="I81" s="75">
        <v>24686517</v>
      </c>
      <c r="J81" s="77">
        <f>(I81*0.06)+I81</f>
        <v>26167708.02</v>
      </c>
      <c r="K81" s="76">
        <v>8900000</v>
      </c>
      <c r="L81" s="16">
        <f>(E81*J81)-K81</f>
        <v>17267708.02</v>
      </c>
      <c r="M81" s="84"/>
      <c r="N81" s="159"/>
      <c r="O81" s="159"/>
      <c r="P81" s="159"/>
      <c r="Q81" s="159"/>
      <c r="R81" s="159"/>
      <c r="S81" s="159"/>
      <c r="T81" s="159"/>
    </row>
    <row r="82" spans="2:20" s="17" customFormat="1" ht="15">
      <c r="B82" s="427"/>
      <c r="C82" s="32"/>
      <c r="D82" s="34" t="s">
        <v>27</v>
      </c>
      <c r="E82" s="90">
        <v>1</v>
      </c>
      <c r="F82" s="111">
        <v>2008</v>
      </c>
      <c r="G82" s="111" t="s">
        <v>270</v>
      </c>
      <c r="H82" s="57">
        <v>468547</v>
      </c>
      <c r="I82" s="77">
        <v>2642003</v>
      </c>
      <c r="J82" s="77">
        <f>+I82*1.06</f>
        <v>2800523.18</v>
      </c>
      <c r="K82" s="89">
        <v>0</v>
      </c>
      <c r="L82" s="36">
        <f>+J82</f>
        <v>2800523.18</v>
      </c>
      <c r="M82" s="84"/>
      <c r="N82" s="159"/>
      <c r="O82" s="159"/>
      <c r="P82" s="159"/>
      <c r="Q82" s="159"/>
      <c r="R82" s="159"/>
      <c r="S82" s="159"/>
      <c r="T82" s="159"/>
    </row>
    <row r="83" spans="2:20" s="17" customFormat="1" ht="15">
      <c r="B83" s="428"/>
      <c r="C83" s="32"/>
      <c r="D83" s="37" t="s">
        <v>27</v>
      </c>
      <c r="E83" s="90">
        <v>1</v>
      </c>
      <c r="F83" s="111">
        <v>2008</v>
      </c>
      <c r="G83" s="57" t="s">
        <v>271</v>
      </c>
      <c r="H83" s="57">
        <v>474525</v>
      </c>
      <c r="I83" s="77">
        <v>2642003</v>
      </c>
      <c r="J83" s="77">
        <f>+I83*1.06</f>
        <v>2800523.18</v>
      </c>
      <c r="K83" s="89">
        <v>0</v>
      </c>
      <c r="L83" s="38">
        <f>+J83</f>
        <v>2800523.18</v>
      </c>
      <c r="M83" s="84"/>
      <c r="N83" s="159"/>
      <c r="O83" s="159"/>
      <c r="P83" s="159"/>
      <c r="Q83" s="159"/>
      <c r="R83" s="159"/>
      <c r="S83" s="159"/>
      <c r="T83" s="159"/>
    </row>
    <row r="84" spans="2:20" s="17" customFormat="1" ht="15">
      <c r="B84" s="418" t="s">
        <v>236</v>
      </c>
      <c r="C84" s="419"/>
      <c r="D84" s="420"/>
      <c r="E84" s="215">
        <f>SUM(E85:E88)</f>
        <v>4</v>
      </c>
      <c r="F84" s="234"/>
      <c r="G84" s="188"/>
      <c r="H84" s="189"/>
      <c r="I84" s="211"/>
      <c r="J84" s="211"/>
      <c r="K84" s="210"/>
      <c r="L84" s="213">
        <f>SUM(L85:L88)</f>
        <v>25669277.56</v>
      </c>
      <c r="M84" s="84"/>
      <c r="N84" s="159"/>
      <c r="O84" s="159"/>
      <c r="P84" s="159"/>
      <c r="Q84" s="159"/>
      <c r="R84" s="159"/>
      <c r="S84" s="159"/>
      <c r="T84" s="159"/>
    </row>
    <row r="85" spans="2:20" s="17" customFormat="1" ht="15">
      <c r="B85" s="426" t="s">
        <v>274</v>
      </c>
      <c r="C85" s="421" t="s">
        <v>237</v>
      </c>
      <c r="D85" s="18" t="s">
        <v>10</v>
      </c>
      <c r="E85" s="90">
        <v>1</v>
      </c>
      <c r="F85" s="112">
        <v>2009</v>
      </c>
      <c r="G85" s="110">
        <v>1310</v>
      </c>
      <c r="H85" s="57">
        <v>0</v>
      </c>
      <c r="I85" s="75">
        <v>24686517</v>
      </c>
      <c r="J85" s="77">
        <f>+I85*1.06</f>
        <v>26167708.02</v>
      </c>
      <c r="K85" s="76">
        <v>8900000</v>
      </c>
      <c r="L85" s="16">
        <f>(E85*J85)-K85</f>
        <v>17267708.02</v>
      </c>
      <c r="M85" s="84"/>
      <c r="N85" s="159"/>
      <c r="O85" s="159"/>
      <c r="P85" s="159"/>
      <c r="Q85" s="159"/>
      <c r="R85" s="159"/>
      <c r="S85" s="159"/>
      <c r="T85" s="159"/>
    </row>
    <row r="86" spans="2:20" s="17" customFormat="1" ht="15">
      <c r="B86" s="427"/>
      <c r="C86" s="422"/>
      <c r="D86" s="19" t="s">
        <v>27</v>
      </c>
      <c r="E86" s="91">
        <v>1</v>
      </c>
      <c r="F86" s="112">
        <v>2009</v>
      </c>
      <c r="G86" s="110">
        <v>1314</v>
      </c>
      <c r="H86" s="125" t="s">
        <v>303</v>
      </c>
      <c r="I86" s="77">
        <v>2642003</v>
      </c>
      <c r="J86" s="77">
        <f>+I86*1.06</f>
        <v>2800523.18</v>
      </c>
      <c r="K86" s="89">
        <v>0</v>
      </c>
      <c r="L86" s="16">
        <f>(E86*J86)-K86</f>
        <v>2800523.18</v>
      </c>
      <c r="M86" s="84"/>
      <c r="N86" s="159"/>
      <c r="O86" s="159"/>
      <c r="P86" s="159"/>
      <c r="Q86" s="159"/>
      <c r="R86" s="159"/>
      <c r="S86" s="159"/>
      <c r="T86" s="159"/>
    </row>
    <row r="87" spans="2:20" s="17" customFormat="1" ht="15">
      <c r="B87" s="427"/>
      <c r="C87" s="422"/>
      <c r="D87" s="19" t="s">
        <v>27</v>
      </c>
      <c r="E87" s="91">
        <v>1</v>
      </c>
      <c r="F87" s="112">
        <v>2009</v>
      </c>
      <c r="G87" s="110">
        <v>1336</v>
      </c>
      <c r="H87" s="125" t="s">
        <v>303</v>
      </c>
      <c r="I87" s="77">
        <v>2642003</v>
      </c>
      <c r="J87" s="77">
        <f>+I87*1.06</f>
        <v>2800523.18</v>
      </c>
      <c r="K87" s="89">
        <v>0</v>
      </c>
      <c r="L87" s="16">
        <f>(E87*J87)-K87</f>
        <v>2800523.18</v>
      </c>
      <c r="M87" s="84"/>
      <c r="N87" s="159"/>
      <c r="O87" s="159"/>
      <c r="P87" s="159"/>
      <c r="Q87" s="159"/>
      <c r="R87" s="159"/>
      <c r="S87" s="159"/>
      <c r="T87" s="159"/>
    </row>
    <row r="88" spans="2:20" s="17" customFormat="1" ht="15">
      <c r="B88" s="428"/>
      <c r="C88" s="423"/>
      <c r="D88" s="19" t="s">
        <v>27</v>
      </c>
      <c r="E88" s="91">
        <v>1</v>
      </c>
      <c r="F88" s="112">
        <v>2009</v>
      </c>
      <c r="G88" s="110">
        <v>1338</v>
      </c>
      <c r="H88" s="125" t="s">
        <v>303</v>
      </c>
      <c r="I88" s="77">
        <v>2642003</v>
      </c>
      <c r="J88" s="77">
        <f>+I88*1.06</f>
        <v>2800523.18</v>
      </c>
      <c r="K88" s="89">
        <v>0</v>
      </c>
      <c r="L88" s="16">
        <f>(E88*J88)-K88</f>
        <v>2800523.18</v>
      </c>
      <c r="M88" s="84"/>
      <c r="N88" s="159"/>
      <c r="O88" s="159"/>
      <c r="P88" s="159"/>
      <c r="Q88" s="159"/>
      <c r="R88" s="159"/>
      <c r="S88" s="159"/>
      <c r="T88" s="159"/>
    </row>
    <row r="89" spans="2:20" s="17" customFormat="1" ht="15">
      <c r="B89" s="418" t="s">
        <v>238</v>
      </c>
      <c r="C89" s="419"/>
      <c r="D89" s="420"/>
      <c r="E89" s="219">
        <f>+E90+E91+E92</f>
        <v>3</v>
      </c>
      <c r="F89" s="234"/>
      <c r="G89" s="188"/>
      <c r="H89" s="189"/>
      <c r="I89" s="211"/>
      <c r="J89" s="211"/>
      <c r="K89" s="210"/>
      <c r="L89" s="213">
        <f>SUM(L90:L92)</f>
        <v>22868754.38</v>
      </c>
      <c r="M89" s="84"/>
      <c r="N89" s="159"/>
      <c r="O89" s="159"/>
      <c r="P89" s="159"/>
      <c r="Q89" s="159"/>
      <c r="R89" s="159"/>
      <c r="S89" s="159"/>
      <c r="T89" s="159"/>
    </row>
    <row r="90" spans="2:20" s="17" customFormat="1" ht="15">
      <c r="B90" s="432" t="s">
        <v>35</v>
      </c>
      <c r="C90" s="421" t="s">
        <v>239</v>
      </c>
      <c r="D90" s="19" t="s">
        <v>27</v>
      </c>
      <c r="E90" s="91">
        <v>1</v>
      </c>
      <c r="F90" s="112">
        <v>2009</v>
      </c>
      <c r="G90" s="110">
        <v>1222</v>
      </c>
      <c r="H90" s="125" t="s">
        <v>36</v>
      </c>
      <c r="I90" s="77">
        <v>2642003</v>
      </c>
      <c r="J90" s="77">
        <f>+I90*1.06</f>
        <v>2800523.18</v>
      </c>
      <c r="K90" s="89">
        <v>0</v>
      </c>
      <c r="L90" s="16">
        <f>(E90*J90)-K90</f>
        <v>2800523.18</v>
      </c>
      <c r="M90" s="84"/>
      <c r="N90" s="159"/>
      <c r="O90" s="159"/>
      <c r="P90" s="159"/>
      <c r="Q90" s="159"/>
      <c r="R90" s="159"/>
      <c r="S90" s="159"/>
      <c r="T90" s="159"/>
    </row>
    <row r="91" spans="2:20" s="17" customFormat="1" ht="15">
      <c r="B91" s="424"/>
      <c r="C91" s="423"/>
      <c r="D91" s="19" t="s">
        <v>27</v>
      </c>
      <c r="E91" s="91">
        <v>1</v>
      </c>
      <c r="F91" s="112">
        <v>2009</v>
      </c>
      <c r="G91" s="110">
        <v>1350</v>
      </c>
      <c r="H91" s="125" t="s">
        <v>37</v>
      </c>
      <c r="I91" s="77">
        <v>2642003</v>
      </c>
      <c r="J91" s="77">
        <f>+I91*1.06</f>
        <v>2800523.18</v>
      </c>
      <c r="K91" s="89">
        <v>0</v>
      </c>
      <c r="L91" s="16">
        <f>(E91*J91)-K91</f>
        <v>2800523.18</v>
      </c>
      <c r="M91" s="84"/>
      <c r="N91" s="159"/>
      <c r="O91" s="159"/>
      <c r="P91" s="159"/>
      <c r="Q91" s="159"/>
      <c r="R91" s="159"/>
      <c r="S91" s="159"/>
      <c r="T91" s="159"/>
    </row>
    <row r="92" spans="2:20" s="17" customFormat="1" ht="15">
      <c r="B92" s="425"/>
      <c r="C92" s="25"/>
      <c r="D92" s="34" t="s">
        <v>10</v>
      </c>
      <c r="E92" s="90">
        <v>1</v>
      </c>
      <c r="F92" s="111">
        <v>2008</v>
      </c>
      <c r="G92" s="108" t="s">
        <v>293</v>
      </c>
      <c r="H92" s="57">
        <v>0</v>
      </c>
      <c r="I92" s="75">
        <v>24686517</v>
      </c>
      <c r="J92" s="77">
        <f>(I92*0.06)+I92</f>
        <v>26167708.02</v>
      </c>
      <c r="K92" s="76">
        <v>8900000</v>
      </c>
      <c r="L92" s="36">
        <f>(E92*J92)-K92</f>
        <v>17267708.02</v>
      </c>
      <c r="M92" s="84"/>
      <c r="N92" s="159"/>
      <c r="O92" s="159"/>
      <c r="P92" s="159"/>
      <c r="Q92" s="159"/>
      <c r="R92" s="159"/>
      <c r="S92" s="159"/>
      <c r="T92" s="159"/>
    </row>
    <row r="93" spans="2:20" s="17" customFormat="1" ht="15">
      <c r="B93" s="418" t="s">
        <v>240</v>
      </c>
      <c r="C93" s="419"/>
      <c r="D93" s="420"/>
      <c r="E93" s="219">
        <f>SUM(E94:E96)</f>
        <v>3</v>
      </c>
      <c r="F93" s="234"/>
      <c r="G93" s="188"/>
      <c r="H93" s="189"/>
      <c r="I93" s="211"/>
      <c r="J93" s="211"/>
      <c r="K93" s="210"/>
      <c r="L93" s="213">
        <f>SUM(L94:L96)</f>
        <v>44207258.84</v>
      </c>
      <c r="M93" s="84"/>
      <c r="N93" s="159"/>
      <c r="O93" s="159"/>
      <c r="P93" s="159"/>
      <c r="Q93" s="159"/>
      <c r="R93" s="159"/>
      <c r="S93" s="159"/>
      <c r="T93" s="159"/>
    </row>
    <row r="94" spans="2:20" s="17" customFormat="1" ht="15">
      <c r="B94" s="426" t="s">
        <v>24</v>
      </c>
      <c r="C94" s="18" t="s">
        <v>241</v>
      </c>
      <c r="D94" s="275" t="s">
        <v>256</v>
      </c>
      <c r="E94" s="100">
        <v>1</v>
      </c>
      <c r="F94" s="277">
        <v>0</v>
      </c>
      <c r="G94" s="95">
        <v>0</v>
      </c>
      <c r="H94" s="93">
        <v>0</v>
      </c>
      <c r="I94" s="170">
        <v>9124380</v>
      </c>
      <c r="J94" s="171">
        <f>+I94*1.06</f>
        <v>9671842.8</v>
      </c>
      <c r="K94" s="166">
        <v>0</v>
      </c>
      <c r="L94" s="278">
        <f>(E94*J94)-K94</f>
        <v>9671842.8</v>
      </c>
      <c r="M94" s="84"/>
      <c r="N94" s="159"/>
      <c r="O94" s="159"/>
      <c r="P94" s="159"/>
      <c r="Q94" s="159"/>
      <c r="R94" s="159"/>
      <c r="S94" s="159"/>
      <c r="T94" s="159"/>
    </row>
    <row r="95" spans="2:20" s="17" customFormat="1" ht="15">
      <c r="B95" s="427"/>
      <c r="C95" s="18" t="s">
        <v>241</v>
      </c>
      <c r="D95" s="18" t="s">
        <v>10</v>
      </c>
      <c r="E95" s="90">
        <v>1</v>
      </c>
      <c r="F95" s="111">
        <v>2008</v>
      </c>
      <c r="G95" s="120" t="s">
        <v>25</v>
      </c>
      <c r="H95" s="57">
        <v>0</v>
      </c>
      <c r="I95" s="75">
        <v>24686517</v>
      </c>
      <c r="J95" s="77">
        <f>+I95*1.06</f>
        <v>26167708.02</v>
      </c>
      <c r="K95" s="76">
        <v>8900000</v>
      </c>
      <c r="L95" s="16">
        <f>(E95*J95)-K95</f>
        <v>17267708.02</v>
      </c>
      <c r="M95" s="84"/>
      <c r="N95" s="159"/>
      <c r="O95" s="159"/>
      <c r="P95" s="159"/>
      <c r="Q95" s="159"/>
      <c r="R95" s="159"/>
      <c r="S95" s="159"/>
      <c r="T95" s="159"/>
    </row>
    <row r="96" spans="2:20" s="17" customFormat="1" ht="15">
      <c r="B96" s="428"/>
      <c r="C96" s="18" t="s">
        <v>242</v>
      </c>
      <c r="D96" s="18" t="s">
        <v>10</v>
      </c>
      <c r="E96" s="90">
        <v>1</v>
      </c>
      <c r="F96" s="111">
        <v>2009</v>
      </c>
      <c r="G96" s="110" t="s">
        <v>38</v>
      </c>
      <c r="H96" s="90">
        <v>0</v>
      </c>
      <c r="I96" s="75">
        <v>24686517</v>
      </c>
      <c r="J96" s="77">
        <f>+I96*1.06</f>
        <v>26167708.02</v>
      </c>
      <c r="K96" s="76">
        <v>8900000</v>
      </c>
      <c r="L96" s="16">
        <f>(E96*J96)-K96</f>
        <v>17267708.02</v>
      </c>
      <c r="M96" s="84"/>
      <c r="N96" s="159"/>
      <c r="O96" s="159"/>
      <c r="P96" s="159"/>
      <c r="Q96" s="159"/>
      <c r="R96" s="159"/>
      <c r="S96" s="159"/>
      <c r="T96" s="159"/>
    </row>
    <row r="97" spans="2:20" s="17" customFormat="1" ht="15">
      <c r="B97" s="418" t="s">
        <v>243</v>
      </c>
      <c r="C97" s="419"/>
      <c r="D97" s="420"/>
      <c r="E97" s="215">
        <v>2</v>
      </c>
      <c r="F97" s="234"/>
      <c r="G97" s="188"/>
      <c r="H97" s="189"/>
      <c r="I97" s="211"/>
      <c r="J97" s="211"/>
      <c r="K97" s="210"/>
      <c r="L97" s="213">
        <v>19426000</v>
      </c>
      <c r="M97" s="84"/>
      <c r="N97" s="159"/>
      <c r="O97" s="159"/>
      <c r="P97" s="159"/>
      <c r="Q97" s="159"/>
      <c r="R97" s="159"/>
      <c r="S97" s="159"/>
      <c r="T97" s="159"/>
    </row>
    <row r="98" spans="2:20" s="17" customFormat="1" ht="15">
      <c r="B98" s="426" t="s">
        <v>22</v>
      </c>
      <c r="C98" s="19"/>
      <c r="D98" s="19" t="s">
        <v>23</v>
      </c>
      <c r="E98" s="57">
        <v>1</v>
      </c>
      <c r="F98" s="111">
        <v>2007</v>
      </c>
      <c r="G98" s="108">
        <v>1142</v>
      </c>
      <c r="H98" s="76">
        <v>1142</v>
      </c>
      <c r="I98" s="75">
        <v>17300000</v>
      </c>
      <c r="J98" s="77">
        <f>+I98*1.06</f>
        <v>18338000</v>
      </c>
      <c r="K98" s="76">
        <v>8625000</v>
      </c>
      <c r="L98" s="16">
        <f>(E98*J98)-K98</f>
        <v>9713000</v>
      </c>
      <c r="M98" s="84"/>
      <c r="N98" s="159"/>
      <c r="O98" s="159"/>
      <c r="P98" s="159"/>
      <c r="Q98" s="159"/>
      <c r="R98" s="159"/>
      <c r="S98" s="159"/>
      <c r="T98" s="159"/>
    </row>
    <row r="99" spans="2:20" s="17" customFormat="1" ht="15">
      <c r="B99" s="428"/>
      <c r="C99" s="150"/>
      <c r="D99" s="150" t="s">
        <v>23</v>
      </c>
      <c r="E99" s="151">
        <v>1</v>
      </c>
      <c r="F99" s="152">
        <v>2009</v>
      </c>
      <c r="G99" s="153">
        <v>1212</v>
      </c>
      <c r="H99" s="138">
        <v>1212</v>
      </c>
      <c r="I99" s="154">
        <v>17300000</v>
      </c>
      <c r="J99" s="155">
        <f>+I99*1.06</f>
        <v>18338000</v>
      </c>
      <c r="K99" s="138">
        <v>8625000</v>
      </c>
      <c r="L99" s="156">
        <f>(E99*J99)-K99</f>
        <v>9713000</v>
      </c>
      <c r="M99" s="139"/>
      <c r="N99" s="159"/>
      <c r="O99" s="159"/>
      <c r="P99" s="159"/>
      <c r="Q99" s="159"/>
      <c r="R99" s="159"/>
      <c r="S99" s="159"/>
      <c r="T99" s="159"/>
    </row>
    <row r="100" spans="2:13" s="296" customFormat="1" ht="15">
      <c r="B100" s="297"/>
      <c r="C100" s="298"/>
      <c r="D100" s="298"/>
      <c r="E100" s="299"/>
      <c r="F100" s="300"/>
      <c r="G100" s="301"/>
      <c r="H100" s="302"/>
      <c r="I100" s="303"/>
      <c r="J100" s="304"/>
      <c r="K100" s="302"/>
      <c r="L100" s="305"/>
      <c r="M100" s="306"/>
    </row>
    <row r="101" spans="2:13" s="296" customFormat="1" ht="15">
      <c r="B101" s="297"/>
      <c r="C101" s="307"/>
      <c r="D101" s="307"/>
      <c r="E101" s="308"/>
      <c r="F101" s="309"/>
      <c r="G101" s="310"/>
      <c r="H101" s="311"/>
      <c r="I101" s="312"/>
      <c r="J101" s="313"/>
      <c r="K101" s="311"/>
      <c r="L101" s="314"/>
      <c r="M101" s="306"/>
    </row>
    <row r="102" spans="2:20" s="6" customFormat="1" ht="15">
      <c r="B102" s="235" t="s">
        <v>304</v>
      </c>
      <c r="C102" s="236"/>
      <c r="D102" s="235"/>
      <c r="E102" s="237">
        <f>+E103+E111+E114+E123+E127+E130+E141</f>
        <v>31</v>
      </c>
      <c r="F102" s="238"/>
      <c r="G102" s="238"/>
      <c r="H102" s="238"/>
      <c r="I102" s="239"/>
      <c r="J102" s="239"/>
      <c r="K102" s="238"/>
      <c r="L102" s="197">
        <f>+L103+L111+L114+L123+L127+L130</f>
        <v>171733233.32000002</v>
      </c>
      <c r="M102" s="240" t="e">
        <f>+L102/#REF!*100</f>
        <v>#REF!</v>
      </c>
      <c r="N102" s="162"/>
      <c r="O102" s="158"/>
      <c r="P102" s="158"/>
      <c r="Q102" s="158"/>
      <c r="R102" s="158"/>
      <c r="S102" s="158"/>
      <c r="T102" s="158"/>
    </row>
    <row r="103" spans="2:20" s="6" customFormat="1" ht="15">
      <c r="B103" s="433" t="s">
        <v>244</v>
      </c>
      <c r="C103" s="434"/>
      <c r="D103" s="435"/>
      <c r="E103" s="241">
        <f>SUM(E104:E110)</f>
        <v>7</v>
      </c>
      <c r="F103" s="242"/>
      <c r="G103" s="186"/>
      <c r="H103" s="243"/>
      <c r="I103" s="244"/>
      <c r="J103" s="244"/>
      <c r="K103" s="190"/>
      <c r="L103" s="245">
        <f>SUM(L104:L110)</f>
        <v>102924358.46000001</v>
      </c>
      <c r="M103" s="246"/>
      <c r="N103" s="158"/>
      <c r="O103" s="158"/>
      <c r="P103" s="158"/>
      <c r="Q103" s="158"/>
      <c r="R103" s="158"/>
      <c r="S103" s="158"/>
      <c r="T103" s="158"/>
    </row>
    <row r="104" spans="2:20" s="6" customFormat="1" ht="15">
      <c r="B104" s="27" t="s">
        <v>49</v>
      </c>
      <c r="C104" s="7"/>
      <c r="D104" s="9" t="s">
        <v>50</v>
      </c>
      <c r="E104" s="92">
        <v>1</v>
      </c>
      <c r="F104" s="114">
        <v>2008</v>
      </c>
      <c r="G104" s="121">
        <v>768747</v>
      </c>
      <c r="H104" s="74">
        <v>768747</v>
      </c>
      <c r="I104" s="96">
        <v>22456113</v>
      </c>
      <c r="J104" s="97">
        <f aca="true" t="shared" si="9" ref="J104:J110">+I104*1.06</f>
        <v>23803479.78</v>
      </c>
      <c r="K104" s="76">
        <v>9100000</v>
      </c>
      <c r="L104" s="4">
        <f aca="true" t="shared" si="10" ref="L104:L110">(E104*J104)-K104</f>
        <v>14703479.780000001</v>
      </c>
      <c r="M104" s="84"/>
      <c r="N104" s="158"/>
      <c r="O104" s="158"/>
      <c r="P104" s="158"/>
      <c r="Q104" s="158"/>
      <c r="R104" s="158"/>
      <c r="S104" s="158"/>
      <c r="T104" s="158"/>
    </row>
    <row r="105" spans="2:20" s="6" customFormat="1" ht="15">
      <c r="B105" s="27" t="s">
        <v>51</v>
      </c>
      <c r="C105" s="7"/>
      <c r="D105" s="9" t="s">
        <v>50</v>
      </c>
      <c r="E105" s="92">
        <v>1</v>
      </c>
      <c r="F105" s="114">
        <v>2008</v>
      </c>
      <c r="G105" s="121">
        <v>769453</v>
      </c>
      <c r="H105" s="74">
        <v>769453</v>
      </c>
      <c r="I105" s="96">
        <v>22456113</v>
      </c>
      <c r="J105" s="97">
        <f t="shared" si="9"/>
        <v>23803479.78</v>
      </c>
      <c r="K105" s="76">
        <v>9100000</v>
      </c>
      <c r="L105" s="4">
        <f t="shared" si="10"/>
        <v>14703479.780000001</v>
      </c>
      <c r="M105" s="84"/>
      <c r="N105" s="158"/>
      <c r="O105" s="158"/>
      <c r="P105" s="158"/>
      <c r="Q105" s="158"/>
      <c r="R105" s="158"/>
      <c r="S105" s="158"/>
      <c r="T105" s="158"/>
    </row>
    <row r="106" spans="2:20" s="6" customFormat="1" ht="15">
      <c r="B106" s="27" t="s">
        <v>52</v>
      </c>
      <c r="C106" s="7"/>
      <c r="D106" s="9" t="s">
        <v>50</v>
      </c>
      <c r="E106" s="92">
        <v>1</v>
      </c>
      <c r="F106" s="114">
        <v>2008</v>
      </c>
      <c r="G106" s="121">
        <v>768507</v>
      </c>
      <c r="H106" s="74">
        <v>768507</v>
      </c>
      <c r="I106" s="96">
        <v>22456113</v>
      </c>
      <c r="J106" s="97">
        <f t="shared" si="9"/>
        <v>23803479.78</v>
      </c>
      <c r="K106" s="76">
        <v>9100000</v>
      </c>
      <c r="L106" s="4">
        <f t="shared" si="10"/>
        <v>14703479.780000001</v>
      </c>
      <c r="M106" s="84"/>
      <c r="N106" s="158"/>
      <c r="O106" s="158"/>
      <c r="P106" s="158"/>
      <c r="Q106" s="158"/>
      <c r="R106" s="158"/>
      <c r="S106" s="158"/>
      <c r="T106" s="158"/>
    </row>
    <row r="107" spans="2:20" s="6" customFormat="1" ht="15">
      <c r="B107" s="27" t="s">
        <v>52</v>
      </c>
      <c r="C107" s="7"/>
      <c r="D107" s="9" t="s">
        <v>50</v>
      </c>
      <c r="E107" s="92">
        <v>1</v>
      </c>
      <c r="F107" s="114">
        <v>2008</v>
      </c>
      <c r="G107" s="121">
        <v>769451</v>
      </c>
      <c r="H107" s="74">
        <v>769451</v>
      </c>
      <c r="I107" s="96">
        <v>22456113</v>
      </c>
      <c r="J107" s="97">
        <f t="shared" si="9"/>
        <v>23803479.78</v>
      </c>
      <c r="K107" s="76">
        <v>9100000</v>
      </c>
      <c r="L107" s="4">
        <f t="shared" si="10"/>
        <v>14703479.780000001</v>
      </c>
      <c r="M107" s="84"/>
      <c r="N107" s="158"/>
      <c r="O107" s="158"/>
      <c r="P107" s="158"/>
      <c r="Q107" s="158"/>
      <c r="R107" s="158"/>
      <c r="S107" s="158"/>
      <c r="T107" s="158"/>
    </row>
    <row r="108" spans="2:20" s="6" customFormat="1" ht="15">
      <c r="B108" s="27" t="s">
        <v>52</v>
      </c>
      <c r="C108" s="7"/>
      <c r="D108" s="9" t="s">
        <v>50</v>
      </c>
      <c r="E108" s="92">
        <v>1</v>
      </c>
      <c r="F108" s="114">
        <v>2008</v>
      </c>
      <c r="G108" s="121">
        <v>768746</v>
      </c>
      <c r="H108" s="74">
        <v>768746</v>
      </c>
      <c r="I108" s="96">
        <v>22456113</v>
      </c>
      <c r="J108" s="97">
        <f t="shared" si="9"/>
        <v>23803479.78</v>
      </c>
      <c r="K108" s="76">
        <v>9100000</v>
      </c>
      <c r="L108" s="4">
        <f t="shared" si="10"/>
        <v>14703479.780000001</v>
      </c>
      <c r="M108" s="84"/>
      <c r="N108" s="158"/>
      <c r="O108" s="158"/>
      <c r="P108" s="158"/>
      <c r="Q108" s="158"/>
      <c r="R108" s="158"/>
      <c r="S108" s="158"/>
      <c r="T108" s="158"/>
    </row>
    <row r="109" spans="2:20" s="6" customFormat="1" ht="15">
      <c r="B109" s="27" t="s">
        <v>53</v>
      </c>
      <c r="C109" s="7"/>
      <c r="D109" s="9" t="s">
        <v>50</v>
      </c>
      <c r="E109" s="92">
        <v>1</v>
      </c>
      <c r="F109" s="114">
        <v>2008</v>
      </c>
      <c r="G109" s="121">
        <v>768714</v>
      </c>
      <c r="H109" s="74">
        <v>768714</v>
      </c>
      <c r="I109" s="96">
        <v>22456113</v>
      </c>
      <c r="J109" s="97">
        <f t="shared" si="9"/>
        <v>23803479.78</v>
      </c>
      <c r="K109" s="76">
        <v>9100000</v>
      </c>
      <c r="L109" s="4">
        <f t="shared" si="10"/>
        <v>14703479.780000001</v>
      </c>
      <c r="M109" s="84"/>
      <c r="N109" s="158"/>
      <c r="O109" s="158"/>
      <c r="P109" s="158"/>
      <c r="Q109" s="158"/>
      <c r="R109" s="158"/>
      <c r="S109" s="158"/>
      <c r="T109" s="158"/>
    </row>
    <row r="110" spans="2:20" s="6" customFormat="1" ht="15">
      <c r="B110" s="27" t="s">
        <v>53</v>
      </c>
      <c r="C110" s="7"/>
      <c r="D110" s="9" t="s">
        <v>50</v>
      </c>
      <c r="E110" s="92">
        <v>1</v>
      </c>
      <c r="F110" s="114">
        <v>2008</v>
      </c>
      <c r="G110" s="121">
        <v>769449</v>
      </c>
      <c r="H110" s="74">
        <v>769449</v>
      </c>
      <c r="I110" s="96">
        <v>22456113</v>
      </c>
      <c r="J110" s="97">
        <f t="shared" si="9"/>
        <v>23803479.78</v>
      </c>
      <c r="K110" s="76">
        <v>9100000</v>
      </c>
      <c r="L110" s="4">
        <f t="shared" si="10"/>
        <v>14703479.780000001</v>
      </c>
      <c r="M110" s="84"/>
      <c r="N110" s="158"/>
      <c r="O110" s="158"/>
      <c r="P110" s="158"/>
      <c r="Q110" s="158"/>
      <c r="R110" s="158"/>
      <c r="S110" s="158"/>
      <c r="T110" s="158"/>
    </row>
    <row r="111" spans="2:20" s="6" customFormat="1" ht="15">
      <c r="B111" s="247" t="s">
        <v>260</v>
      </c>
      <c r="C111" s="206"/>
      <c r="D111" s="207"/>
      <c r="E111" s="215">
        <f>+E112+E113</f>
        <v>2</v>
      </c>
      <c r="F111" s="234"/>
      <c r="G111" s="188"/>
      <c r="H111" s="189"/>
      <c r="I111" s="248"/>
      <c r="J111" s="248"/>
      <c r="K111" s="210"/>
      <c r="L111" s="249">
        <f>+L112+L113</f>
        <v>5601046.36</v>
      </c>
      <c r="M111" s="84"/>
      <c r="N111" s="158"/>
      <c r="O111" s="158"/>
      <c r="P111" s="158"/>
      <c r="Q111" s="158"/>
      <c r="R111" s="158"/>
      <c r="S111" s="158"/>
      <c r="T111" s="158"/>
    </row>
    <row r="112" spans="2:20" s="6" customFormat="1" ht="15">
      <c r="B112" s="48" t="s">
        <v>261</v>
      </c>
      <c r="C112" s="49"/>
      <c r="D112" s="21" t="s">
        <v>176</v>
      </c>
      <c r="E112" s="90">
        <v>1</v>
      </c>
      <c r="F112" s="113">
        <v>0</v>
      </c>
      <c r="G112" s="30">
        <v>0</v>
      </c>
      <c r="H112" s="90">
        <v>0</v>
      </c>
      <c r="I112" s="75">
        <v>2642003</v>
      </c>
      <c r="J112" s="77">
        <f>+I112*1.06</f>
        <v>2800523.18</v>
      </c>
      <c r="K112" s="89">
        <v>0</v>
      </c>
      <c r="L112" s="272">
        <f>(E112*J112)-K112</f>
        <v>2800523.18</v>
      </c>
      <c r="M112" s="84"/>
      <c r="N112" s="158"/>
      <c r="O112" s="158"/>
      <c r="P112" s="158"/>
      <c r="Q112" s="158"/>
      <c r="R112" s="158"/>
      <c r="S112" s="158"/>
      <c r="T112" s="158"/>
    </row>
    <row r="113" spans="2:20" s="6" customFormat="1" ht="25.5">
      <c r="B113" s="50" t="s">
        <v>307</v>
      </c>
      <c r="C113" s="51"/>
      <c r="D113" s="40" t="s">
        <v>176</v>
      </c>
      <c r="E113" s="90">
        <v>1</v>
      </c>
      <c r="F113" s="113">
        <v>0</v>
      </c>
      <c r="G113" s="30">
        <v>0</v>
      </c>
      <c r="H113" s="90">
        <v>0</v>
      </c>
      <c r="I113" s="75">
        <v>2642003</v>
      </c>
      <c r="J113" s="77">
        <f>+I113*1.06</f>
        <v>2800523.18</v>
      </c>
      <c r="K113" s="89">
        <v>0</v>
      </c>
      <c r="L113" s="273">
        <f>(E113*J113)-K113</f>
        <v>2800523.18</v>
      </c>
      <c r="M113" s="84"/>
      <c r="N113" s="158"/>
      <c r="O113" s="158"/>
      <c r="P113" s="158"/>
      <c r="Q113" s="158"/>
      <c r="R113" s="158"/>
      <c r="S113" s="158"/>
      <c r="T113" s="158"/>
    </row>
    <row r="114" spans="2:20" s="6" customFormat="1" ht="15">
      <c r="B114" s="247" t="s">
        <v>234</v>
      </c>
      <c r="C114" s="206"/>
      <c r="D114" s="207"/>
      <c r="E114" s="215">
        <f>SUM(E115:E122)</f>
        <v>8</v>
      </c>
      <c r="F114" s="234"/>
      <c r="G114" s="188"/>
      <c r="H114" s="189"/>
      <c r="I114" s="248"/>
      <c r="J114" s="248"/>
      <c r="K114" s="210"/>
      <c r="L114" s="249">
        <f>SUM(L115:L122)</f>
        <v>24000505.06</v>
      </c>
      <c r="M114" s="84"/>
      <c r="N114" s="158"/>
      <c r="O114" s="158"/>
      <c r="P114" s="158"/>
      <c r="Q114" s="158"/>
      <c r="R114" s="158"/>
      <c r="S114" s="158"/>
      <c r="T114" s="158"/>
    </row>
    <row r="115" spans="2:20" s="6" customFormat="1" ht="25.5">
      <c r="B115" s="178" t="s">
        <v>325</v>
      </c>
      <c r="C115" s="436"/>
      <c r="D115" s="8" t="s">
        <v>7</v>
      </c>
      <c r="E115" s="91">
        <v>1</v>
      </c>
      <c r="F115" s="83">
        <v>2007</v>
      </c>
      <c r="G115" s="110">
        <v>1137</v>
      </c>
      <c r="H115" s="125" t="s">
        <v>40</v>
      </c>
      <c r="I115" s="96">
        <v>9124380</v>
      </c>
      <c r="J115" s="97">
        <f aca="true" t="shared" si="11" ref="J115:J122">+I115*1.06</f>
        <v>9671842.8</v>
      </c>
      <c r="K115" s="76">
        <v>5275000</v>
      </c>
      <c r="L115" s="53">
        <f aca="true" t="shared" si="12" ref="L115:L122">(E115*J115)-K115</f>
        <v>4396842.800000001</v>
      </c>
      <c r="M115" s="84"/>
      <c r="N115" s="158"/>
      <c r="O115" s="158"/>
      <c r="P115" s="158"/>
      <c r="Q115" s="158"/>
      <c r="R115" s="158"/>
      <c r="S115" s="158"/>
      <c r="T115" s="158"/>
    </row>
    <row r="116" spans="2:20" s="6" customFormat="1" ht="25.5">
      <c r="B116" s="178" t="s">
        <v>325</v>
      </c>
      <c r="C116" s="437"/>
      <c r="D116" s="44" t="s">
        <v>27</v>
      </c>
      <c r="E116" s="91">
        <v>1</v>
      </c>
      <c r="F116" s="83">
        <v>2009</v>
      </c>
      <c r="G116" s="110">
        <v>1246</v>
      </c>
      <c r="H116" s="125" t="s">
        <v>43</v>
      </c>
      <c r="I116" s="97">
        <v>2642003</v>
      </c>
      <c r="J116" s="97">
        <f t="shared" si="11"/>
        <v>2800523.18</v>
      </c>
      <c r="K116" s="89">
        <v>0</v>
      </c>
      <c r="L116" s="53">
        <f t="shared" si="12"/>
        <v>2800523.18</v>
      </c>
      <c r="M116" s="84"/>
      <c r="N116" s="158"/>
      <c r="O116" s="158"/>
      <c r="P116" s="158"/>
      <c r="Q116" s="158"/>
      <c r="R116" s="158"/>
      <c r="S116" s="158"/>
      <c r="T116" s="158"/>
    </row>
    <row r="117" spans="2:20" s="6" customFormat="1" ht="25.5">
      <c r="B117" s="178" t="s">
        <v>325</v>
      </c>
      <c r="C117" s="437"/>
      <c r="D117" s="46" t="s">
        <v>27</v>
      </c>
      <c r="E117" s="91">
        <v>1</v>
      </c>
      <c r="F117" s="83">
        <v>2009</v>
      </c>
      <c r="G117" s="110">
        <v>1275</v>
      </c>
      <c r="H117" s="125" t="s">
        <v>44</v>
      </c>
      <c r="I117" s="97">
        <v>2642003</v>
      </c>
      <c r="J117" s="97">
        <f t="shared" si="11"/>
        <v>2800523.18</v>
      </c>
      <c r="K117" s="89">
        <v>0</v>
      </c>
      <c r="L117" s="53">
        <f t="shared" si="12"/>
        <v>2800523.18</v>
      </c>
      <c r="M117" s="84"/>
      <c r="N117" s="158"/>
      <c r="O117" s="158"/>
      <c r="P117" s="158"/>
      <c r="Q117" s="158"/>
      <c r="R117" s="158"/>
      <c r="S117" s="158"/>
      <c r="T117" s="158"/>
    </row>
    <row r="118" spans="2:20" s="6" customFormat="1" ht="25.5">
      <c r="B118" s="178" t="s">
        <v>325</v>
      </c>
      <c r="C118" s="437"/>
      <c r="D118" s="52" t="s">
        <v>27</v>
      </c>
      <c r="E118" s="91">
        <v>1</v>
      </c>
      <c r="F118" s="83">
        <v>2009</v>
      </c>
      <c r="G118" s="110">
        <v>1276</v>
      </c>
      <c r="H118" s="125" t="s">
        <v>45</v>
      </c>
      <c r="I118" s="97">
        <v>2642003</v>
      </c>
      <c r="J118" s="97">
        <f t="shared" si="11"/>
        <v>2800523.18</v>
      </c>
      <c r="K118" s="89">
        <v>0</v>
      </c>
      <c r="L118" s="53">
        <f t="shared" si="12"/>
        <v>2800523.18</v>
      </c>
      <c r="M118" s="84"/>
      <c r="N118" s="158"/>
      <c r="O118" s="158"/>
      <c r="P118" s="158"/>
      <c r="Q118" s="158"/>
      <c r="R118" s="158"/>
      <c r="S118" s="158"/>
      <c r="T118" s="158"/>
    </row>
    <row r="119" spans="2:20" s="6" customFormat="1" ht="25.5">
      <c r="B119" s="178" t="s">
        <v>325</v>
      </c>
      <c r="C119" s="437"/>
      <c r="D119" s="8" t="s">
        <v>27</v>
      </c>
      <c r="E119" s="91">
        <v>1</v>
      </c>
      <c r="F119" s="83">
        <v>2009</v>
      </c>
      <c r="G119" s="110">
        <v>1352</v>
      </c>
      <c r="H119" s="125" t="s">
        <v>46</v>
      </c>
      <c r="I119" s="97">
        <v>2642003</v>
      </c>
      <c r="J119" s="97">
        <f t="shared" si="11"/>
        <v>2800523.18</v>
      </c>
      <c r="K119" s="89">
        <v>0</v>
      </c>
      <c r="L119" s="53">
        <f t="shared" si="12"/>
        <v>2800523.18</v>
      </c>
      <c r="M119" s="84"/>
      <c r="N119" s="158"/>
      <c r="O119" s="158"/>
      <c r="P119" s="158"/>
      <c r="Q119" s="158"/>
      <c r="R119" s="158"/>
      <c r="S119" s="158"/>
      <c r="T119" s="158"/>
    </row>
    <row r="120" spans="2:20" s="6" customFormat="1" ht="25.5">
      <c r="B120" s="178" t="s">
        <v>325</v>
      </c>
      <c r="C120" s="438"/>
      <c r="D120" s="44" t="s">
        <v>27</v>
      </c>
      <c r="E120" s="91">
        <v>1</v>
      </c>
      <c r="F120" s="83">
        <v>2009</v>
      </c>
      <c r="G120" s="110">
        <v>1353</v>
      </c>
      <c r="H120" s="125" t="s">
        <v>47</v>
      </c>
      <c r="I120" s="97">
        <v>2642003</v>
      </c>
      <c r="J120" s="97">
        <f t="shared" si="11"/>
        <v>2800523.18</v>
      </c>
      <c r="K120" s="89">
        <v>0</v>
      </c>
      <c r="L120" s="53">
        <f t="shared" si="12"/>
        <v>2800523.18</v>
      </c>
      <c r="M120" s="84"/>
      <c r="N120" s="158"/>
      <c r="O120" s="158"/>
      <c r="P120" s="158"/>
      <c r="Q120" s="158"/>
      <c r="R120" s="158"/>
      <c r="S120" s="158"/>
      <c r="T120" s="158"/>
    </row>
    <row r="121" spans="2:13" s="158" customFormat="1" ht="15">
      <c r="B121" s="294" t="s">
        <v>330</v>
      </c>
      <c r="C121" s="295">
        <v>717</v>
      </c>
      <c r="D121" s="68" t="s">
        <v>27</v>
      </c>
      <c r="E121" s="93">
        <v>1</v>
      </c>
      <c r="F121" s="24">
        <v>2009</v>
      </c>
      <c r="G121" s="24">
        <v>1225</v>
      </c>
      <c r="H121" s="184">
        <v>0</v>
      </c>
      <c r="I121" s="103">
        <v>2642003</v>
      </c>
      <c r="J121" s="104">
        <f t="shared" si="11"/>
        <v>2800523.18</v>
      </c>
      <c r="K121" s="105">
        <v>0</v>
      </c>
      <c r="L121" s="104">
        <f t="shared" si="12"/>
        <v>2800523.18</v>
      </c>
      <c r="M121" s="84"/>
    </row>
    <row r="122" spans="2:13" s="158" customFormat="1" ht="15">
      <c r="B122" s="294" t="s">
        <v>330</v>
      </c>
      <c r="C122" s="295">
        <v>717</v>
      </c>
      <c r="D122" s="68" t="s">
        <v>27</v>
      </c>
      <c r="E122" s="93">
        <v>1</v>
      </c>
      <c r="F122" s="24">
        <v>2009</v>
      </c>
      <c r="G122" s="24">
        <v>1232</v>
      </c>
      <c r="H122" s="184">
        <v>0</v>
      </c>
      <c r="I122" s="103">
        <v>2642003</v>
      </c>
      <c r="J122" s="104">
        <f t="shared" si="11"/>
        <v>2800523.18</v>
      </c>
      <c r="K122" s="105">
        <v>0</v>
      </c>
      <c r="L122" s="104">
        <f t="shared" si="12"/>
        <v>2800523.18</v>
      </c>
      <c r="M122" s="84"/>
    </row>
    <row r="123" spans="2:20" s="6" customFormat="1" ht="15">
      <c r="B123" s="247" t="s">
        <v>269</v>
      </c>
      <c r="C123" s="99"/>
      <c r="D123" s="250"/>
      <c r="E123" s="251">
        <f>+E124+E125+E126</f>
        <v>3</v>
      </c>
      <c r="F123" s="220"/>
      <c r="G123" s="220"/>
      <c r="H123" s="221"/>
      <c r="I123" s="252"/>
      <c r="J123" s="211"/>
      <c r="K123" s="210"/>
      <c r="L123" s="249">
        <f>+L124+L125+L126</f>
        <v>8401569.540000001</v>
      </c>
      <c r="M123" s="84"/>
      <c r="N123" s="158"/>
      <c r="O123" s="158"/>
      <c r="P123" s="158"/>
      <c r="Q123" s="158"/>
      <c r="R123" s="158"/>
      <c r="S123" s="158"/>
      <c r="T123" s="158"/>
    </row>
    <row r="124" spans="2:20" s="17" customFormat="1" ht="15">
      <c r="B124" s="60" t="s">
        <v>298</v>
      </c>
      <c r="C124" s="19"/>
      <c r="D124" s="19" t="s">
        <v>176</v>
      </c>
      <c r="E124" s="90">
        <v>1</v>
      </c>
      <c r="F124" s="93">
        <v>0</v>
      </c>
      <c r="G124" s="95">
        <v>0</v>
      </c>
      <c r="H124" s="93">
        <v>0</v>
      </c>
      <c r="I124" s="75">
        <v>2642003</v>
      </c>
      <c r="J124" s="77">
        <f>+I124*1.06</f>
        <v>2800523.18</v>
      </c>
      <c r="K124" s="89">
        <v>0</v>
      </c>
      <c r="L124" s="16">
        <f>(E124*J124)-K124</f>
        <v>2800523.18</v>
      </c>
      <c r="M124" s="84"/>
      <c r="N124" s="159"/>
      <c r="O124" s="159"/>
      <c r="P124" s="159"/>
      <c r="Q124" s="159"/>
      <c r="R124" s="159"/>
      <c r="S124" s="159"/>
      <c r="T124" s="159"/>
    </row>
    <row r="125" spans="2:20" s="17" customFormat="1" ht="25.5">
      <c r="B125" s="60" t="s">
        <v>308</v>
      </c>
      <c r="C125" s="19"/>
      <c r="D125" s="19" t="s">
        <v>176</v>
      </c>
      <c r="E125" s="90">
        <v>1</v>
      </c>
      <c r="F125" s="93">
        <v>0</v>
      </c>
      <c r="G125" s="95">
        <v>0</v>
      </c>
      <c r="H125" s="93">
        <v>0</v>
      </c>
      <c r="I125" s="75">
        <v>2642003</v>
      </c>
      <c r="J125" s="77">
        <f>+I125*1.06</f>
        <v>2800523.18</v>
      </c>
      <c r="K125" s="89">
        <v>0</v>
      </c>
      <c r="L125" s="16">
        <f>(E125*J125)-K125</f>
        <v>2800523.18</v>
      </c>
      <c r="M125" s="84"/>
      <c r="N125" s="159"/>
      <c r="O125" s="159"/>
      <c r="P125" s="159"/>
      <c r="Q125" s="159"/>
      <c r="R125" s="159"/>
      <c r="S125" s="159"/>
      <c r="T125" s="159"/>
    </row>
    <row r="126" spans="2:20" s="17" customFormat="1" ht="25.5">
      <c r="B126" s="60" t="s">
        <v>178</v>
      </c>
      <c r="C126" s="19"/>
      <c r="D126" s="19" t="s">
        <v>176</v>
      </c>
      <c r="E126" s="90">
        <v>1</v>
      </c>
      <c r="F126" s="93">
        <v>0</v>
      </c>
      <c r="G126" s="95">
        <v>0</v>
      </c>
      <c r="H126" s="93">
        <v>0</v>
      </c>
      <c r="I126" s="75">
        <v>2642003</v>
      </c>
      <c r="J126" s="77">
        <f>+I126*1.06</f>
        <v>2800523.18</v>
      </c>
      <c r="K126" s="89">
        <v>0</v>
      </c>
      <c r="L126" s="16">
        <f>(E126*J126)-K126</f>
        <v>2800523.18</v>
      </c>
      <c r="M126" s="84"/>
      <c r="N126" s="159"/>
      <c r="O126" s="159"/>
      <c r="P126" s="159"/>
      <c r="Q126" s="159"/>
      <c r="R126" s="159"/>
      <c r="S126" s="159"/>
      <c r="T126" s="159"/>
    </row>
    <row r="127" spans="2:20" s="6" customFormat="1" ht="15">
      <c r="B127" s="247" t="s">
        <v>326</v>
      </c>
      <c r="C127" s="99"/>
      <c r="D127" s="250"/>
      <c r="E127" s="254">
        <f>+E128+E129</f>
        <v>2</v>
      </c>
      <c r="F127" s="221"/>
      <c r="G127" s="220"/>
      <c r="H127" s="221"/>
      <c r="I127" s="252"/>
      <c r="J127" s="211"/>
      <c r="K127" s="210"/>
      <c r="L127" s="253">
        <f>+L128+L129</f>
        <v>5601046.36</v>
      </c>
      <c r="M127" s="84"/>
      <c r="N127" s="158"/>
      <c r="O127" s="158"/>
      <c r="P127" s="158"/>
      <c r="Q127" s="158"/>
      <c r="R127" s="158"/>
      <c r="S127" s="158"/>
      <c r="T127" s="158"/>
    </row>
    <row r="128" spans="2:20" s="17" customFormat="1" ht="25.5">
      <c r="B128" s="60" t="s">
        <v>327</v>
      </c>
      <c r="C128" s="19"/>
      <c r="D128" s="19" t="s">
        <v>176</v>
      </c>
      <c r="E128" s="90">
        <v>1</v>
      </c>
      <c r="F128" s="93">
        <v>0</v>
      </c>
      <c r="G128" s="95">
        <v>0</v>
      </c>
      <c r="H128" s="93">
        <v>0</v>
      </c>
      <c r="I128" s="75">
        <v>2642003</v>
      </c>
      <c r="J128" s="77">
        <f>+I128*1.06</f>
        <v>2800523.18</v>
      </c>
      <c r="K128" s="89">
        <v>0</v>
      </c>
      <c r="L128" s="172">
        <f>(E128*J128)-K128</f>
        <v>2800523.18</v>
      </c>
      <c r="M128" s="84"/>
      <c r="N128" s="159"/>
      <c r="O128" s="159"/>
      <c r="P128" s="159"/>
      <c r="Q128" s="159"/>
      <c r="R128" s="159"/>
      <c r="S128" s="159"/>
      <c r="T128" s="159"/>
    </row>
    <row r="129" spans="2:20" s="17" customFormat="1" ht="15">
      <c r="B129" s="60" t="s">
        <v>283</v>
      </c>
      <c r="C129" s="19"/>
      <c r="D129" s="19" t="s">
        <v>176</v>
      </c>
      <c r="E129" s="90">
        <v>1</v>
      </c>
      <c r="F129" s="93">
        <v>0</v>
      </c>
      <c r="G129" s="95">
        <v>0</v>
      </c>
      <c r="H129" s="93">
        <v>0</v>
      </c>
      <c r="I129" s="75">
        <v>2642003</v>
      </c>
      <c r="J129" s="77">
        <f>+I129*1.06</f>
        <v>2800523.18</v>
      </c>
      <c r="K129" s="89">
        <v>0</v>
      </c>
      <c r="L129" s="172">
        <f>(E129*J129)-K129</f>
        <v>2800523.18</v>
      </c>
      <c r="M129" s="84"/>
      <c r="N129" s="159"/>
      <c r="O129" s="159"/>
      <c r="P129" s="159"/>
      <c r="Q129" s="159"/>
      <c r="R129" s="159"/>
      <c r="S129" s="159"/>
      <c r="T129" s="159"/>
    </row>
    <row r="130" spans="2:20" s="17" customFormat="1" ht="15">
      <c r="B130" s="247" t="s">
        <v>273</v>
      </c>
      <c r="C130" s="99"/>
      <c r="D130" s="250"/>
      <c r="E130" s="254">
        <f>SUM(E131:E139)</f>
        <v>9</v>
      </c>
      <c r="F130" s="220"/>
      <c r="G130" s="220"/>
      <c r="H130" s="221"/>
      <c r="I130" s="252"/>
      <c r="J130" s="211"/>
      <c r="K130" s="210"/>
      <c r="L130" s="253">
        <f>SUM(L131:L139)</f>
        <v>25204707.54</v>
      </c>
      <c r="M130" s="84"/>
      <c r="N130" s="159"/>
      <c r="O130" s="159"/>
      <c r="P130" s="159"/>
      <c r="Q130" s="159"/>
      <c r="R130" s="159"/>
      <c r="S130" s="159"/>
      <c r="T130" s="159"/>
    </row>
    <row r="131" spans="2:20" s="17" customFormat="1" ht="15">
      <c r="B131" s="173" t="s">
        <v>297</v>
      </c>
      <c r="C131" s="99"/>
      <c r="D131" s="167" t="s">
        <v>176</v>
      </c>
      <c r="E131" s="93">
        <v>1</v>
      </c>
      <c r="F131" s="168"/>
      <c r="G131" s="168"/>
      <c r="H131" s="169"/>
      <c r="I131" s="170">
        <v>2642003</v>
      </c>
      <c r="J131" s="171">
        <f>+I131*1.06</f>
        <v>2800523.18</v>
      </c>
      <c r="K131" s="166">
        <v>0</v>
      </c>
      <c r="L131" s="172">
        <f aca="true" t="shared" si="13" ref="L131:L139">(E131*J131)-K131</f>
        <v>2800523.18</v>
      </c>
      <c r="M131" s="84"/>
      <c r="N131" s="159"/>
      <c r="O131" s="159"/>
      <c r="P131" s="159"/>
      <c r="Q131" s="159"/>
      <c r="R131" s="159"/>
      <c r="S131" s="159"/>
      <c r="T131" s="159"/>
    </row>
    <row r="132" spans="2:20" s="17" customFormat="1" ht="15">
      <c r="B132" s="173" t="s">
        <v>296</v>
      </c>
      <c r="C132" s="99"/>
      <c r="D132" s="167" t="s">
        <v>176</v>
      </c>
      <c r="E132" s="93">
        <v>1</v>
      </c>
      <c r="F132" s="168"/>
      <c r="G132" s="168"/>
      <c r="H132" s="169"/>
      <c r="I132" s="170">
        <v>2642003</v>
      </c>
      <c r="J132" s="171">
        <f>+I132*1.06</f>
        <v>2800523.18</v>
      </c>
      <c r="K132" s="166">
        <v>0</v>
      </c>
      <c r="L132" s="172">
        <f t="shared" si="13"/>
        <v>2800523.18</v>
      </c>
      <c r="M132" s="84"/>
      <c r="N132" s="159"/>
      <c r="O132" s="159"/>
      <c r="P132" s="159"/>
      <c r="Q132" s="159"/>
      <c r="R132" s="159"/>
      <c r="S132" s="159"/>
      <c r="T132" s="159"/>
    </row>
    <row r="133" spans="2:20" s="17" customFormat="1" ht="15">
      <c r="B133" s="177" t="s">
        <v>272</v>
      </c>
      <c r="C133" s="56"/>
      <c r="D133" s="18" t="s">
        <v>27</v>
      </c>
      <c r="E133" s="90">
        <v>1</v>
      </c>
      <c r="F133" s="108">
        <v>2008</v>
      </c>
      <c r="G133" s="57">
        <v>474529</v>
      </c>
      <c r="H133" s="57">
        <v>1194</v>
      </c>
      <c r="I133" s="75">
        <v>2642003</v>
      </c>
      <c r="J133" s="77">
        <f>+I133*1.06</f>
        <v>2800523.18</v>
      </c>
      <c r="K133" s="76">
        <v>0</v>
      </c>
      <c r="L133" s="16">
        <f t="shared" si="13"/>
        <v>2800523.18</v>
      </c>
      <c r="M133" s="84"/>
      <c r="N133" s="159"/>
      <c r="O133" s="159"/>
      <c r="P133" s="159"/>
      <c r="Q133" s="159"/>
      <c r="R133" s="159"/>
      <c r="S133" s="159"/>
      <c r="T133" s="159"/>
    </row>
    <row r="134" spans="2:20" s="17" customFormat="1" ht="15">
      <c r="B134" s="177" t="s">
        <v>272</v>
      </c>
      <c r="C134" s="56"/>
      <c r="D134" s="18" t="s">
        <v>27</v>
      </c>
      <c r="E134" s="90">
        <v>1</v>
      </c>
      <c r="F134" s="108">
        <v>2008</v>
      </c>
      <c r="G134" s="57">
        <v>474526</v>
      </c>
      <c r="H134" s="57">
        <v>1201</v>
      </c>
      <c r="I134" s="75">
        <v>2642004</v>
      </c>
      <c r="J134" s="77">
        <v>2800523</v>
      </c>
      <c r="K134" s="76">
        <v>0</v>
      </c>
      <c r="L134" s="16">
        <f t="shared" si="13"/>
        <v>2800523</v>
      </c>
      <c r="M134" s="84"/>
      <c r="N134" s="159"/>
      <c r="O134" s="159"/>
      <c r="P134" s="159"/>
      <c r="Q134" s="159"/>
      <c r="R134" s="159"/>
      <c r="S134" s="159"/>
      <c r="T134" s="159"/>
    </row>
    <row r="135" spans="2:20" s="17" customFormat="1" ht="15">
      <c r="B135" s="177" t="s">
        <v>272</v>
      </c>
      <c r="C135" s="56"/>
      <c r="D135" s="18" t="s">
        <v>27</v>
      </c>
      <c r="E135" s="90">
        <v>1</v>
      </c>
      <c r="F135" s="108">
        <v>2009</v>
      </c>
      <c r="G135" s="57">
        <v>480128</v>
      </c>
      <c r="H135" s="57">
        <v>1251</v>
      </c>
      <c r="I135" s="75">
        <v>2642005</v>
      </c>
      <c r="J135" s="77">
        <v>2800523</v>
      </c>
      <c r="K135" s="76">
        <v>0</v>
      </c>
      <c r="L135" s="16">
        <f t="shared" si="13"/>
        <v>2800523</v>
      </c>
      <c r="M135" s="84"/>
      <c r="N135" s="159"/>
      <c r="O135" s="159"/>
      <c r="P135" s="159"/>
      <c r="Q135" s="159"/>
      <c r="R135" s="159"/>
      <c r="S135" s="159"/>
      <c r="T135" s="159"/>
    </row>
    <row r="136" spans="2:20" s="17" customFormat="1" ht="15">
      <c r="B136" s="177" t="s">
        <v>272</v>
      </c>
      <c r="C136" s="56"/>
      <c r="D136" s="18" t="s">
        <v>27</v>
      </c>
      <c r="E136" s="90">
        <v>1</v>
      </c>
      <c r="F136" s="108">
        <v>2009</v>
      </c>
      <c r="G136" s="57">
        <v>480111</v>
      </c>
      <c r="H136" s="57">
        <v>1260</v>
      </c>
      <c r="I136" s="75">
        <v>2642006</v>
      </c>
      <c r="J136" s="77">
        <v>2800523</v>
      </c>
      <c r="K136" s="76">
        <v>0</v>
      </c>
      <c r="L136" s="16">
        <f t="shared" si="13"/>
        <v>2800523</v>
      </c>
      <c r="M136" s="84"/>
      <c r="N136" s="159"/>
      <c r="O136" s="159"/>
      <c r="P136" s="159"/>
      <c r="Q136" s="159"/>
      <c r="R136" s="159"/>
      <c r="S136" s="159"/>
      <c r="T136" s="159"/>
    </row>
    <row r="137" spans="2:20" s="17" customFormat="1" ht="15">
      <c r="B137" s="177" t="s">
        <v>272</v>
      </c>
      <c r="C137" s="56"/>
      <c r="D137" s="18" t="s">
        <v>27</v>
      </c>
      <c r="E137" s="90">
        <v>1</v>
      </c>
      <c r="F137" s="108">
        <v>2009</v>
      </c>
      <c r="G137" s="57">
        <v>499419</v>
      </c>
      <c r="H137" s="57">
        <v>1341</v>
      </c>
      <c r="I137" s="75">
        <v>2642007</v>
      </c>
      <c r="J137" s="77">
        <v>2800523</v>
      </c>
      <c r="K137" s="76">
        <v>0</v>
      </c>
      <c r="L137" s="16">
        <f t="shared" si="13"/>
        <v>2800523</v>
      </c>
      <c r="M137" s="84"/>
      <c r="N137" s="159"/>
      <c r="O137" s="159"/>
      <c r="P137" s="159"/>
      <c r="Q137" s="159"/>
      <c r="R137" s="159"/>
      <c r="S137" s="159"/>
      <c r="T137" s="159"/>
    </row>
    <row r="138" spans="2:20" s="17" customFormat="1" ht="15">
      <c r="B138" s="177" t="s">
        <v>272</v>
      </c>
      <c r="C138" s="56"/>
      <c r="D138" s="18" t="s">
        <v>27</v>
      </c>
      <c r="E138" s="90">
        <v>1</v>
      </c>
      <c r="F138" s="108">
        <v>2009</v>
      </c>
      <c r="G138" s="57">
        <v>499421</v>
      </c>
      <c r="H138" s="57">
        <v>1332</v>
      </c>
      <c r="I138" s="75">
        <v>2642008</v>
      </c>
      <c r="J138" s="77">
        <v>2800523</v>
      </c>
      <c r="K138" s="76">
        <v>0</v>
      </c>
      <c r="L138" s="16">
        <f t="shared" si="13"/>
        <v>2800523</v>
      </c>
      <c r="M138" s="84"/>
      <c r="N138" s="159"/>
      <c r="O138" s="159"/>
      <c r="P138" s="159"/>
      <c r="Q138" s="159"/>
      <c r="R138" s="159"/>
      <c r="S138" s="159"/>
      <c r="T138" s="159"/>
    </row>
    <row r="139" spans="2:20" s="17" customFormat="1" ht="15">
      <c r="B139" s="177" t="s">
        <v>272</v>
      </c>
      <c r="C139" s="56"/>
      <c r="D139" s="18" t="s">
        <v>27</v>
      </c>
      <c r="E139" s="90">
        <v>1</v>
      </c>
      <c r="F139" s="108">
        <v>2009</v>
      </c>
      <c r="G139" s="57">
        <v>499420</v>
      </c>
      <c r="H139" s="57">
        <v>1329</v>
      </c>
      <c r="I139" s="75">
        <v>2642009</v>
      </c>
      <c r="J139" s="77">
        <v>2800523</v>
      </c>
      <c r="K139" s="76">
        <v>0</v>
      </c>
      <c r="L139" s="16">
        <f t="shared" si="13"/>
        <v>2800523</v>
      </c>
      <c r="M139" s="84"/>
      <c r="N139" s="159"/>
      <c r="O139" s="159"/>
      <c r="P139" s="159"/>
      <c r="Q139" s="159"/>
      <c r="R139" s="159"/>
      <c r="S139" s="159"/>
      <c r="T139" s="159"/>
    </row>
    <row r="140" spans="2:20" s="315" customFormat="1" ht="15">
      <c r="B140" s="316"/>
      <c r="C140" s="317"/>
      <c r="D140" s="318"/>
      <c r="E140" s="319"/>
      <c r="F140" s="320"/>
      <c r="G140" s="321"/>
      <c r="H140" s="321"/>
      <c r="I140" s="322"/>
      <c r="J140" s="323"/>
      <c r="K140" s="324"/>
      <c r="L140" s="325"/>
      <c r="M140" s="326"/>
      <c r="N140" s="296"/>
      <c r="O140" s="296"/>
      <c r="P140" s="296"/>
      <c r="Q140" s="296"/>
      <c r="R140" s="296"/>
      <c r="S140" s="296"/>
      <c r="T140" s="296"/>
    </row>
    <row r="141" spans="2:13" s="296" customFormat="1" ht="15">
      <c r="B141" s="327"/>
      <c r="C141" s="328"/>
      <c r="D141" s="329"/>
      <c r="E141" s="330"/>
      <c r="F141" s="331"/>
      <c r="G141" s="332"/>
      <c r="H141" s="332"/>
      <c r="I141" s="333"/>
      <c r="J141" s="334"/>
      <c r="K141" s="335"/>
      <c r="L141" s="336"/>
      <c r="M141" s="326"/>
    </row>
    <row r="142" spans="2:20" s="6" customFormat="1" ht="15">
      <c r="B142" s="439" t="s">
        <v>291</v>
      </c>
      <c r="C142" s="439"/>
      <c r="D142" s="439"/>
      <c r="E142" s="255">
        <f>+E143+E159+E174+E265+E267+E288+E301+E313+E325+E337+E351+E356+E360</f>
        <v>272</v>
      </c>
      <c r="F142" s="256"/>
      <c r="G142" s="256"/>
      <c r="H142" s="256"/>
      <c r="I142" s="257"/>
      <c r="J142" s="257"/>
      <c r="K142" s="256"/>
      <c r="L142" s="197">
        <f>+L143+L159+L174+L265+L267+L288+L301+L313+L325+L337+L351+L356+L360</f>
        <v>2447760361.68</v>
      </c>
      <c r="M142" s="258" t="e">
        <f>+L142/#REF!*100</f>
        <v>#REF!</v>
      </c>
      <c r="N142" s="158"/>
      <c r="O142" s="158"/>
      <c r="P142" s="158"/>
      <c r="Q142" s="158"/>
      <c r="R142" s="158"/>
      <c r="S142" s="158"/>
      <c r="T142" s="158"/>
    </row>
    <row r="143" spans="2:20" s="6" customFormat="1" ht="15">
      <c r="B143" s="429" t="s">
        <v>245</v>
      </c>
      <c r="C143" s="430"/>
      <c r="D143" s="431"/>
      <c r="E143" s="215">
        <f>SUM(E144:E158)</f>
        <v>15</v>
      </c>
      <c r="F143" s="188"/>
      <c r="G143" s="188"/>
      <c r="H143" s="189"/>
      <c r="I143" s="248"/>
      <c r="J143" s="248"/>
      <c r="K143" s="210"/>
      <c r="L143" s="249">
        <f>SUM(L144:L158)</f>
        <v>84139664.41999999</v>
      </c>
      <c r="M143" s="259"/>
      <c r="N143" s="158"/>
      <c r="O143" s="158"/>
      <c r="P143" s="158"/>
      <c r="Q143" s="158"/>
      <c r="R143" s="158"/>
      <c r="S143" s="158"/>
      <c r="T143" s="158"/>
    </row>
    <row r="144" spans="2:20" s="6" customFormat="1" ht="15">
      <c r="B144" s="27" t="s">
        <v>309</v>
      </c>
      <c r="C144" s="440" t="s">
        <v>246</v>
      </c>
      <c r="D144" s="9" t="s">
        <v>7</v>
      </c>
      <c r="E144" s="90">
        <v>1</v>
      </c>
      <c r="F144" s="108">
        <v>2009</v>
      </c>
      <c r="G144" s="109">
        <v>409</v>
      </c>
      <c r="H144" s="74">
        <v>792727</v>
      </c>
      <c r="I144" s="96">
        <v>9124380</v>
      </c>
      <c r="J144" s="97">
        <f aca="true" t="shared" si="14" ref="J144:J158">+I144*1.06</f>
        <v>9671842.8</v>
      </c>
      <c r="K144" s="76">
        <v>5275000</v>
      </c>
      <c r="L144" s="4">
        <f aca="true" t="shared" si="15" ref="L144:L158">(E144*J144)-K144</f>
        <v>4396842.800000001</v>
      </c>
      <c r="M144" s="84"/>
      <c r="N144" s="158"/>
      <c r="O144" s="158"/>
      <c r="P144" s="158"/>
      <c r="Q144" s="158"/>
      <c r="R144" s="158"/>
      <c r="S144" s="158"/>
      <c r="T144" s="158"/>
    </row>
    <row r="145" spans="2:20" s="6" customFormat="1" ht="15">
      <c r="B145" s="27" t="s">
        <v>309</v>
      </c>
      <c r="C145" s="441"/>
      <c r="D145" s="9" t="s">
        <v>7</v>
      </c>
      <c r="E145" s="90">
        <v>1</v>
      </c>
      <c r="F145" s="108">
        <v>2009</v>
      </c>
      <c r="G145" s="109">
        <v>582</v>
      </c>
      <c r="H145" s="74">
        <v>796057</v>
      </c>
      <c r="I145" s="96">
        <v>9124380</v>
      </c>
      <c r="J145" s="97">
        <f t="shared" si="14"/>
        <v>9671842.8</v>
      </c>
      <c r="K145" s="76">
        <v>5275000</v>
      </c>
      <c r="L145" s="4">
        <f t="shared" si="15"/>
        <v>4396842.800000001</v>
      </c>
      <c r="M145" s="84"/>
      <c r="N145" s="158"/>
      <c r="O145" s="158"/>
      <c r="P145" s="158"/>
      <c r="Q145" s="158"/>
      <c r="R145" s="158"/>
      <c r="S145" s="158"/>
      <c r="T145" s="158"/>
    </row>
    <row r="146" spans="2:20" s="6" customFormat="1" ht="15">
      <c r="B146" s="27" t="s">
        <v>309</v>
      </c>
      <c r="C146" s="441"/>
      <c r="D146" s="10" t="s">
        <v>23</v>
      </c>
      <c r="E146" s="90">
        <v>1</v>
      </c>
      <c r="F146" s="108">
        <v>2009</v>
      </c>
      <c r="G146" s="108">
        <v>529</v>
      </c>
      <c r="H146" s="57" t="s">
        <v>64</v>
      </c>
      <c r="I146" s="96">
        <v>17300000</v>
      </c>
      <c r="J146" s="97">
        <f t="shared" si="14"/>
        <v>18338000</v>
      </c>
      <c r="K146" s="76">
        <v>8625000</v>
      </c>
      <c r="L146" s="4">
        <f t="shared" si="15"/>
        <v>9713000</v>
      </c>
      <c r="M146" s="84"/>
      <c r="N146" s="158"/>
      <c r="O146" s="158"/>
      <c r="P146" s="158"/>
      <c r="Q146" s="158"/>
      <c r="R146" s="158"/>
      <c r="S146" s="158"/>
      <c r="T146" s="158"/>
    </row>
    <row r="147" spans="2:20" s="6" customFormat="1" ht="15">
      <c r="B147" s="27" t="s">
        <v>65</v>
      </c>
      <c r="C147" s="441"/>
      <c r="D147" s="9" t="s">
        <v>7</v>
      </c>
      <c r="E147" s="90">
        <v>1</v>
      </c>
      <c r="F147" s="108">
        <v>2009</v>
      </c>
      <c r="G147" s="109">
        <v>406</v>
      </c>
      <c r="H147" s="74">
        <v>792719</v>
      </c>
      <c r="I147" s="96">
        <v>9124380</v>
      </c>
      <c r="J147" s="97">
        <f t="shared" si="14"/>
        <v>9671842.8</v>
      </c>
      <c r="K147" s="76">
        <v>5275000</v>
      </c>
      <c r="L147" s="4">
        <f t="shared" si="15"/>
        <v>4396842.800000001</v>
      </c>
      <c r="M147" s="84"/>
      <c r="N147" s="158"/>
      <c r="O147" s="158"/>
      <c r="P147" s="158"/>
      <c r="Q147" s="158"/>
      <c r="R147" s="158"/>
      <c r="S147" s="158"/>
      <c r="T147" s="158"/>
    </row>
    <row r="148" spans="2:20" s="6" customFormat="1" ht="15">
      <c r="B148" s="27" t="s">
        <v>65</v>
      </c>
      <c r="C148" s="441"/>
      <c r="D148" s="9" t="s">
        <v>7</v>
      </c>
      <c r="E148" s="90">
        <v>1</v>
      </c>
      <c r="F148" s="108">
        <v>2009</v>
      </c>
      <c r="G148" s="109">
        <v>451</v>
      </c>
      <c r="H148" s="74">
        <v>795003</v>
      </c>
      <c r="I148" s="96">
        <v>9124380</v>
      </c>
      <c r="J148" s="97">
        <f t="shared" si="14"/>
        <v>9671842.8</v>
      </c>
      <c r="K148" s="76">
        <v>5275000</v>
      </c>
      <c r="L148" s="4">
        <f t="shared" si="15"/>
        <v>4396842.800000001</v>
      </c>
      <c r="M148" s="84"/>
      <c r="N148" s="158"/>
      <c r="O148" s="158"/>
      <c r="P148" s="158"/>
      <c r="Q148" s="158"/>
      <c r="R148" s="158"/>
      <c r="S148" s="158"/>
      <c r="T148" s="158"/>
    </row>
    <row r="149" spans="2:20" s="6" customFormat="1" ht="15">
      <c r="B149" s="27" t="s">
        <v>65</v>
      </c>
      <c r="C149" s="441"/>
      <c r="D149" s="9" t="s">
        <v>7</v>
      </c>
      <c r="E149" s="90">
        <v>1</v>
      </c>
      <c r="F149" s="108">
        <v>2009</v>
      </c>
      <c r="G149" s="109">
        <v>493</v>
      </c>
      <c r="H149" s="74">
        <v>801427</v>
      </c>
      <c r="I149" s="96">
        <v>9124380</v>
      </c>
      <c r="J149" s="97">
        <f t="shared" si="14"/>
        <v>9671842.8</v>
      </c>
      <c r="K149" s="76">
        <v>5275000</v>
      </c>
      <c r="L149" s="4">
        <f t="shared" si="15"/>
        <v>4396842.800000001</v>
      </c>
      <c r="M149" s="84"/>
      <c r="N149" s="158"/>
      <c r="O149" s="158"/>
      <c r="P149" s="158"/>
      <c r="Q149" s="158"/>
      <c r="R149" s="158"/>
      <c r="S149" s="158"/>
      <c r="T149" s="158"/>
    </row>
    <row r="150" spans="2:20" s="6" customFormat="1" ht="15">
      <c r="B150" s="27" t="s">
        <v>66</v>
      </c>
      <c r="C150" s="441"/>
      <c r="D150" s="9" t="s">
        <v>7</v>
      </c>
      <c r="E150" s="90">
        <v>1</v>
      </c>
      <c r="F150" s="108">
        <v>2009</v>
      </c>
      <c r="G150" s="109">
        <v>483</v>
      </c>
      <c r="H150" s="74">
        <v>801510</v>
      </c>
      <c r="I150" s="96">
        <v>9124380</v>
      </c>
      <c r="J150" s="97">
        <f t="shared" si="14"/>
        <v>9671842.8</v>
      </c>
      <c r="K150" s="76">
        <v>5275000</v>
      </c>
      <c r="L150" s="4">
        <f t="shared" si="15"/>
        <v>4396842.800000001</v>
      </c>
      <c r="M150" s="84"/>
      <c r="N150" s="158"/>
      <c r="O150" s="158"/>
      <c r="P150" s="158"/>
      <c r="Q150" s="158"/>
      <c r="R150" s="158"/>
      <c r="S150" s="158"/>
      <c r="T150" s="158"/>
    </row>
    <row r="151" spans="2:20" s="6" customFormat="1" ht="15">
      <c r="B151" s="27" t="s">
        <v>67</v>
      </c>
      <c r="C151" s="441"/>
      <c r="D151" s="9" t="s">
        <v>7</v>
      </c>
      <c r="E151" s="90">
        <v>1</v>
      </c>
      <c r="F151" s="108">
        <v>2009</v>
      </c>
      <c r="G151" s="109">
        <v>417</v>
      </c>
      <c r="H151" s="74">
        <v>792755</v>
      </c>
      <c r="I151" s="96">
        <v>9124380</v>
      </c>
      <c r="J151" s="97">
        <f t="shared" si="14"/>
        <v>9671842.8</v>
      </c>
      <c r="K151" s="76">
        <v>5275000</v>
      </c>
      <c r="L151" s="4">
        <f t="shared" si="15"/>
        <v>4396842.800000001</v>
      </c>
      <c r="M151" s="84"/>
      <c r="N151" s="158"/>
      <c r="O151" s="158"/>
      <c r="P151" s="158"/>
      <c r="Q151" s="158"/>
      <c r="R151" s="158"/>
      <c r="S151" s="158"/>
      <c r="T151" s="158"/>
    </row>
    <row r="152" spans="2:20" s="6" customFormat="1" ht="15">
      <c r="B152" s="27" t="s">
        <v>68</v>
      </c>
      <c r="C152" s="441"/>
      <c r="D152" s="9" t="s">
        <v>10</v>
      </c>
      <c r="E152" s="90">
        <v>1</v>
      </c>
      <c r="F152" s="108">
        <v>2009</v>
      </c>
      <c r="G152" s="109">
        <v>0</v>
      </c>
      <c r="H152" s="74" t="s">
        <v>69</v>
      </c>
      <c r="I152" s="96">
        <v>24686517</v>
      </c>
      <c r="J152" s="97">
        <f t="shared" si="14"/>
        <v>26167708.02</v>
      </c>
      <c r="K152" s="76">
        <v>8900000</v>
      </c>
      <c r="L152" s="4">
        <f t="shared" si="15"/>
        <v>17267708.02</v>
      </c>
      <c r="M152" s="84"/>
      <c r="N152" s="158"/>
      <c r="O152" s="158"/>
      <c r="P152" s="158"/>
      <c r="Q152" s="158"/>
      <c r="R152" s="158"/>
      <c r="S152" s="158"/>
      <c r="T152" s="158"/>
    </row>
    <row r="153" spans="2:20" s="6" customFormat="1" ht="15">
      <c r="B153" s="27" t="s">
        <v>70</v>
      </c>
      <c r="C153" s="441"/>
      <c r="D153" s="9" t="s">
        <v>7</v>
      </c>
      <c r="E153" s="90">
        <v>1</v>
      </c>
      <c r="F153" s="108">
        <v>2009</v>
      </c>
      <c r="G153" s="109">
        <v>465</v>
      </c>
      <c r="H153" s="74">
        <v>794696</v>
      </c>
      <c r="I153" s="96">
        <v>9124380</v>
      </c>
      <c r="J153" s="97">
        <f t="shared" si="14"/>
        <v>9671842.8</v>
      </c>
      <c r="K153" s="76">
        <v>5275000</v>
      </c>
      <c r="L153" s="4">
        <f t="shared" si="15"/>
        <v>4396842.800000001</v>
      </c>
      <c r="M153" s="84"/>
      <c r="N153" s="158"/>
      <c r="O153" s="158"/>
      <c r="P153" s="158"/>
      <c r="Q153" s="158"/>
      <c r="R153" s="158"/>
      <c r="S153" s="158"/>
      <c r="T153" s="158"/>
    </row>
    <row r="154" spans="2:20" s="6" customFormat="1" ht="15">
      <c r="B154" s="27" t="s">
        <v>70</v>
      </c>
      <c r="C154" s="441"/>
      <c r="D154" s="9" t="s">
        <v>7</v>
      </c>
      <c r="E154" s="90">
        <v>1</v>
      </c>
      <c r="F154" s="108">
        <v>2009</v>
      </c>
      <c r="G154" s="109">
        <v>495</v>
      </c>
      <c r="H154" s="74">
        <v>801471</v>
      </c>
      <c r="I154" s="96">
        <v>9124380</v>
      </c>
      <c r="J154" s="97">
        <f t="shared" si="14"/>
        <v>9671842.8</v>
      </c>
      <c r="K154" s="76">
        <v>5275000</v>
      </c>
      <c r="L154" s="4">
        <f t="shared" si="15"/>
        <v>4396842.800000001</v>
      </c>
      <c r="M154" s="84"/>
      <c r="N154" s="158"/>
      <c r="O154" s="158"/>
      <c r="P154" s="158"/>
      <c r="Q154" s="158"/>
      <c r="R154" s="158"/>
      <c r="S154" s="158"/>
      <c r="T154" s="158"/>
    </row>
    <row r="155" spans="2:20" s="6" customFormat="1" ht="15">
      <c r="B155" s="27" t="s">
        <v>70</v>
      </c>
      <c r="C155" s="441"/>
      <c r="D155" s="9" t="s">
        <v>7</v>
      </c>
      <c r="E155" s="90">
        <v>1</v>
      </c>
      <c r="F155" s="108">
        <v>2009</v>
      </c>
      <c r="G155" s="109">
        <v>498</v>
      </c>
      <c r="H155" s="74">
        <v>801404</v>
      </c>
      <c r="I155" s="96">
        <v>9124380</v>
      </c>
      <c r="J155" s="97">
        <f t="shared" si="14"/>
        <v>9671842.8</v>
      </c>
      <c r="K155" s="76">
        <v>5275000</v>
      </c>
      <c r="L155" s="4">
        <f t="shared" si="15"/>
        <v>4396842.800000001</v>
      </c>
      <c r="M155" s="84"/>
      <c r="N155" s="158"/>
      <c r="O155" s="158"/>
      <c r="P155" s="158"/>
      <c r="Q155" s="158"/>
      <c r="R155" s="158"/>
      <c r="S155" s="158"/>
      <c r="T155" s="158"/>
    </row>
    <row r="156" spans="2:20" s="6" customFormat="1" ht="15">
      <c r="B156" s="27" t="s">
        <v>70</v>
      </c>
      <c r="C156" s="441"/>
      <c r="D156" s="9" t="s">
        <v>7</v>
      </c>
      <c r="E156" s="90">
        <v>1</v>
      </c>
      <c r="F156" s="108">
        <v>2009</v>
      </c>
      <c r="G156" s="109">
        <v>546</v>
      </c>
      <c r="H156" s="74">
        <v>801484</v>
      </c>
      <c r="I156" s="96">
        <v>9124380</v>
      </c>
      <c r="J156" s="97">
        <f t="shared" si="14"/>
        <v>9671842.8</v>
      </c>
      <c r="K156" s="76">
        <v>5275000</v>
      </c>
      <c r="L156" s="4">
        <f t="shared" si="15"/>
        <v>4396842.800000001</v>
      </c>
      <c r="M156" s="84"/>
      <c r="N156" s="158"/>
      <c r="O156" s="158"/>
      <c r="P156" s="158"/>
      <c r="Q156" s="158"/>
      <c r="R156" s="158"/>
      <c r="S156" s="158"/>
      <c r="T156" s="158"/>
    </row>
    <row r="157" spans="2:20" s="6" customFormat="1" ht="15">
      <c r="B157" s="27" t="s">
        <v>70</v>
      </c>
      <c r="C157" s="441"/>
      <c r="D157" s="9" t="s">
        <v>7</v>
      </c>
      <c r="E157" s="90">
        <v>1</v>
      </c>
      <c r="F157" s="108">
        <v>2009</v>
      </c>
      <c r="G157" s="109">
        <v>552</v>
      </c>
      <c r="H157" s="74">
        <v>801460</v>
      </c>
      <c r="I157" s="96">
        <v>9124380</v>
      </c>
      <c r="J157" s="97">
        <f t="shared" si="14"/>
        <v>9671842.8</v>
      </c>
      <c r="K157" s="76">
        <v>5275000</v>
      </c>
      <c r="L157" s="4">
        <f t="shared" si="15"/>
        <v>4396842.800000001</v>
      </c>
      <c r="M157" s="84"/>
      <c r="N157" s="158"/>
      <c r="O157" s="158"/>
      <c r="P157" s="158"/>
      <c r="Q157" s="158"/>
      <c r="R157" s="158"/>
      <c r="S157" s="158"/>
      <c r="T157" s="158"/>
    </row>
    <row r="158" spans="2:20" s="6" customFormat="1" ht="15">
      <c r="B158" s="27" t="s">
        <v>70</v>
      </c>
      <c r="C158" s="442"/>
      <c r="D158" s="9" t="s">
        <v>7</v>
      </c>
      <c r="E158" s="90">
        <v>1</v>
      </c>
      <c r="F158" s="108">
        <v>2009</v>
      </c>
      <c r="G158" s="109">
        <v>560</v>
      </c>
      <c r="H158" s="74">
        <v>801399</v>
      </c>
      <c r="I158" s="96">
        <v>9124380</v>
      </c>
      <c r="J158" s="97">
        <f t="shared" si="14"/>
        <v>9671842.8</v>
      </c>
      <c r="K158" s="76">
        <v>5275000</v>
      </c>
      <c r="L158" s="4">
        <f t="shared" si="15"/>
        <v>4396842.800000001</v>
      </c>
      <c r="M158" s="84"/>
      <c r="N158" s="158"/>
      <c r="O158" s="158"/>
      <c r="P158" s="158"/>
      <c r="Q158" s="158"/>
      <c r="R158" s="158"/>
      <c r="S158" s="158"/>
      <c r="T158" s="158"/>
    </row>
    <row r="159" spans="2:20" s="6" customFormat="1" ht="15">
      <c r="B159" s="429" t="s">
        <v>247</v>
      </c>
      <c r="C159" s="430"/>
      <c r="D159" s="431"/>
      <c r="E159" s="215">
        <f>SUM(E160:E173)</f>
        <v>14</v>
      </c>
      <c r="F159" s="188"/>
      <c r="G159" s="188"/>
      <c r="H159" s="189"/>
      <c r="I159" s="248"/>
      <c r="J159" s="248"/>
      <c r="K159" s="210"/>
      <c r="L159" s="249">
        <f>SUM(L160:L173)</f>
        <v>134860824.66</v>
      </c>
      <c r="M159" s="84"/>
      <c r="N159" s="158"/>
      <c r="O159" s="158"/>
      <c r="P159" s="158"/>
      <c r="Q159" s="158"/>
      <c r="R159" s="158"/>
      <c r="S159" s="158"/>
      <c r="T159" s="158"/>
    </row>
    <row r="160" spans="2:20" s="6" customFormat="1" ht="15">
      <c r="B160" s="27" t="s">
        <v>58</v>
      </c>
      <c r="C160" s="440" t="s">
        <v>246</v>
      </c>
      <c r="D160" s="9" t="s">
        <v>10</v>
      </c>
      <c r="E160" s="90">
        <v>1</v>
      </c>
      <c r="F160" s="108">
        <v>2008</v>
      </c>
      <c r="G160" s="109">
        <v>343</v>
      </c>
      <c r="H160" s="74" t="s">
        <v>59</v>
      </c>
      <c r="I160" s="96">
        <v>24686517</v>
      </c>
      <c r="J160" s="97">
        <f aca="true" t="shared" si="16" ref="J160:J173">+I160*1.06</f>
        <v>26167708.02</v>
      </c>
      <c r="K160" s="76">
        <v>8900000</v>
      </c>
      <c r="L160" s="4">
        <f aca="true" t="shared" si="17" ref="L160:L173">(E160*J160)-K160</f>
        <v>17267708.02</v>
      </c>
      <c r="M160" s="84"/>
      <c r="N160" s="158"/>
      <c r="O160" s="158"/>
      <c r="P160" s="158"/>
      <c r="Q160" s="158"/>
      <c r="R160" s="158"/>
      <c r="S160" s="158"/>
      <c r="T160" s="158"/>
    </row>
    <row r="161" spans="2:20" s="6" customFormat="1" ht="15">
      <c r="B161" s="27" t="s">
        <v>71</v>
      </c>
      <c r="C161" s="441"/>
      <c r="D161" s="10" t="s">
        <v>23</v>
      </c>
      <c r="E161" s="90">
        <v>1</v>
      </c>
      <c r="F161" s="108">
        <v>2009</v>
      </c>
      <c r="G161" s="109">
        <v>531</v>
      </c>
      <c r="H161" s="74" t="s">
        <v>72</v>
      </c>
      <c r="I161" s="96">
        <v>17300000</v>
      </c>
      <c r="J161" s="97">
        <f t="shared" si="16"/>
        <v>18338000</v>
      </c>
      <c r="K161" s="76">
        <v>8625000</v>
      </c>
      <c r="L161" s="4">
        <f t="shared" si="17"/>
        <v>9713000</v>
      </c>
      <c r="M161" s="84"/>
      <c r="N161" s="158"/>
      <c r="O161" s="158"/>
      <c r="P161" s="158"/>
      <c r="Q161" s="158"/>
      <c r="R161" s="158"/>
      <c r="S161" s="158"/>
      <c r="T161" s="158"/>
    </row>
    <row r="162" spans="2:20" s="6" customFormat="1" ht="15">
      <c r="B162" s="27" t="s">
        <v>73</v>
      </c>
      <c r="C162" s="441"/>
      <c r="D162" s="9" t="s">
        <v>74</v>
      </c>
      <c r="E162" s="90">
        <v>1</v>
      </c>
      <c r="F162" s="108">
        <v>2009</v>
      </c>
      <c r="G162" s="109">
        <v>515</v>
      </c>
      <c r="H162" s="74" t="s">
        <v>75</v>
      </c>
      <c r="I162" s="96">
        <v>21459721</v>
      </c>
      <c r="J162" s="97">
        <f t="shared" si="16"/>
        <v>22747304.26</v>
      </c>
      <c r="K162" s="76">
        <v>5900000</v>
      </c>
      <c r="L162" s="4">
        <f t="shared" si="17"/>
        <v>16847304.26</v>
      </c>
      <c r="M162" s="84"/>
      <c r="N162" s="158"/>
      <c r="O162" s="158"/>
      <c r="P162" s="158"/>
      <c r="Q162" s="158"/>
      <c r="R162" s="158"/>
      <c r="S162" s="158"/>
      <c r="T162" s="158"/>
    </row>
    <row r="163" spans="2:20" s="6" customFormat="1" ht="15">
      <c r="B163" s="27" t="s">
        <v>73</v>
      </c>
      <c r="C163" s="441"/>
      <c r="D163" s="9" t="s">
        <v>74</v>
      </c>
      <c r="E163" s="90">
        <v>1</v>
      </c>
      <c r="F163" s="108">
        <v>2009</v>
      </c>
      <c r="G163" s="109">
        <v>516</v>
      </c>
      <c r="H163" s="74" t="s">
        <v>76</v>
      </c>
      <c r="I163" s="96">
        <v>21459721</v>
      </c>
      <c r="J163" s="97">
        <f t="shared" si="16"/>
        <v>22747304.26</v>
      </c>
      <c r="K163" s="76">
        <v>5900000</v>
      </c>
      <c r="L163" s="4">
        <f t="shared" si="17"/>
        <v>16847304.26</v>
      </c>
      <c r="M163" s="84"/>
      <c r="N163" s="158"/>
      <c r="O163" s="158"/>
      <c r="P163" s="158"/>
      <c r="Q163" s="158"/>
      <c r="R163" s="158"/>
      <c r="S163" s="158"/>
      <c r="T163" s="158"/>
    </row>
    <row r="164" spans="2:20" s="6" customFormat="1" ht="15">
      <c r="B164" s="27" t="s">
        <v>73</v>
      </c>
      <c r="C164" s="441"/>
      <c r="D164" s="9" t="s">
        <v>74</v>
      </c>
      <c r="E164" s="90">
        <v>1</v>
      </c>
      <c r="F164" s="108">
        <v>2009</v>
      </c>
      <c r="G164" s="109">
        <v>528</v>
      </c>
      <c r="H164" s="74" t="s">
        <v>77</v>
      </c>
      <c r="I164" s="96">
        <v>21459721</v>
      </c>
      <c r="J164" s="97">
        <f t="shared" si="16"/>
        <v>22747304.26</v>
      </c>
      <c r="K164" s="76">
        <v>5900000</v>
      </c>
      <c r="L164" s="4">
        <f t="shared" si="17"/>
        <v>16847304.26</v>
      </c>
      <c r="M164" s="84"/>
      <c r="N164" s="158"/>
      <c r="O164" s="158"/>
      <c r="P164" s="158"/>
      <c r="Q164" s="158"/>
      <c r="R164" s="158"/>
      <c r="S164" s="158"/>
      <c r="T164" s="158"/>
    </row>
    <row r="165" spans="2:20" s="6" customFormat="1" ht="15">
      <c r="B165" s="27" t="s">
        <v>73</v>
      </c>
      <c r="C165" s="441"/>
      <c r="D165" s="9" t="s">
        <v>7</v>
      </c>
      <c r="E165" s="90">
        <v>1</v>
      </c>
      <c r="F165" s="108">
        <v>2009</v>
      </c>
      <c r="G165" s="108">
        <v>580</v>
      </c>
      <c r="H165" s="57">
        <v>796027</v>
      </c>
      <c r="I165" s="96">
        <v>9124380</v>
      </c>
      <c r="J165" s="97">
        <f t="shared" si="16"/>
        <v>9671842.8</v>
      </c>
      <c r="K165" s="76">
        <v>5275000</v>
      </c>
      <c r="L165" s="4">
        <f t="shared" si="17"/>
        <v>4396842.800000001</v>
      </c>
      <c r="M165" s="84"/>
      <c r="N165" s="158"/>
      <c r="O165" s="158"/>
      <c r="P165" s="158"/>
      <c r="Q165" s="158"/>
      <c r="R165" s="158"/>
      <c r="S165" s="158"/>
      <c r="T165" s="158"/>
    </row>
    <row r="166" spans="2:20" s="6" customFormat="1" ht="15">
      <c r="B166" s="27" t="s">
        <v>78</v>
      </c>
      <c r="C166" s="441"/>
      <c r="D166" s="9" t="s">
        <v>7</v>
      </c>
      <c r="E166" s="90">
        <v>1</v>
      </c>
      <c r="F166" s="108">
        <v>2009</v>
      </c>
      <c r="G166" s="109">
        <v>365</v>
      </c>
      <c r="H166" s="74">
        <v>773501</v>
      </c>
      <c r="I166" s="96">
        <v>9124380</v>
      </c>
      <c r="J166" s="97">
        <f t="shared" si="16"/>
        <v>9671842.8</v>
      </c>
      <c r="K166" s="76">
        <v>5275000</v>
      </c>
      <c r="L166" s="4">
        <f t="shared" si="17"/>
        <v>4396842.800000001</v>
      </c>
      <c r="M166" s="84"/>
      <c r="N166" s="158"/>
      <c r="O166" s="158"/>
      <c r="P166" s="158"/>
      <c r="Q166" s="158"/>
      <c r="R166" s="158"/>
      <c r="S166" s="158"/>
      <c r="T166" s="158"/>
    </row>
    <row r="167" spans="2:20" s="6" customFormat="1" ht="15">
      <c r="B167" s="27" t="s">
        <v>78</v>
      </c>
      <c r="C167" s="441"/>
      <c r="D167" s="9" t="s">
        <v>7</v>
      </c>
      <c r="E167" s="90">
        <v>1</v>
      </c>
      <c r="F167" s="108">
        <v>2009</v>
      </c>
      <c r="G167" s="109">
        <v>583</v>
      </c>
      <c r="H167" s="74">
        <v>796066</v>
      </c>
      <c r="I167" s="96">
        <v>9124380</v>
      </c>
      <c r="J167" s="97">
        <f t="shared" si="16"/>
        <v>9671842.8</v>
      </c>
      <c r="K167" s="76">
        <v>5275000</v>
      </c>
      <c r="L167" s="4">
        <f t="shared" si="17"/>
        <v>4396842.800000001</v>
      </c>
      <c r="M167" s="84"/>
      <c r="N167" s="158"/>
      <c r="O167" s="158"/>
      <c r="P167" s="158"/>
      <c r="Q167" s="158"/>
      <c r="R167" s="158"/>
      <c r="S167" s="158"/>
      <c r="T167" s="158"/>
    </row>
    <row r="168" spans="2:20" s="6" customFormat="1" ht="15">
      <c r="B168" s="27" t="s">
        <v>78</v>
      </c>
      <c r="C168" s="441"/>
      <c r="D168" s="9" t="s">
        <v>7</v>
      </c>
      <c r="E168" s="90">
        <v>1</v>
      </c>
      <c r="F168" s="108">
        <v>2009</v>
      </c>
      <c r="G168" s="109">
        <v>598</v>
      </c>
      <c r="H168" s="74">
        <v>801909</v>
      </c>
      <c r="I168" s="96">
        <v>9124380</v>
      </c>
      <c r="J168" s="97">
        <f t="shared" si="16"/>
        <v>9671842.8</v>
      </c>
      <c r="K168" s="76">
        <v>5275000</v>
      </c>
      <c r="L168" s="4">
        <f t="shared" si="17"/>
        <v>4396842.800000001</v>
      </c>
      <c r="M168" s="84"/>
      <c r="N168" s="158"/>
      <c r="O168" s="158"/>
      <c r="P168" s="158"/>
      <c r="Q168" s="158"/>
      <c r="R168" s="158"/>
      <c r="S168" s="158"/>
      <c r="T168" s="158"/>
    </row>
    <row r="169" spans="2:20" s="6" customFormat="1" ht="15">
      <c r="B169" s="27" t="s">
        <v>78</v>
      </c>
      <c r="C169" s="441"/>
      <c r="D169" s="10" t="s">
        <v>23</v>
      </c>
      <c r="E169" s="90">
        <v>1</v>
      </c>
      <c r="F169" s="108">
        <v>2009</v>
      </c>
      <c r="G169" s="109">
        <v>530</v>
      </c>
      <c r="H169" s="74" t="s">
        <v>79</v>
      </c>
      <c r="I169" s="96">
        <v>17300000</v>
      </c>
      <c r="J169" s="97">
        <f t="shared" si="16"/>
        <v>18338000</v>
      </c>
      <c r="K169" s="76">
        <v>8625000</v>
      </c>
      <c r="L169" s="4">
        <f t="shared" si="17"/>
        <v>9713000</v>
      </c>
      <c r="M169" s="84"/>
      <c r="N169" s="158"/>
      <c r="O169" s="158"/>
      <c r="P169" s="158"/>
      <c r="Q169" s="158"/>
      <c r="R169" s="158"/>
      <c r="S169" s="158"/>
      <c r="T169" s="158"/>
    </row>
    <row r="170" spans="2:20" s="6" customFormat="1" ht="15" customHeight="1">
      <c r="B170" s="27" t="s">
        <v>80</v>
      </c>
      <c r="C170" s="441"/>
      <c r="D170" s="9" t="s">
        <v>74</v>
      </c>
      <c r="E170" s="90">
        <v>1</v>
      </c>
      <c r="F170" s="108">
        <v>2009</v>
      </c>
      <c r="G170" s="109">
        <v>527</v>
      </c>
      <c r="H170" s="74" t="s">
        <v>81</v>
      </c>
      <c r="I170" s="96">
        <v>21459721</v>
      </c>
      <c r="J170" s="97">
        <f t="shared" si="16"/>
        <v>22747304.26</v>
      </c>
      <c r="K170" s="76">
        <v>5900000</v>
      </c>
      <c r="L170" s="4">
        <f t="shared" si="17"/>
        <v>16847304.26</v>
      </c>
      <c r="M170" s="84"/>
      <c r="N170" s="158"/>
      <c r="O170" s="158"/>
      <c r="P170" s="158"/>
      <c r="Q170" s="158"/>
      <c r="R170" s="158"/>
      <c r="S170" s="158"/>
      <c r="T170" s="158"/>
    </row>
    <row r="171" spans="2:20" s="6" customFormat="1" ht="15">
      <c r="B171" s="27" t="s">
        <v>82</v>
      </c>
      <c r="C171" s="441"/>
      <c r="D171" s="9" t="s">
        <v>7</v>
      </c>
      <c r="E171" s="90">
        <v>1</v>
      </c>
      <c r="F171" s="108">
        <v>2009</v>
      </c>
      <c r="G171" s="109">
        <v>443</v>
      </c>
      <c r="H171" s="74">
        <v>793039</v>
      </c>
      <c r="I171" s="96">
        <v>9124380</v>
      </c>
      <c r="J171" s="97">
        <f t="shared" si="16"/>
        <v>9671842.8</v>
      </c>
      <c r="K171" s="76">
        <v>5275000</v>
      </c>
      <c r="L171" s="4">
        <f t="shared" si="17"/>
        <v>4396842.800000001</v>
      </c>
      <c r="M171" s="84"/>
      <c r="N171" s="158"/>
      <c r="O171" s="158"/>
      <c r="P171" s="158"/>
      <c r="Q171" s="158"/>
      <c r="R171" s="158"/>
      <c r="S171" s="158"/>
      <c r="T171" s="158"/>
    </row>
    <row r="172" spans="2:20" s="6" customFormat="1" ht="15">
      <c r="B172" s="27" t="s">
        <v>58</v>
      </c>
      <c r="C172" s="441"/>
      <c r="D172" s="9" t="s">
        <v>7</v>
      </c>
      <c r="E172" s="90">
        <v>1</v>
      </c>
      <c r="F172" s="108">
        <v>2009</v>
      </c>
      <c r="G172" s="109">
        <v>543</v>
      </c>
      <c r="H172" s="74">
        <v>801534</v>
      </c>
      <c r="I172" s="96">
        <v>9124380</v>
      </c>
      <c r="J172" s="97">
        <f t="shared" si="16"/>
        <v>9671842.8</v>
      </c>
      <c r="K172" s="76">
        <v>5275000</v>
      </c>
      <c r="L172" s="4">
        <f t="shared" si="17"/>
        <v>4396842.800000001</v>
      </c>
      <c r="M172" s="84"/>
      <c r="N172" s="158"/>
      <c r="O172" s="158"/>
      <c r="P172" s="158"/>
      <c r="Q172" s="158"/>
      <c r="R172" s="158"/>
      <c r="S172" s="158"/>
      <c r="T172" s="158"/>
    </row>
    <row r="173" spans="2:20" s="6" customFormat="1" ht="15">
      <c r="B173" s="27" t="s">
        <v>83</v>
      </c>
      <c r="C173" s="442"/>
      <c r="D173" s="9" t="s">
        <v>7</v>
      </c>
      <c r="E173" s="90">
        <v>1</v>
      </c>
      <c r="F173" s="108">
        <v>2009</v>
      </c>
      <c r="G173" s="109">
        <v>594</v>
      </c>
      <c r="H173" s="74">
        <v>801907</v>
      </c>
      <c r="I173" s="96">
        <v>9124380</v>
      </c>
      <c r="J173" s="97">
        <f t="shared" si="16"/>
        <v>9671842.8</v>
      </c>
      <c r="K173" s="76">
        <v>5275000</v>
      </c>
      <c r="L173" s="4">
        <f t="shared" si="17"/>
        <v>4396842.800000001</v>
      </c>
      <c r="M173" s="84"/>
      <c r="N173" s="158"/>
      <c r="O173" s="158"/>
      <c r="P173" s="158"/>
      <c r="Q173" s="158"/>
      <c r="R173" s="158"/>
      <c r="S173" s="158"/>
      <c r="T173" s="158"/>
    </row>
    <row r="174" spans="2:20" s="6" customFormat="1" ht="15">
      <c r="B174" s="429" t="s">
        <v>248</v>
      </c>
      <c r="C174" s="430"/>
      <c r="D174" s="431"/>
      <c r="E174" s="215">
        <f>SUM(E175:E264)</f>
        <v>90</v>
      </c>
      <c r="F174" s="188"/>
      <c r="G174" s="188"/>
      <c r="H174" s="189"/>
      <c r="I174" s="248"/>
      <c r="J174" s="248"/>
      <c r="K174" s="210"/>
      <c r="L174" s="249">
        <f>SUM(L175:L264)</f>
        <v>374963696.9400006</v>
      </c>
      <c r="M174" s="84"/>
      <c r="N174" s="158"/>
      <c r="O174" s="158"/>
      <c r="P174" s="158"/>
      <c r="Q174" s="158"/>
      <c r="R174" s="158"/>
      <c r="S174" s="158"/>
      <c r="T174" s="158"/>
    </row>
    <row r="175" spans="2:20" s="6" customFormat="1" ht="15">
      <c r="B175" s="27" t="s">
        <v>54</v>
      </c>
      <c r="C175" s="443">
        <v>928</v>
      </c>
      <c r="D175" s="9" t="s">
        <v>27</v>
      </c>
      <c r="E175" s="90">
        <v>1</v>
      </c>
      <c r="F175" s="108">
        <v>2002</v>
      </c>
      <c r="G175" s="109">
        <v>214</v>
      </c>
      <c r="H175" s="74" t="s">
        <v>310</v>
      </c>
      <c r="I175" s="96">
        <v>2642003</v>
      </c>
      <c r="J175" s="97">
        <f aca="true" t="shared" si="18" ref="J175:J206">+I175*1.06</f>
        <v>2800523.18</v>
      </c>
      <c r="K175" s="76">
        <v>0</v>
      </c>
      <c r="L175" s="4">
        <f aca="true" t="shared" si="19" ref="L175:L206">(E175*J175)-K175</f>
        <v>2800523.18</v>
      </c>
      <c r="M175" s="84"/>
      <c r="N175" s="158"/>
      <c r="O175" s="158"/>
      <c r="P175" s="158"/>
      <c r="Q175" s="158"/>
      <c r="R175" s="158"/>
      <c r="S175" s="158"/>
      <c r="T175" s="158"/>
    </row>
    <row r="176" spans="2:20" s="6" customFormat="1" ht="15">
      <c r="B176" s="27" t="s">
        <v>57</v>
      </c>
      <c r="C176" s="444"/>
      <c r="D176" s="9" t="s">
        <v>7</v>
      </c>
      <c r="E176" s="90">
        <v>1</v>
      </c>
      <c r="F176" s="108">
        <v>2006</v>
      </c>
      <c r="G176" s="109">
        <v>220</v>
      </c>
      <c r="H176" s="74">
        <v>622693</v>
      </c>
      <c r="I176" s="96">
        <v>9124380</v>
      </c>
      <c r="J176" s="97">
        <f t="shared" si="18"/>
        <v>9671842.8</v>
      </c>
      <c r="K176" s="76">
        <v>5275000</v>
      </c>
      <c r="L176" s="4">
        <f t="shared" si="19"/>
        <v>4396842.800000001</v>
      </c>
      <c r="M176" s="84"/>
      <c r="N176" s="158"/>
      <c r="O176" s="158"/>
      <c r="P176" s="158"/>
      <c r="Q176" s="158"/>
      <c r="R176" s="158"/>
      <c r="S176" s="158"/>
      <c r="T176" s="158"/>
    </row>
    <row r="177" spans="2:20" s="6" customFormat="1" ht="15">
      <c r="B177" s="27" t="s">
        <v>60</v>
      </c>
      <c r="C177" s="444"/>
      <c r="D177" s="9" t="s">
        <v>7</v>
      </c>
      <c r="E177" s="90">
        <v>1</v>
      </c>
      <c r="F177" s="108">
        <v>2008</v>
      </c>
      <c r="G177" s="109">
        <v>226</v>
      </c>
      <c r="H177" s="74">
        <v>759981</v>
      </c>
      <c r="I177" s="96">
        <v>9124380</v>
      </c>
      <c r="J177" s="97">
        <f t="shared" si="18"/>
        <v>9671842.8</v>
      </c>
      <c r="K177" s="76">
        <v>5275000</v>
      </c>
      <c r="L177" s="4">
        <f t="shared" si="19"/>
        <v>4396842.800000001</v>
      </c>
      <c r="M177" s="84"/>
      <c r="N177" s="158"/>
      <c r="O177" s="158"/>
      <c r="P177" s="158"/>
      <c r="Q177" s="158"/>
      <c r="R177" s="158"/>
      <c r="S177" s="158"/>
      <c r="T177" s="158"/>
    </row>
    <row r="178" spans="2:20" s="6" customFormat="1" ht="15">
      <c r="B178" s="27" t="s">
        <v>61</v>
      </c>
      <c r="C178" s="444"/>
      <c r="D178" s="9" t="s">
        <v>7</v>
      </c>
      <c r="E178" s="90">
        <v>1</v>
      </c>
      <c r="F178" s="108">
        <v>2008</v>
      </c>
      <c r="G178" s="109">
        <v>9</v>
      </c>
      <c r="H178" s="74">
        <v>734410</v>
      </c>
      <c r="I178" s="96">
        <v>9124380</v>
      </c>
      <c r="J178" s="97">
        <f t="shared" si="18"/>
        <v>9671842.8</v>
      </c>
      <c r="K178" s="76">
        <v>5275000</v>
      </c>
      <c r="L178" s="4">
        <f t="shared" si="19"/>
        <v>4396842.800000001</v>
      </c>
      <c r="M178" s="84"/>
      <c r="N178" s="158"/>
      <c r="O178" s="158"/>
      <c r="P178" s="158"/>
      <c r="Q178" s="158"/>
      <c r="R178" s="158"/>
      <c r="S178" s="158"/>
      <c r="T178" s="158"/>
    </row>
    <row r="179" spans="2:20" s="6" customFormat="1" ht="15">
      <c r="B179" s="27" t="s">
        <v>84</v>
      </c>
      <c r="C179" s="444"/>
      <c r="D179" s="9" t="s">
        <v>7</v>
      </c>
      <c r="E179" s="90">
        <v>1</v>
      </c>
      <c r="F179" s="108">
        <v>2009</v>
      </c>
      <c r="G179" s="109">
        <v>270</v>
      </c>
      <c r="H179" s="74">
        <v>772307</v>
      </c>
      <c r="I179" s="96">
        <v>9124380</v>
      </c>
      <c r="J179" s="97">
        <f t="shared" si="18"/>
        <v>9671842.8</v>
      </c>
      <c r="K179" s="76">
        <v>5275000</v>
      </c>
      <c r="L179" s="4">
        <f t="shared" si="19"/>
        <v>4396842.800000001</v>
      </c>
      <c r="M179" s="84"/>
      <c r="N179" s="158"/>
      <c r="O179" s="158"/>
      <c r="P179" s="158"/>
      <c r="Q179" s="158"/>
      <c r="R179" s="158"/>
      <c r="S179" s="158"/>
      <c r="T179" s="158"/>
    </row>
    <row r="180" spans="2:20" s="6" customFormat="1" ht="15">
      <c r="B180" s="27" t="s">
        <v>329</v>
      </c>
      <c r="C180" s="444"/>
      <c r="D180" s="9" t="s">
        <v>7</v>
      </c>
      <c r="E180" s="90">
        <v>1</v>
      </c>
      <c r="F180" s="108">
        <v>2009</v>
      </c>
      <c r="G180" s="109">
        <v>403</v>
      </c>
      <c r="H180" s="74">
        <v>793041</v>
      </c>
      <c r="I180" s="96">
        <v>9124380</v>
      </c>
      <c r="J180" s="97">
        <f t="shared" si="18"/>
        <v>9671842.8</v>
      </c>
      <c r="K180" s="76">
        <v>5275000</v>
      </c>
      <c r="L180" s="4">
        <f t="shared" si="19"/>
        <v>4396842.800000001</v>
      </c>
      <c r="M180" s="84"/>
      <c r="N180" s="158"/>
      <c r="O180" s="158"/>
      <c r="P180" s="158"/>
      <c r="Q180" s="158"/>
      <c r="R180" s="158"/>
      <c r="S180" s="158"/>
      <c r="T180" s="158"/>
    </row>
    <row r="181" spans="2:20" s="6" customFormat="1" ht="15">
      <c r="B181" s="27" t="s">
        <v>329</v>
      </c>
      <c r="C181" s="444"/>
      <c r="D181" s="9" t="s">
        <v>7</v>
      </c>
      <c r="E181" s="90">
        <v>1</v>
      </c>
      <c r="F181" s="108">
        <v>2009</v>
      </c>
      <c r="G181" s="109">
        <v>479</v>
      </c>
      <c r="H181" s="74">
        <v>794849</v>
      </c>
      <c r="I181" s="96">
        <v>9124380</v>
      </c>
      <c r="J181" s="97">
        <f t="shared" si="18"/>
        <v>9671842.8</v>
      </c>
      <c r="K181" s="76">
        <v>5275000</v>
      </c>
      <c r="L181" s="4">
        <f t="shared" si="19"/>
        <v>4396842.800000001</v>
      </c>
      <c r="M181" s="84"/>
      <c r="N181" s="158"/>
      <c r="O181" s="158"/>
      <c r="P181" s="158"/>
      <c r="Q181" s="158"/>
      <c r="R181" s="158"/>
      <c r="S181" s="158"/>
      <c r="T181" s="158"/>
    </row>
    <row r="182" spans="2:20" s="6" customFormat="1" ht="15">
      <c r="B182" s="176" t="s">
        <v>60</v>
      </c>
      <c r="C182" s="444"/>
      <c r="D182" s="9" t="s">
        <v>7</v>
      </c>
      <c r="E182" s="90">
        <v>1</v>
      </c>
      <c r="F182" s="108">
        <v>2009</v>
      </c>
      <c r="G182" s="109">
        <v>407</v>
      </c>
      <c r="H182" s="74">
        <v>792756</v>
      </c>
      <c r="I182" s="96">
        <v>9124380</v>
      </c>
      <c r="J182" s="97">
        <f t="shared" si="18"/>
        <v>9671842.8</v>
      </c>
      <c r="K182" s="76">
        <v>5275000</v>
      </c>
      <c r="L182" s="4">
        <f t="shared" si="19"/>
        <v>4396842.800000001</v>
      </c>
      <c r="M182" s="84"/>
      <c r="N182" s="158"/>
      <c r="O182" s="158"/>
      <c r="P182" s="158"/>
      <c r="Q182" s="158"/>
      <c r="R182" s="158"/>
      <c r="S182" s="158"/>
      <c r="T182" s="158"/>
    </row>
    <row r="183" spans="2:20" s="6" customFormat="1" ht="15">
      <c r="B183" s="176" t="s">
        <v>60</v>
      </c>
      <c r="C183" s="444"/>
      <c r="D183" s="9" t="s">
        <v>7</v>
      </c>
      <c r="E183" s="90">
        <v>1</v>
      </c>
      <c r="F183" s="108">
        <v>2009</v>
      </c>
      <c r="G183" s="109">
        <v>410</v>
      </c>
      <c r="H183" s="74">
        <v>792776</v>
      </c>
      <c r="I183" s="96">
        <v>9124380</v>
      </c>
      <c r="J183" s="97">
        <f t="shared" si="18"/>
        <v>9671842.8</v>
      </c>
      <c r="K183" s="76">
        <v>5275000</v>
      </c>
      <c r="L183" s="4">
        <f t="shared" si="19"/>
        <v>4396842.800000001</v>
      </c>
      <c r="M183" s="84"/>
      <c r="N183" s="158"/>
      <c r="O183" s="158"/>
      <c r="P183" s="158"/>
      <c r="Q183" s="158"/>
      <c r="R183" s="158"/>
      <c r="S183" s="158"/>
      <c r="T183" s="158"/>
    </row>
    <row r="184" spans="2:20" s="6" customFormat="1" ht="15">
      <c r="B184" s="176" t="s">
        <v>60</v>
      </c>
      <c r="C184" s="444"/>
      <c r="D184" s="9" t="s">
        <v>7</v>
      </c>
      <c r="E184" s="90">
        <v>1</v>
      </c>
      <c r="F184" s="108">
        <v>2009</v>
      </c>
      <c r="G184" s="109">
        <v>429</v>
      </c>
      <c r="H184" s="74">
        <v>793566</v>
      </c>
      <c r="I184" s="96">
        <v>9124380</v>
      </c>
      <c r="J184" s="97">
        <f t="shared" si="18"/>
        <v>9671842.8</v>
      </c>
      <c r="K184" s="76">
        <v>5275000</v>
      </c>
      <c r="L184" s="4">
        <f t="shared" si="19"/>
        <v>4396842.800000001</v>
      </c>
      <c r="M184" s="84"/>
      <c r="N184" s="158"/>
      <c r="O184" s="158"/>
      <c r="P184" s="158"/>
      <c r="Q184" s="158"/>
      <c r="R184" s="158"/>
      <c r="S184" s="158"/>
      <c r="T184" s="158"/>
    </row>
    <row r="185" spans="2:20" s="6" customFormat="1" ht="15">
      <c r="B185" s="176" t="s">
        <v>60</v>
      </c>
      <c r="C185" s="445"/>
      <c r="D185" s="9" t="s">
        <v>7</v>
      </c>
      <c r="E185" s="90">
        <v>1</v>
      </c>
      <c r="F185" s="108">
        <v>2009</v>
      </c>
      <c r="G185" s="109">
        <v>450</v>
      </c>
      <c r="H185" s="74">
        <v>792831</v>
      </c>
      <c r="I185" s="96">
        <v>9124380</v>
      </c>
      <c r="J185" s="97">
        <f t="shared" si="18"/>
        <v>9671842.8</v>
      </c>
      <c r="K185" s="76">
        <v>5275000</v>
      </c>
      <c r="L185" s="4">
        <f t="shared" si="19"/>
        <v>4396842.800000001</v>
      </c>
      <c r="M185" s="84"/>
      <c r="N185" s="158"/>
      <c r="O185" s="158"/>
      <c r="P185" s="158"/>
      <c r="Q185" s="158"/>
      <c r="R185" s="158"/>
      <c r="S185" s="158"/>
      <c r="T185" s="158"/>
    </row>
    <row r="186" spans="2:20" s="6" customFormat="1" ht="15">
      <c r="B186" s="176" t="s">
        <v>60</v>
      </c>
      <c r="C186" s="443">
        <v>928</v>
      </c>
      <c r="D186" s="9" t="s">
        <v>7</v>
      </c>
      <c r="E186" s="90">
        <v>1</v>
      </c>
      <c r="F186" s="108">
        <v>2009</v>
      </c>
      <c r="G186" s="109">
        <v>453</v>
      </c>
      <c r="H186" s="74">
        <v>794615</v>
      </c>
      <c r="I186" s="96">
        <v>9124380</v>
      </c>
      <c r="J186" s="97">
        <f t="shared" si="18"/>
        <v>9671842.8</v>
      </c>
      <c r="K186" s="76">
        <v>5275000</v>
      </c>
      <c r="L186" s="4">
        <f t="shared" si="19"/>
        <v>4396842.800000001</v>
      </c>
      <c r="M186" s="84"/>
      <c r="N186" s="158"/>
      <c r="O186" s="158"/>
      <c r="P186" s="158"/>
      <c r="Q186" s="158"/>
      <c r="R186" s="158"/>
      <c r="S186" s="158"/>
      <c r="T186" s="158"/>
    </row>
    <row r="187" spans="2:20" s="6" customFormat="1" ht="15">
      <c r="B187" s="176" t="s">
        <v>60</v>
      </c>
      <c r="C187" s="444"/>
      <c r="D187" s="9" t="s">
        <v>7</v>
      </c>
      <c r="E187" s="90">
        <v>1</v>
      </c>
      <c r="F187" s="108">
        <v>2009</v>
      </c>
      <c r="G187" s="109">
        <v>463</v>
      </c>
      <c r="H187" s="74">
        <v>794734</v>
      </c>
      <c r="I187" s="96">
        <v>9124380</v>
      </c>
      <c r="J187" s="97">
        <f t="shared" si="18"/>
        <v>9671842.8</v>
      </c>
      <c r="K187" s="76">
        <v>5275000</v>
      </c>
      <c r="L187" s="4">
        <f t="shared" si="19"/>
        <v>4396842.800000001</v>
      </c>
      <c r="M187" s="84"/>
      <c r="N187" s="158"/>
      <c r="O187" s="158"/>
      <c r="P187" s="158"/>
      <c r="Q187" s="158"/>
      <c r="R187" s="158"/>
      <c r="S187" s="158"/>
      <c r="T187" s="158"/>
    </row>
    <row r="188" spans="2:20" s="6" customFormat="1" ht="15">
      <c r="B188" s="176" t="s">
        <v>60</v>
      </c>
      <c r="C188" s="444"/>
      <c r="D188" s="9" t="s">
        <v>7</v>
      </c>
      <c r="E188" s="90">
        <v>1</v>
      </c>
      <c r="F188" s="108">
        <v>2009</v>
      </c>
      <c r="G188" s="109">
        <v>497</v>
      </c>
      <c r="H188" s="74">
        <v>801491</v>
      </c>
      <c r="I188" s="96">
        <v>9124380</v>
      </c>
      <c r="J188" s="97">
        <f t="shared" si="18"/>
        <v>9671842.8</v>
      </c>
      <c r="K188" s="76">
        <v>5275000</v>
      </c>
      <c r="L188" s="4">
        <f t="shared" si="19"/>
        <v>4396842.800000001</v>
      </c>
      <c r="M188" s="84"/>
      <c r="N188" s="158"/>
      <c r="O188" s="158"/>
      <c r="P188" s="158"/>
      <c r="Q188" s="158"/>
      <c r="R188" s="158"/>
      <c r="S188" s="158"/>
      <c r="T188" s="158"/>
    </row>
    <row r="189" spans="2:20" s="6" customFormat="1" ht="15">
      <c r="B189" s="176" t="s">
        <v>60</v>
      </c>
      <c r="C189" s="444"/>
      <c r="D189" s="9" t="s">
        <v>7</v>
      </c>
      <c r="E189" s="90">
        <v>1</v>
      </c>
      <c r="F189" s="108">
        <v>2009</v>
      </c>
      <c r="G189" s="109">
        <v>557</v>
      </c>
      <c r="H189" s="74">
        <v>801474</v>
      </c>
      <c r="I189" s="96">
        <v>9124380</v>
      </c>
      <c r="J189" s="97">
        <f t="shared" si="18"/>
        <v>9671842.8</v>
      </c>
      <c r="K189" s="76">
        <v>5275000</v>
      </c>
      <c r="L189" s="4">
        <f t="shared" si="19"/>
        <v>4396842.800000001</v>
      </c>
      <c r="M189" s="84"/>
      <c r="N189" s="158"/>
      <c r="O189" s="158"/>
      <c r="P189" s="158"/>
      <c r="Q189" s="158"/>
      <c r="R189" s="158"/>
      <c r="S189" s="158"/>
      <c r="T189" s="158"/>
    </row>
    <row r="190" spans="2:20" s="6" customFormat="1" ht="15">
      <c r="B190" s="176" t="s">
        <v>60</v>
      </c>
      <c r="C190" s="444"/>
      <c r="D190" s="9" t="s">
        <v>7</v>
      </c>
      <c r="E190" s="90">
        <v>1</v>
      </c>
      <c r="F190" s="108">
        <v>2009</v>
      </c>
      <c r="G190" s="109">
        <v>368</v>
      </c>
      <c r="H190" s="74">
        <v>773068</v>
      </c>
      <c r="I190" s="96">
        <v>9124380</v>
      </c>
      <c r="J190" s="97">
        <f t="shared" si="18"/>
        <v>9671842.8</v>
      </c>
      <c r="K190" s="76">
        <v>5275000</v>
      </c>
      <c r="L190" s="4">
        <f t="shared" si="19"/>
        <v>4396842.800000001</v>
      </c>
      <c r="M190" s="84"/>
      <c r="N190" s="158"/>
      <c r="O190" s="158"/>
      <c r="P190" s="158"/>
      <c r="Q190" s="158"/>
      <c r="R190" s="158"/>
      <c r="S190" s="158"/>
      <c r="T190" s="158"/>
    </row>
    <row r="191" spans="2:20" s="6" customFormat="1" ht="15">
      <c r="B191" s="176" t="s">
        <v>60</v>
      </c>
      <c r="C191" s="444"/>
      <c r="D191" s="9" t="s">
        <v>7</v>
      </c>
      <c r="E191" s="90">
        <v>1</v>
      </c>
      <c r="F191" s="108">
        <v>2009</v>
      </c>
      <c r="G191" s="109">
        <v>367</v>
      </c>
      <c r="H191" s="74">
        <v>772173</v>
      </c>
      <c r="I191" s="96">
        <v>9124380</v>
      </c>
      <c r="J191" s="97">
        <f t="shared" si="18"/>
        <v>9671842.8</v>
      </c>
      <c r="K191" s="76">
        <v>5275000</v>
      </c>
      <c r="L191" s="4">
        <f t="shared" si="19"/>
        <v>4396842.800000001</v>
      </c>
      <c r="M191" s="84"/>
      <c r="N191" s="158"/>
      <c r="O191" s="158"/>
      <c r="P191" s="158"/>
      <c r="Q191" s="158"/>
      <c r="R191" s="158"/>
      <c r="S191" s="158"/>
      <c r="T191" s="158"/>
    </row>
    <row r="192" spans="2:20" s="6" customFormat="1" ht="15">
      <c r="B192" s="176" t="s">
        <v>60</v>
      </c>
      <c r="C192" s="444"/>
      <c r="D192" s="9" t="s">
        <v>27</v>
      </c>
      <c r="E192" s="90">
        <v>1</v>
      </c>
      <c r="F192" s="108">
        <v>2009</v>
      </c>
      <c r="G192" s="109">
        <v>504</v>
      </c>
      <c r="H192" s="74" t="s">
        <v>85</v>
      </c>
      <c r="I192" s="96">
        <v>2642003</v>
      </c>
      <c r="J192" s="97">
        <f t="shared" si="18"/>
        <v>2800523.18</v>
      </c>
      <c r="K192" s="76">
        <v>0</v>
      </c>
      <c r="L192" s="4">
        <f t="shared" si="19"/>
        <v>2800523.18</v>
      </c>
      <c r="M192" s="84"/>
      <c r="N192" s="158"/>
      <c r="O192" s="158"/>
      <c r="P192" s="158"/>
      <c r="Q192" s="158"/>
      <c r="R192" s="158"/>
      <c r="S192" s="158"/>
      <c r="T192" s="158"/>
    </row>
    <row r="193" spans="2:20" s="6" customFormat="1" ht="15">
      <c r="B193" s="27" t="s">
        <v>86</v>
      </c>
      <c r="C193" s="444"/>
      <c r="D193" s="9" t="s">
        <v>7</v>
      </c>
      <c r="E193" s="90">
        <v>1</v>
      </c>
      <c r="F193" s="108">
        <v>2009</v>
      </c>
      <c r="G193" s="109">
        <v>418</v>
      </c>
      <c r="H193" s="74">
        <v>792735</v>
      </c>
      <c r="I193" s="96">
        <v>9124380</v>
      </c>
      <c r="J193" s="97">
        <f t="shared" si="18"/>
        <v>9671842.8</v>
      </c>
      <c r="K193" s="76">
        <v>5275000</v>
      </c>
      <c r="L193" s="4">
        <f t="shared" si="19"/>
        <v>4396842.800000001</v>
      </c>
      <c r="M193" s="84"/>
      <c r="N193" s="158"/>
      <c r="O193" s="158"/>
      <c r="P193" s="158"/>
      <c r="Q193" s="158"/>
      <c r="R193" s="158"/>
      <c r="S193" s="158"/>
      <c r="T193" s="158"/>
    </row>
    <row r="194" spans="2:20" s="6" customFormat="1" ht="15">
      <c r="B194" s="27" t="s">
        <v>86</v>
      </c>
      <c r="C194" s="444"/>
      <c r="D194" s="9" t="s">
        <v>7</v>
      </c>
      <c r="E194" s="90">
        <v>1</v>
      </c>
      <c r="F194" s="108">
        <v>2009</v>
      </c>
      <c r="G194" s="109">
        <v>471</v>
      </c>
      <c r="H194" s="74">
        <v>794848</v>
      </c>
      <c r="I194" s="96">
        <v>9124380</v>
      </c>
      <c r="J194" s="97">
        <f t="shared" si="18"/>
        <v>9671842.8</v>
      </c>
      <c r="K194" s="76">
        <v>5275000</v>
      </c>
      <c r="L194" s="4">
        <f t="shared" si="19"/>
        <v>4396842.800000001</v>
      </c>
      <c r="M194" s="84"/>
      <c r="N194" s="158"/>
      <c r="O194" s="158"/>
      <c r="P194" s="158"/>
      <c r="Q194" s="158"/>
      <c r="R194" s="158"/>
      <c r="S194" s="158"/>
      <c r="T194" s="158"/>
    </row>
    <row r="195" spans="2:20" s="6" customFormat="1" ht="15">
      <c r="B195" s="27" t="s">
        <v>86</v>
      </c>
      <c r="C195" s="444"/>
      <c r="D195" s="9" t="s">
        <v>7</v>
      </c>
      <c r="E195" s="90">
        <v>1</v>
      </c>
      <c r="F195" s="108">
        <v>2009</v>
      </c>
      <c r="G195" s="109">
        <v>545</v>
      </c>
      <c r="H195" s="74">
        <v>801535</v>
      </c>
      <c r="I195" s="96">
        <v>9124380</v>
      </c>
      <c r="J195" s="97">
        <f t="shared" si="18"/>
        <v>9671842.8</v>
      </c>
      <c r="K195" s="76">
        <v>5275000</v>
      </c>
      <c r="L195" s="4">
        <f t="shared" si="19"/>
        <v>4396842.800000001</v>
      </c>
      <c r="M195" s="84"/>
      <c r="N195" s="158"/>
      <c r="O195" s="158"/>
      <c r="P195" s="158"/>
      <c r="Q195" s="158"/>
      <c r="R195" s="158"/>
      <c r="S195" s="158"/>
      <c r="T195" s="158"/>
    </row>
    <row r="196" spans="2:20" s="6" customFormat="1" ht="15">
      <c r="B196" s="27" t="s">
        <v>86</v>
      </c>
      <c r="C196" s="445"/>
      <c r="D196" s="9" t="s">
        <v>7</v>
      </c>
      <c r="E196" s="90">
        <v>1</v>
      </c>
      <c r="F196" s="108">
        <v>2009</v>
      </c>
      <c r="G196" s="109">
        <v>555</v>
      </c>
      <c r="H196" s="74">
        <v>801458</v>
      </c>
      <c r="I196" s="96">
        <v>9124380</v>
      </c>
      <c r="J196" s="97">
        <f t="shared" si="18"/>
        <v>9671842.8</v>
      </c>
      <c r="K196" s="76">
        <v>5275000</v>
      </c>
      <c r="L196" s="4">
        <f t="shared" si="19"/>
        <v>4396842.800000001</v>
      </c>
      <c r="M196" s="84"/>
      <c r="N196" s="158"/>
      <c r="O196" s="158"/>
      <c r="P196" s="158"/>
      <c r="Q196" s="158"/>
      <c r="R196" s="158"/>
      <c r="S196" s="158"/>
      <c r="T196" s="158"/>
    </row>
    <row r="197" spans="2:20" s="6" customFormat="1" ht="18.75" customHeight="1">
      <c r="B197" s="27" t="s">
        <v>311</v>
      </c>
      <c r="C197" s="443">
        <v>928</v>
      </c>
      <c r="D197" s="9" t="s">
        <v>7</v>
      </c>
      <c r="E197" s="90">
        <v>1</v>
      </c>
      <c r="F197" s="108">
        <v>2009</v>
      </c>
      <c r="G197" s="109">
        <v>422</v>
      </c>
      <c r="H197" s="74">
        <v>792829</v>
      </c>
      <c r="I197" s="96">
        <v>9124380</v>
      </c>
      <c r="J197" s="97">
        <f t="shared" si="18"/>
        <v>9671842.8</v>
      </c>
      <c r="K197" s="76">
        <v>5275000</v>
      </c>
      <c r="L197" s="4">
        <f t="shared" si="19"/>
        <v>4396842.800000001</v>
      </c>
      <c r="M197" s="84"/>
      <c r="N197" s="158"/>
      <c r="O197" s="158"/>
      <c r="P197" s="158"/>
      <c r="Q197" s="158"/>
      <c r="R197" s="158"/>
      <c r="S197" s="158"/>
      <c r="T197" s="158"/>
    </row>
    <row r="198" spans="2:20" s="6" customFormat="1" ht="15">
      <c r="B198" s="27" t="s">
        <v>87</v>
      </c>
      <c r="C198" s="444"/>
      <c r="D198" s="9" t="s">
        <v>7</v>
      </c>
      <c r="E198" s="90">
        <v>1</v>
      </c>
      <c r="F198" s="108">
        <v>2009</v>
      </c>
      <c r="G198" s="109">
        <v>433</v>
      </c>
      <c r="H198" s="74">
        <v>792835</v>
      </c>
      <c r="I198" s="96">
        <v>9124380</v>
      </c>
      <c r="J198" s="97">
        <f t="shared" si="18"/>
        <v>9671842.8</v>
      </c>
      <c r="K198" s="76">
        <v>5275000</v>
      </c>
      <c r="L198" s="4">
        <f t="shared" si="19"/>
        <v>4396842.800000001</v>
      </c>
      <c r="M198" s="84"/>
      <c r="N198" s="158"/>
      <c r="O198" s="158"/>
      <c r="P198" s="158"/>
      <c r="Q198" s="158"/>
      <c r="R198" s="158"/>
      <c r="S198" s="158"/>
      <c r="T198" s="158"/>
    </row>
    <row r="199" spans="2:20" s="6" customFormat="1" ht="15">
      <c r="B199" s="27" t="s">
        <v>87</v>
      </c>
      <c r="C199" s="444"/>
      <c r="D199" s="9" t="s">
        <v>7</v>
      </c>
      <c r="E199" s="90">
        <v>1</v>
      </c>
      <c r="F199" s="108">
        <v>2009</v>
      </c>
      <c r="G199" s="109">
        <v>466</v>
      </c>
      <c r="H199" s="74">
        <v>794582</v>
      </c>
      <c r="I199" s="96">
        <v>9124380</v>
      </c>
      <c r="J199" s="97">
        <f t="shared" si="18"/>
        <v>9671842.8</v>
      </c>
      <c r="K199" s="76">
        <v>5275000</v>
      </c>
      <c r="L199" s="4">
        <f t="shared" si="19"/>
        <v>4396842.800000001</v>
      </c>
      <c r="M199" s="84"/>
      <c r="N199" s="158"/>
      <c r="O199" s="158"/>
      <c r="P199" s="158"/>
      <c r="Q199" s="158"/>
      <c r="R199" s="158"/>
      <c r="S199" s="158"/>
      <c r="T199" s="158"/>
    </row>
    <row r="200" spans="2:20" s="6" customFormat="1" ht="15">
      <c r="B200" s="27" t="s">
        <v>87</v>
      </c>
      <c r="C200" s="444"/>
      <c r="D200" s="9" t="s">
        <v>7</v>
      </c>
      <c r="E200" s="90">
        <v>1</v>
      </c>
      <c r="F200" s="108">
        <v>2009</v>
      </c>
      <c r="G200" s="109">
        <v>561</v>
      </c>
      <c r="H200" s="74">
        <v>801477</v>
      </c>
      <c r="I200" s="96">
        <v>9124380</v>
      </c>
      <c r="J200" s="97">
        <f t="shared" si="18"/>
        <v>9671842.8</v>
      </c>
      <c r="K200" s="76">
        <v>5275000</v>
      </c>
      <c r="L200" s="4">
        <f t="shared" si="19"/>
        <v>4396842.800000001</v>
      </c>
      <c r="M200" s="84"/>
      <c r="N200" s="158"/>
      <c r="O200" s="158"/>
      <c r="P200" s="158"/>
      <c r="Q200" s="158"/>
      <c r="R200" s="158"/>
      <c r="S200" s="158"/>
      <c r="T200" s="158"/>
    </row>
    <row r="201" spans="2:20" s="6" customFormat="1" ht="15">
      <c r="B201" s="27" t="s">
        <v>88</v>
      </c>
      <c r="C201" s="444"/>
      <c r="D201" s="9" t="s">
        <v>27</v>
      </c>
      <c r="E201" s="90">
        <v>1</v>
      </c>
      <c r="F201" s="108">
        <v>2009</v>
      </c>
      <c r="G201" s="109">
        <v>98</v>
      </c>
      <c r="H201" s="74" t="s">
        <v>89</v>
      </c>
      <c r="I201" s="96">
        <v>2642003</v>
      </c>
      <c r="J201" s="97">
        <f t="shared" si="18"/>
        <v>2800523.18</v>
      </c>
      <c r="K201" s="76">
        <v>0</v>
      </c>
      <c r="L201" s="4">
        <f t="shared" si="19"/>
        <v>2800523.18</v>
      </c>
      <c r="M201" s="84"/>
      <c r="N201" s="158"/>
      <c r="O201" s="158"/>
      <c r="P201" s="158"/>
      <c r="Q201" s="158"/>
      <c r="R201" s="158"/>
      <c r="S201" s="158"/>
      <c r="T201" s="158"/>
    </row>
    <row r="202" spans="2:20" s="6" customFormat="1" ht="15">
      <c r="B202" s="27" t="s">
        <v>88</v>
      </c>
      <c r="C202" s="444"/>
      <c r="D202" s="9" t="s">
        <v>27</v>
      </c>
      <c r="E202" s="90">
        <v>1</v>
      </c>
      <c r="F202" s="108">
        <v>2009</v>
      </c>
      <c r="G202" s="109">
        <v>1245</v>
      </c>
      <c r="H202" s="74" t="s">
        <v>90</v>
      </c>
      <c r="I202" s="96">
        <v>2642003</v>
      </c>
      <c r="J202" s="97">
        <f t="shared" si="18"/>
        <v>2800523.18</v>
      </c>
      <c r="K202" s="76">
        <v>0</v>
      </c>
      <c r="L202" s="4">
        <f t="shared" si="19"/>
        <v>2800523.18</v>
      </c>
      <c r="M202" s="84"/>
      <c r="N202" s="158"/>
      <c r="O202" s="158"/>
      <c r="P202" s="158"/>
      <c r="Q202" s="158"/>
      <c r="R202" s="158"/>
      <c r="S202" s="158"/>
      <c r="T202" s="158"/>
    </row>
    <row r="203" spans="2:20" s="6" customFormat="1" ht="15">
      <c r="B203" s="27" t="s">
        <v>88</v>
      </c>
      <c r="C203" s="444"/>
      <c r="D203" s="9" t="s">
        <v>27</v>
      </c>
      <c r="E203" s="90">
        <v>1</v>
      </c>
      <c r="F203" s="108">
        <v>2009</v>
      </c>
      <c r="G203" s="109">
        <v>1274</v>
      </c>
      <c r="H203" s="74" t="s">
        <v>91</v>
      </c>
      <c r="I203" s="96">
        <v>2642003</v>
      </c>
      <c r="J203" s="97">
        <f t="shared" si="18"/>
        <v>2800523.18</v>
      </c>
      <c r="K203" s="76">
        <v>0</v>
      </c>
      <c r="L203" s="4">
        <f t="shared" si="19"/>
        <v>2800523.18</v>
      </c>
      <c r="M203" s="84"/>
      <c r="N203" s="158"/>
      <c r="O203" s="158"/>
      <c r="P203" s="158"/>
      <c r="Q203" s="158"/>
      <c r="R203" s="158"/>
      <c r="S203" s="158"/>
      <c r="T203" s="158"/>
    </row>
    <row r="204" spans="2:20" s="6" customFormat="1" ht="15">
      <c r="B204" s="27" t="s">
        <v>88</v>
      </c>
      <c r="C204" s="444"/>
      <c r="D204" s="9" t="s">
        <v>27</v>
      </c>
      <c r="E204" s="90">
        <v>1</v>
      </c>
      <c r="F204" s="108">
        <v>2009</v>
      </c>
      <c r="G204" s="109">
        <v>1347</v>
      </c>
      <c r="H204" s="74" t="s">
        <v>92</v>
      </c>
      <c r="I204" s="96">
        <v>2642003</v>
      </c>
      <c r="J204" s="97">
        <f t="shared" si="18"/>
        <v>2800523.18</v>
      </c>
      <c r="K204" s="76">
        <v>0</v>
      </c>
      <c r="L204" s="4">
        <f t="shared" si="19"/>
        <v>2800523.18</v>
      </c>
      <c r="M204" s="84"/>
      <c r="N204" s="158"/>
      <c r="O204" s="158"/>
      <c r="P204" s="158"/>
      <c r="Q204" s="158"/>
      <c r="R204" s="158"/>
      <c r="S204" s="158"/>
      <c r="T204" s="158"/>
    </row>
    <row r="205" spans="2:20" s="6" customFormat="1" ht="15">
      <c r="B205" s="27" t="s">
        <v>88</v>
      </c>
      <c r="C205" s="444"/>
      <c r="D205" s="9" t="s">
        <v>27</v>
      </c>
      <c r="E205" s="90">
        <v>1</v>
      </c>
      <c r="F205" s="108">
        <v>2009</v>
      </c>
      <c r="G205" s="109">
        <v>1349</v>
      </c>
      <c r="H205" s="74" t="s">
        <v>93</v>
      </c>
      <c r="I205" s="96">
        <v>2642003</v>
      </c>
      <c r="J205" s="97">
        <f t="shared" si="18"/>
        <v>2800523.18</v>
      </c>
      <c r="K205" s="76">
        <v>0</v>
      </c>
      <c r="L205" s="4">
        <f t="shared" si="19"/>
        <v>2800523.18</v>
      </c>
      <c r="M205" s="84"/>
      <c r="N205" s="158"/>
      <c r="O205" s="158"/>
      <c r="P205" s="158"/>
      <c r="Q205" s="158"/>
      <c r="R205" s="158"/>
      <c r="S205" s="158"/>
      <c r="T205" s="158"/>
    </row>
    <row r="206" spans="2:20" s="6" customFormat="1" ht="15">
      <c r="B206" s="27" t="s">
        <v>94</v>
      </c>
      <c r="C206" s="444"/>
      <c r="D206" s="9" t="s">
        <v>7</v>
      </c>
      <c r="E206" s="90">
        <v>1</v>
      </c>
      <c r="F206" s="108">
        <v>2009</v>
      </c>
      <c r="G206" s="109">
        <v>474</v>
      </c>
      <c r="H206" s="74">
        <v>794783</v>
      </c>
      <c r="I206" s="96">
        <v>9124380</v>
      </c>
      <c r="J206" s="97">
        <f t="shared" si="18"/>
        <v>9671842.8</v>
      </c>
      <c r="K206" s="76">
        <v>5275000</v>
      </c>
      <c r="L206" s="4">
        <f t="shared" si="19"/>
        <v>4396842.800000001</v>
      </c>
      <c r="M206" s="84"/>
      <c r="N206" s="158"/>
      <c r="O206" s="158"/>
      <c r="P206" s="158"/>
      <c r="Q206" s="158"/>
      <c r="R206" s="158"/>
      <c r="S206" s="158"/>
      <c r="T206" s="158"/>
    </row>
    <row r="207" spans="2:20" s="6" customFormat="1" ht="15">
      <c r="B207" s="27" t="s">
        <v>94</v>
      </c>
      <c r="C207" s="445"/>
      <c r="D207" s="9" t="s">
        <v>7</v>
      </c>
      <c r="E207" s="90">
        <v>1</v>
      </c>
      <c r="F207" s="108">
        <v>2009</v>
      </c>
      <c r="G207" s="109">
        <v>482</v>
      </c>
      <c r="H207" s="74">
        <v>801514</v>
      </c>
      <c r="I207" s="96">
        <v>9124380</v>
      </c>
      <c r="J207" s="97">
        <f aca="true" t="shared" si="20" ref="J207:J238">+I207*1.06</f>
        <v>9671842.8</v>
      </c>
      <c r="K207" s="76">
        <v>5275000</v>
      </c>
      <c r="L207" s="4">
        <f aca="true" t="shared" si="21" ref="L207:L238">(E207*J207)-K207</f>
        <v>4396842.800000001</v>
      </c>
      <c r="M207" s="84"/>
      <c r="N207" s="158"/>
      <c r="O207" s="158"/>
      <c r="P207" s="158"/>
      <c r="Q207" s="158"/>
      <c r="R207" s="158"/>
      <c r="S207" s="158"/>
      <c r="T207" s="158"/>
    </row>
    <row r="208" spans="2:20" s="6" customFormat="1" ht="15">
      <c r="B208" s="27" t="s">
        <v>94</v>
      </c>
      <c r="C208" s="443">
        <v>928</v>
      </c>
      <c r="D208" s="9" t="s">
        <v>7</v>
      </c>
      <c r="E208" s="90">
        <v>1</v>
      </c>
      <c r="F208" s="108">
        <v>2009</v>
      </c>
      <c r="G208" s="109">
        <v>538</v>
      </c>
      <c r="H208" s="74">
        <v>801425</v>
      </c>
      <c r="I208" s="96">
        <v>9124380</v>
      </c>
      <c r="J208" s="97">
        <f t="shared" si="20"/>
        <v>9671842.8</v>
      </c>
      <c r="K208" s="76">
        <v>5275000</v>
      </c>
      <c r="L208" s="4">
        <f t="shared" si="21"/>
        <v>4396842.800000001</v>
      </c>
      <c r="M208" s="84"/>
      <c r="N208" s="158"/>
      <c r="O208" s="158"/>
      <c r="P208" s="158"/>
      <c r="Q208" s="158"/>
      <c r="R208" s="158"/>
      <c r="S208" s="158"/>
      <c r="T208" s="158"/>
    </row>
    <row r="209" spans="2:20" s="6" customFormat="1" ht="15">
      <c r="B209" s="27" t="s">
        <v>94</v>
      </c>
      <c r="C209" s="444"/>
      <c r="D209" s="9" t="s">
        <v>7</v>
      </c>
      <c r="E209" s="90">
        <v>1</v>
      </c>
      <c r="F209" s="108">
        <v>2009</v>
      </c>
      <c r="G209" s="109">
        <v>444</v>
      </c>
      <c r="H209" s="74">
        <v>792652</v>
      </c>
      <c r="I209" s="96">
        <v>9124380</v>
      </c>
      <c r="J209" s="97">
        <f t="shared" si="20"/>
        <v>9671842.8</v>
      </c>
      <c r="K209" s="76">
        <v>5275000</v>
      </c>
      <c r="L209" s="4">
        <f t="shared" si="21"/>
        <v>4396842.800000001</v>
      </c>
      <c r="M209" s="84"/>
      <c r="N209" s="158"/>
      <c r="O209" s="158"/>
      <c r="P209" s="158"/>
      <c r="Q209" s="158"/>
      <c r="R209" s="158"/>
      <c r="S209" s="158"/>
      <c r="T209" s="158"/>
    </row>
    <row r="210" spans="2:20" s="6" customFormat="1" ht="15">
      <c r="B210" s="27" t="s">
        <v>94</v>
      </c>
      <c r="C210" s="444"/>
      <c r="D210" s="9" t="s">
        <v>7</v>
      </c>
      <c r="E210" s="90">
        <v>1</v>
      </c>
      <c r="F210" s="108">
        <v>2009</v>
      </c>
      <c r="G210" s="109">
        <v>446</v>
      </c>
      <c r="H210" s="74">
        <v>793564</v>
      </c>
      <c r="I210" s="96">
        <v>9124380</v>
      </c>
      <c r="J210" s="97">
        <f t="shared" si="20"/>
        <v>9671842.8</v>
      </c>
      <c r="K210" s="76">
        <v>5275000</v>
      </c>
      <c r="L210" s="4">
        <f t="shared" si="21"/>
        <v>4396842.800000001</v>
      </c>
      <c r="M210" s="84"/>
      <c r="N210" s="158"/>
      <c r="O210" s="158"/>
      <c r="P210" s="158"/>
      <c r="Q210" s="158"/>
      <c r="R210" s="158"/>
      <c r="S210" s="158"/>
      <c r="T210" s="158"/>
    </row>
    <row r="211" spans="2:20" s="6" customFormat="1" ht="15">
      <c r="B211" s="27" t="s">
        <v>94</v>
      </c>
      <c r="C211" s="444"/>
      <c r="D211" s="9" t="s">
        <v>7</v>
      </c>
      <c r="E211" s="90">
        <v>1</v>
      </c>
      <c r="F211" s="108">
        <v>2009</v>
      </c>
      <c r="G211" s="109">
        <v>490</v>
      </c>
      <c r="H211" s="74">
        <v>801536</v>
      </c>
      <c r="I211" s="96">
        <v>9124380</v>
      </c>
      <c r="J211" s="97">
        <f t="shared" si="20"/>
        <v>9671842.8</v>
      </c>
      <c r="K211" s="76">
        <v>5275000</v>
      </c>
      <c r="L211" s="4">
        <f t="shared" si="21"/>
        <v>4396842.800000001</v>
      </c>
      <c r="M211" s="84"/>
      <c r="N211" s="158"/>
      <c r="O211" s="158"/>
      <c r="P211" s="158"/>
      <c r="Q211" s="158"/>
      <c r="R211" s="158"/>
      <c r="S211" s="158"/>
      <c r="T211" s="158"/>
    </row>
    <row r="212" spans="2:20" s="6" customFormat="1" ht="15">
      <c r="B212" s="27" t="s">
        <v>94</v>
      </c>
      <c r="C212" s="444"/>
      <c r="D212" s="9" t="s">
        <v>7</v>
      </c>
      <c r="E212" s="90">
        <v>1</v>
      </c>
      <c r="F212" s="108">
        <v>2009</v>
      </c>
      <c r="G212" s="109">
        <v>496</v>
      </c>
      <c r="H212" s="74">
        <v>801509</v>
      </c>
      <c r="I212" s="96">
        <v>9124380</v>
      </c>
      <c r="J212" s="97">
        <f t="shared" si="20"/>
        <v>9671842.8</v>
      </c>
      <c r="K212" s="76">
        <v>5275000</v>
      </c>
      <c r="L212" s="4">
        <f t="shared" si="21"/>
        <v>4396842.800000001</v>
      </c>
      <c r="M212" s="84"/>
      <c r="N212" s="158"/>
      <c r="O212" s="158"/>
      <c r="P212" s="158"/>
      <c r="Q212" s="158"/>
      <c r="R212" s="158"/>
      <c r="S212" s="158"/>
      <c r="T212" s="158"/>
    </row>
    <row r="213" spans="2:20" s="6" customFormat="1" ht="15">
      <c r="B213" s="27" t="s">
        <v>94</v>
      </c>
      <c r="C213" s="444"/>
      <c r="D213" s="9" t="s">
        <v>7</v>
      </c>
      <c r="E213" s="90">
        <v>1</v>
      </c>
      <c r="F213" s="108">
        <v>2009</v>
      </c>
      <c r="G213" s="109">
        <v>542</v>
      </c>
      <c r="H213" s="74">
        <v>801406</v>
      </c>
      <c r="I213" s="96">
        <v>9124380</v>
      </c>
      <c r="J213" s="97">
        <f t="shared" si="20"/>
        <v>9671842.8</v>
      </c>
      <c r="K213" s="76">
        <v>5275000</v>
      </c>
      <c r="L213" s="4">
        <f t="shared" si="21"/>
        <v>4396842.800000001</v>
      </c>
      <c r="M213" s="84"/>
      <c r="N213" s="158"/>
      <c r="O213" s="158"/>
      <c r="P213" s="158"/>
      <c r="Q213" s="158"/>
      <c r="R213" s="158"/>
      <c r="S213" s="158"/>
      <c r="T213" s="158"/>
    </row>
    <row r="214" spans="2:20" s="6" customFormat="1" ht="15">
      <c r="B214" s="27" t="s">
        <v>94</v>
      </c>
      <c r="C214" s="444"/>
      <c r="D214" s="9" t="s">
        <v>7</v>
      </c>
      <c r="E214" s="90">
        <v>1</v>
      </c>
      <c r="F214" s="108">
        <v>2009</v>
      </c>
      <c r="G214" s="109">
        <v>558</v>
      </c>
      <c r="H214" s="74">
        <v>801403</v>
      </c>
      <c r="I214" s="96">
        <v>9124380</v>
      </c>
      <c r="J214" s="97">
        <f t="shared" si="20"/>
        <v>9671842.8</v>
      </c>
      <c r="K214" s="76">
        <v>5275000</v>
      </c>
      <c r="L214" s="4">
        <f t="shared" si="21"/>
        <v>4396842.800000001</v>
      </c>
      <c r="M214" s="84"/>
      <c r="N214" s="158"/>
      <c r="O214" s="158"/>
      <c r="P214" s="158"/>
      <c r="Q214" s="158"/>
      <c r="R214" s="158"/>
      <c r="S214" s="158"/>
      <c r="T214" s="158"/>
    </row>
    <row r="215" spans="2:20" s="6" customFormat="1" ht="15">
      <c r="B215" s="27" t="s">
        <v>94</v>
      </c>
      <c r="C215" s="444"/>
      <c r="D215" s="9" t="s">
        <v>7</v>
      </c>
      <c r="E215" s="90">
        <v>1</v>
      </c>
      <c r="F215" s="108">
        <v>2009</v>
      </c>
      <c r="G215" s="109">
        <v>562</v>
      </c>
      <c r="H215" s="74">
        <v>801415</v>
      </c>
      <c r="I215" s="96">
        <v>9124380</v>
      </c>
      <c r="J215" s="97">
        <f t="shared" si="20"/>
        <v>9671842.8</v>
      </c>
      <c r="K215" s="76">
        <v>5275000</v>
      </c>
      <c r="L215" s="4">
        <f t="shared" si="21"/>
        <v>4396842.800000001</v>
      </c>
      <c r="M215" s="84"/>
      <c r="N215" s="158"/>
      <c r="O215" s="158"/>
      <c r="P215" s="158"/>
      <c r="Q215" s="158"/>
      <c r="R215" s="158"/>
      <c r="S215" s="158"/>
      <c r="T215" s="158"/>
    </row>
    <row r="216" spans="2:20" s="6" customFormat="1" ht="15">
      <c r="B216" s="27" t="s">
        <v>94</v>
      </c>
      <c r="C216" s="444"/>
      <c r="D216" s="9" t="s">
        <v>7</v>
      </c>
      <c r="E216" s="90">
        <v>1</v>
      </c>
      <c r="F216" s="108">
        <v>2009</v>
      </c>
      <c r="G216" s="109">
        <v>484</v>
      </c>
      <c r="H216" s="74">
        <v>801492</v>
      </c>
      <c r="I216" s="96">
        <v>9124380</v>
      </c>
      <c r="J216" s="97">
        <f t="shared" si="20"/>
        <v>9671842.8</v>
      </c>
      <c r="K216" s="76">
        <v>5275000</v>
      </c>
      <c r="L216" s="4">
        <f t="shared" si="21"/>
        <v>4396842.800000001</v>
      </c>
      <c r="M216" s="84"/>
      <c r="N216" s="158"/>
      <c r="O216" s="158"/>
      <c r="P216" s="158"/>
      <c r="Q216" s="158"/>
      <c r="R216" s="158"/>
      <c r="S216" s="158"/>
      <c r="T216" s="158"/>
    </row>
    <row r="217" spans="2:20" s="6" customFormat="1" ht="15">
      <c r="B217" s="27" t="s">
        <v>94</v>
      </c>
      <c r="C217" s="444"/>
      <c r="D217" s="9" t="s">
        <v>7</v>
      </c>
      <c r="E217" s="90">
        <v>1</v>
      </c>
      <c r="F217" s="108">
        <v>2009</v>
      </c>
      <c r="G217" s="109">
        <v>416</v>
      </c>
      <c r="H217" s="74">
        <v>792747</v>
      </c>
      <c r="I217" s="96">
        <v>9124380</v>
      </c>
      <c r="J217" s="97">
        <f t="shared" si="20"/>
        <v>9671842.8</v>
      </c>
      <c r="K217" s="76">
        <v>5275000</v>
      </c>
      <c r="L217" s="4">
        <f t="shared" si="21"/>
        <v>4396842.800000001</v>
      </c>
      <c r="M217" s="84"/>
      <c r="N217" s="158"/>
      <c r="O217" s="158"/>
      <c r="P217" s="158"/>
      <c r="Q217" s="158"/>
      <c r="R217" s="158"/>
      <c r="S217" s="158"/>
      <c r="T217" s="158"/>
    </row>
    <row r="218" spans="2:20" s="6" customFormat="1" ht="15">
      <c r="B218" s="27" t="s">
        <v>94</v>
      </c>
      <c r="C218" s="445"/>
      <c r="D218" s="9" t="s">
        <v>7</v>
      </c>
      <c r="E218" s="90">
        <v>1</v>
      </c>
      <c r="F218" s="108">
        <v>2009</v>
      </c>
      <c r="G218" s="109">
        <v>534</v>
      </c>
      <c r="H218" s="74">
        <v>801419</v>
      </c>
      <c r="I218" s="96">
        <v>9124380</v>
      </c>
      <c r="J218" s="97">
        <f t="shared" si="20"/>
        <v>9671842.8</v>
      </c>
      <c r="K218" s="76">
        <v>5275000</v>
      </c>
      <c r="L218" s="4">
        <f t="shared" si="21"/>
        <v>4396842.800000001</v>
      </c>
      <c r="M218" s="84"/>
      <c r="N218" s="158"/>
      <c r="O218" s="158"/>
      <c r="P218" s="158"/>
      <c r="Q218" s="158"/>
      <c r="R218" s="158"/>
      <c r="S218" s="158"/>
      <c r="T218" s="158"/>
    </row>
    <row r="219" spans="2:20" s="6" customFormat="1" ht="15">
      <c r="B219" s="27" t="s">
        <v>94</v>
      </c>
      <c r="C219" s="443">
        <v>928</v>
      </c>
      <c r="D219" s="9" t="s">
        <v>7</v>
      </c>
      <c r="E219" s="90">
        <v>1</v>
      </c>
      <c r="F219" s="108">
        <v>2009</v>
      </c>
      <c r="G219" s="109">
        <v>366</v>
      </c>
      <c r="H219" s="74">
        <v>773153</v>
      </c>
      <c r="I219" s="96">
        <v>9124380</v>
      </c>
      <c r="J219" s="97">
        <f t="shared" si="20"/>
        <v>9671842.8</v>
      </c>
      <c r="K219" s="76">
        <v>5275000</v>
      </c>
      <c r="L219" s="4">
        <f t="shared" si="21"/>
        <v>4396842.800000001</v>
      </c>
      <c r="M219" s="84"/>
      <c r="N219" s="158"/>
      <c r="O219" s="158"/>
      <c r="P219" s="158"/>
      <c r="Q219" s="158"/>
      <c r="R219" s="158"/>
      <c r="S219" s="158"/>
      <c r="T219" s="158"/>
    </row>
    <row r="220" spans="2:20" s="6" customFormat="1" ht="15">
      <c r="B220" s="27" t="s">
        <v>94</v>
      </c>
      <c r="C220" s="444"/>
      <c r="D220" s="9" t="s">
        <v>7</v>
      </c>
      <c r="E220" s="90">
        <v>1</v>
      </c>
      <c r="F220" s="108">
        <v>2009</v>
      </c>
      <c r="G220" s="109">
        <v>412</v>
      </c>
      <c r="H220" s="74">
        <v>792642</v>
      </c>
      <c r="I220" s="96">
        <v>9124380</v>
      </c>
      <c r="J220" s="97">
        <f t="shared" si="20"/>
        <v>9671842.8</v>
      </c>
      <c r="K220" s="76">
        <v>5275000</v>
      </c>
      <c r="L220" s="4">
        <f t="shared" si="21"/>
        <v>4396842.800000001</v>
      </c>
      <c r="M220" s="84"/>
      <c r="N220" s="158"/>
      <c r="O220" s="158"/>
      <c r="P220" s="158"/>
      <c r="Q220" s="158"/>
      <c r="R220" s="158"/>
      <c r="S220" s="158"/>
      <c r="T220" s="158"/>
    </row>
    <row r="221" spans="2:20" s="6" customFormat="1" ht="15">
      <c r="B221" s="27" t="s">
        <v>94</v>
      </c>
      <c r="C221" s="444"/>
      <c r="D221" s="9" t="s">
        <v>27</v>
      </c>
      <c r="E221" s="90">
        <v>1</v>
      </c>
      <c r="F221" s="108">
        <v>2009</v>
      </c>
      <c r="G221" s="109">
        <v>514</v>
      </c>
      <c r="H221" s="74" t="s">
        <v>95</v>
      </c>
      <c r="I221" s="96">
        <v>2642003</v>
      </c>
      <c r="J221" s="97">
        <f t="shared" si="20"/>
        <v>2800523.18</v>
      </c>
      <c r="K221" s="76">
        <v>0</v>
      </c>
      <c r="L221" s="4">
        <f t="shared" si="21"/>
        <v>2800523.18</v>
      </c>
      <c r="M221" s="84"/>
      <c r="N221" s="158"/>
      <c r="O221" s="158"/>
      <c r="P221" s="158"/>
      <c r="Q221" s="158"/>
      <c r="R221" s="158"/>
      <c r="S221" s="158"/>
      <c r="T221" s="158"/>
    </row>
    <row r="222" spans="2:20" s="6" customFormat="1" ht="15">
      <c r="B222" s="27" t="s">
        <v>96</v>
      </c>
      <c r="C222" s="444"/>
      <c r="D222" s="9" t="s">
        <v>7</v>
      </c>
      <c r="E222" s="90">
        <v>1</v>
      </c>
      <c r="F222" s="108">
        <v>2009</v>
      </c>
      <c r="G222" s="109">
        <v>411</v>
      </c>
      <c r="H222" s="74">
        <v>792976</v>
      </c>
      <c r="I222" s="96">
        <v>9124380</v>
      </c>
      <c r="J222" s="97">
        <f t="shared" si="20"/>
        <v>9671842.8</v>
      </c>
      <c r="K222" s="76">
        <v>5275000</v>
      </c>
      <c r="L222" s="4">
        <f t="shared" si="21"/>
        <v>4396842.800000001</v>
      </c>
      <c r="M222" s="84"/>
      <c r="N222" s="158"/>
      <c r="O222" s="158"/>
      <c r="P222" s="158"/>
      <c r="Q222" s="158"/>
      <c r="R222" s="158"/>
      <c r="S222" s="158"/>
      <c r="T222" s="158"/>
    </row>
    <row r="223" spans="2:20" s="6" customFormat="1" ht="15">
      <c r="B223" s="27" t="s">
        <v>96</v>
      </c>
      <c r="C223" s="444"/>
      <c r="D223" s="9" t="s">
        <v>7</v>
      </c>
      <c r="E223" s="90">
        <v>1</v>
      </c>
      <c r="F223" s="108">
        <v>2009</v>
      </c>
      <c r="G223" s="109">
        <v>448</v>
      </c>
      <c r="H223" s="74">
        <v>792730</v>
      </c>
      <c r="I223" s="96">
        <v>9124380</v>
      </c>
      <c r="J223" s="97">
        <f t="shared" si="20"/>
        <v>9671842.8</v>
      </c>
      <c r="K223" s="76">
        <v>5275000</v>
      </c>
      <c r="L223" s="4">
        <f t="shared" si="21"/>
        <v>4396842.800000001</v>
      </c>
      <c r="M223" s="84"/>
      <c r="N223" s="158"/>
      <c r="O223" s="158"/>
      <c r="P223" s="158"/>
      <c r="Q223" s="158"/>
      <c r="R223" s="158"/>
      <c r="S223" s="158"/>
      <c r="T223" s="158"/>
    </row>
    <row r="224" spans="2:20" s="6" customFormat="1" ht="15">
      <c r="B224" s="27" t="s">
        <v>96</v>
      </c>
      <c r="C224" s="444"/>
      <c r="D224" s="9" t="s">
        <v>7</v>
      </c>
      <c r="E224" s="90">
        <v>1</v>
      </c>
      <c r="F224" s="108">
        <v>2009</v>
      </c>
      <c r="G224" s="109">
        <v>454</v>
      </c>
      <c r="H224" s="74">
        <v>794846</v>
      </c>
      <c r="I224" s="96">
        <v>9124380</v>
      </c>
      <c r="J224" s="97">
        <f t="shared" si="20"/>
        <v>9671842.8</v>
      </c>
      <c r="K224" s="76">
        <v>5275000</v>
      </c>
      <c r="L224" s="4">
        <f t="shared" si="21"/>
        <v>4396842.800000001</v>
      </c>
      <c r="M224" s="84"/>
      <c r="N224" s="158"/>
      <c r="O224" s="158"/>
      <c r="P224" s="158"/>
      <c r="Q224" s="158"/>
      <c r="R224" s="158"/>
      <c r="S224" s="158"/>
      <c r="T224" s="158"/>
    </row>
    <row r="225" spans="2:20" s="6" customFormat="1" ht="15">
      <c r="B225" s="27" t="s">
        <v>96</v>
      </c>
      <c r="C225" s="444"/>
      <c r="D225" s="9" t="s">
        <v>27</v>
      </c>
      <c r="E225" s="90">
        <v>1</v>
      </c>
      <c r="F225" s="108">
        <v>2009</v>
      </c>
      <c r="G225" s="109">
        <v>573</v>
      </c>
      <c r="H225" s="74" t="s">
        <v>97</v>
      </c>
      <c r="I225" s="96">
        <v>2642003</v>
      </c>
      <c r="J225" s="97">
        <f t="shared" si="20"/>
        <v>2800523.18</v>
      </c>
      <c r="K225" s="76">
        <v>0</v>
      </c>
      <c r="L225" s="4">
        <f t="shared" si="21"/>
        <v>2800523.18</v>
      </c>
      <c r="M225" s="84"/>
      <c r="N225" s="158"/>
      <c r="O225" s="158"/>
      <c r="P225" s="158"/>
      <c r="Q225" s="158"/>
      <c r="R225" s="158"/>
      <c r="S225" s="158"/>
      <c r="T225" s="158"/>
    </row>
    <row r="226" spans="2:20" s="6" customFormat="1" ht="15">
      <c r="B226" s="27" t="s">
        <v>98</v>
      </c>
      <c r="C226" s="444"/>
      <c r="D226" s="9" t="s">
        <v>7</v>
      </c>
      <c r="E226" s="90">
        <v>1</v>
      </c>
      <c r="F226" s="108">
        <v>2009</v>
      </c>
      <c r="G226" s="109">
        <v>476</v>
      </c>
      <c r="H226" s="74">
        <v>794787</v>
      </c>
      <c r="I226" s="96">
        <v>9124380</v>
      </c>
      <c r="J226" s="97">
        <f t="shared" si="20"/>
        <v>9671842.8</v>
      </c>
      <c r="K226" s="76">
        <v>5275000</v>
      </c>
      <c r="L226" s="4">
        <f t="shared" si="21"/>
        <v>4396842.800000001</v>
      </c>
      <c r="M226" s="84"/>
      <c r="N226" s="158"/>
      <c r="O226" s="158"/>
      <c r="P226" s="158"/>
      <c r="Q226" s="158"/>
      <c r="R226" s="158"/>
      <c r="S226" s="158"/>
      <c r="T226" s="158"/>
    </row>
    <row r="227" spans="2:20" s="6" customFormat="1" ht="15">
      <c r="B227" s="27" t="s">
        <v>99</v>
      </c>
      <c r="C227" s="444"/>
      <c r="D227" s="9" t="s">
        <v>7</v>
      </c>
      <c r="E227" s="90">
        <v>1</v>
      </c>
      <c r="F227" s="108">
        <v>2009</v>
      </c>
      <c r="G227" s="109">
        <v>402</v>
      </c>
      <c r="H227" s="74">
        <v>792774</v>
      </c>
      <c r="I227" s="96">
        <v>9124380</v>
      </c>
      <c r="J227" s="97">
        <f t="shared" si="20"/>
        <v>9671842.8</v>
      </c>
      <c r="K227" s="76">
        <v>5275000</v>
      </c>
      <c r="L227" s="4">
        <f t="shared" si="21"/>
        <v>4396842.800000001</v>
      </c>
      <c r="M227" s="84"/>
      <c r="N227" s="158"/>
      <c r="O227" s="158"/>
      <c r="P227" s="158"/>
      <c r="Q227" s="158"/>
      <c r="R227" s="158"/>
      <c r="S227" s="158"/>
      <c r="T227" s="158"/>
    </row>
    <row r="228" spans="2:20" s="6" customFormat="1" ht="15">
      <c r="B228" s="27" t="s">
        <v>99</v>
      </c>
      <c r="C228" s="444"/>
      <c r="D228" s="9" t="s">
        <v>7</v>
      </c>
      <c r="E228" s="90">
        <v>1</v>
      </c>
      <c r="F228" s="108">
        <v>2009</v>
      </c>
      <c r="G228" s="109">
        <v>457</v>
      </c>
      <c r="H228" s="74">
        <v>794834</v>
      </c>
      <c r="I228" s="96">
        <v>9124380</v>
      </c>
      <c r="J228" s="97">
        <f t="shared" si="20"/>
        <v>9671842.8</v>
      </c>
      <c r="K228" s="76">
        <v>5275000</v>
      </c>
      <c r="L228" s="4">
        <f t="shared" si="21"/>
        <v>4396842.800000001</v>
      </c>
      <c r="M228" s="84"/>
      <c r="N228" s="158"/>
      <c r="O228" s="158"/>
      <c r="P228" s="158"/>
      <c r="Q228" s="158"/>
      <c r="R228" s="158"/>
      <c r="S228" s="158"/>
      <c r="T228" s="158"/>
    </row>
    <row r="229" spans="2:20" s="6" customFormat="1" ht="15">
      <c r="B229" s="27" t="s">
        <v>99</v>
      </c>
      <c r="C229" s="445"/>
      <c r="D229" s="9" t="s">
        <v>7</v>
      </c>
      <c r="E229" s="90">
        <v>1</v>
      </c>
      <c r="F229" s="108">
        <v>2009</v>
      </c>
      <c r="G229" s="109">
        <v>460</v>
      </c>
      <c r="H229" s="74">
        <v>794823</v>
      </c>
      <c r="I229" s="96">
        <v>9124380</v>
      </c>
      <c r="J229" s="97">
        <f t="shared" si="20"/>
        <v>9671842.8</v>
      </c>
      <c r="K229" s="76">
        <v>5275000</v>
      </c>
      <c r="L229" s="4">
        <f t="shared" si="21"/>
        <v>4396842.800000001</v>
      </c>
      <c r="M229" s="84"/>
      <c r="N229" s="158"/>
      <c r="O229" s="158"/>
      <c r="P229" s="158"/>
      <c r="Q229" s="158"/>
      <c r="R229" s="158"/>
      <c r="S229" s="158"/>
      <c r="T229" s="158"/>
    </row>
    <row r="230" spans="2:20" s="6" customFormat="1" ht="15">
      <c r="B230" s="27" t="s">
        <v>99</v>
      </c>
      <c r="C230" s="443">
        <v>928</v>
      </c>
      <c r="D230" s="9" t="s">
        <v>7</v>
      </c>
      <c r="E230" s="90">
        <v>1</v>
      </c>
      <c r="F230" s="108">
        <v>2009</v>
      </c>
      <c r="G230" s="109">
        <v>491</v>
      </c>
      <c r="H230" s="74">
        <v>801537</v>
      </c>
      <c r="I230" s="96">
        <v>9124380</v>
      </c>
      <c r="J230" s="97">
        <f t="shared" si="20"/>
        <v>9671842.8</v>
      </c>
      <c r="K230" s="76">
        <v>5275000</v>
      </c>
      <c r="L230" s="4">
        <f t="shared" si="21"/>
        <v>4396842.800000001</v>
      </c>
      <c r="M230" s="84"/>
      <c r="N230" s="158"/>
      <c r="O230" s="158"/>
      <c r="P230" s="158"/>
      <c r="Q230" s="158"/>
      <c r="R230" s="158"/>
      <c r="S230" s="158"/>
      <c r="T230" s="158"/>
    </row>
    <row r="231" spans="2:20" s="6" customFormat="1" ht="15">
      <c r="B231" s="27" t="s">
        <v>100</v>
      </c>
      <c r="C231" s="444"/>
      <c r="D231" s="9" t="s">
        <v>7</v>
      </c>
      <c r="E231" s="90">
        <v>1</v>
      </c>
      <c r="F231" s="108">
        <v>2009</v>
      </c>
      <c r="G231" s="109">
        <v>405</v>
      </c>
      <c r="H231" s="74">
        <v>792834</v>
      </c>
      <c r="I231" s="96">
        <v>9124380</v>
      </c>
      <c r="J231" s="97">
        <f t="shared" si="20"/>
        <v>9671842.8</v>
      </c>
      <c r="K231" s="76">
        <v>5275000</v>
      </c>
      <c r="L231" s="4">
        <f t="shared" si="21"/>
        <v>4396842.800000001</v>
      </c>
      <c r="M231" s="84"/>
      <c r="N231" s="158"/>
      <c r="O231" s="158"/>
      <c r="P231" s="158"/>
      <c r="Q231" s="158"/>
      <c r="R231" s="158"/>
      <c r="S231" s="158"/>
      <c r="T231" s="158"/>
    </row>
    <row r="232" spans="2:20" s="6" customFormat="1" ht="15">
      <c r="B232" s="27" t="s">
        <v>100</v>
      </c>
      <c r="C232" s="444"/>
      <c r="D232" s="9" t="s">
        <v>7</v>
      </c>
      <c r="E232" s="90">
        <v>1</v>
      </c>
      <c r="F232" s="108">
        <v>2009</v>
      </c>
      <c r="G232" s="109">
        <v>485</v>
      </c>
      <c r="H232" s="74">
        <v>801494</v>
      </c>
      <c r="I232" s="96">
        <v>9124380</v>
      </c>
      <c r="J232" s="97">
        <f t="shared" si="20"/>
        <v>9671842.8</v>
      </c>
      <c r="K232" s="76">
        <v>5275000</v>
      </c>
      <c r="L232" s="4">
        <f t="shared" si="21"/>
        <v>4396842.800000001</v>
      </c>
      <c r="M232" s="84"/>
      <c r="N232" s="158"/>
      <c r="O232" s="158"/>
      <c r="P232" s="158"/>
      <c r="Q232" s="158"/>
      <c r="R232" s="158"/>
      <c r="S232" s="158"/>
      <c r="T232" s="158"/>
    </row>
    <row r="233" spans="2:20" s="6" customFormat="1" ht="15">
      <c r="B233" s="27" t="s">
        <v>101</v>
      </c>
      <c r="C233" s="444"/>
      <c r="D233" s="9" t="s">
        <v>7</v>
      </c>
      <c r="E233" s="90">
        <v>1</v>
      </c>
      <c r="F233" s="108">
        <v>2009</v>
      </c>
      <c r="G233" s="109">
        <v>456</v>
      </c>
      <c r="H233" s="74">
        <v>794801</v>
      </c>
      <c r="I233" s="96">
        <v>9124380</v>
      </c>
      <c r="J233" s="97">
        <f t="shared" si="20"/>
        <v>9671842.8</v>
      </c>
      <c r="K233" s="76">
        <v>5275000</v>
      </c>
      <c r="L233" s="4">
        <f t="shared" si="21"/>
        <v>4396842.800000001</v>
      </c>
      <c r="M233" s="84"/>
      <c r="N233" s="158"/>
      <c r="O233" s="158"/>
      <c r="P233" s="158"/>
      <c r="Q233" s="158"/>
      <c r="R233" s="158"/>
      <c r="S233" s="158"/>
      <c r="T233" s="158"/>
    </row>
    <row r="234" spans="2:20" s="6" customFormat="1" ht="15">
      <c r="B234" s="27" t="s">
        <v>101</v>
      </c>
      <c r="C234" s="444"/>
      <c r="D234" s="9" t="s">
        <v>7</v>
      </c>
      <c r="E234" s="90">
        <v>1</v>
      </c>
      <c r="F234" s="108">
        <v>2009</v>
      </c>
      <c r="G234" s="109">
        <v>475</v>
      </c>
      <c r="H234" s="74">
        <v>794645</v>
      </c>
      <c r="I234" s="96">
        <v>9124380</v>
      </c>
      <c r="J234" s="97">
        <f t="shared" si="20"/>
        <v>9671842.8</v>
      </c>
      <c r="K234" s="76">
        <v>5275000</v>
      </c>
      <c r="L234" s="4">
        <f t="shared" si="21"/>
        <v>4396842.800000001</v>
      </c>
      <c r="M234" s="84"/>
      <c r="N234" s="158"/>
      <c r="O234" s="158"/>
      <c r="P234" s="158"/>
      <c r="Q234" s="158"/>
      <c r="R234" s="158"/>
      <c r="S234" s="158"/>
      <c r="T234" s="158"/>
    </row>
    <row r="235" spans="2:20" s="6" customFormat="1" ht="15">
      <c r="B235" s="27" t="s">
        <v>101</v>
      </c>
      <c r="C235" s="444"/>
      <c r="D235" s="9" t="s">
        <v>7</v>
      </c>
      <c r="E235" s="90">
        <v>1</v>
      </c>
      <c r="F235" s="108">
        <v>2009</v>
      </c>
      <c r="G235" s="109">
        <v>480</v>
      </c>
      <c r="H235" s="74">
        <v>801493</v>
      </c>
      <c r="I235" s="96">
        <v>9124380</v>
      </c>
      <c r="J235" s="97">
        <f t="shared" si="20"/>
        <v>9671842.8</v>
      </c>
      <c r="K235" s="76">
        <v>5275000</v>
      </c>
      <c r="L235" s="4">
        <f t="shared" si="21"/>
        <v>4396842.800000001</v>
      </c>
      <c r="M235" s="84"/>
      <c r="N235" s="158"/>
      <c r="O235" s="158"/>
      <c r="P235" s="158"/>
      <c r="Q235" s="158"/>
      <c r="R235" s="158"/>
      <c r="S235" s="158"/>
      <c r="T235" s="158"/>
    </row>
    <row r="236" spans="2:20" s="6" customFormat="1" ht="15">
      <c r="B236" s="27" t="s">
        <v>101</v>
      </c>
      <c r="C236" s="444"/>
      <c r="D236" s="9" t="s">
        <v>7</v>
      </c>
      <c r="E236" s="90">
        <v>1</v>
      </c>
      <c r="F236" s="108">
        <v>2009</v>
      </c>
      <c r="G236" s="109">
        <v>488</v>
      </c>
      <c r="H236" s="74">
        <v>801506</v>
      </c>
      <c r="I236" s="96">
        <v>9124380</v>
      </c>
      <c r="J236" s="97">
        <f t="shared" si="20"/>
        <v>9671842.8</v>
      </c>
      <c r="K236" s="76">
        <v>5275000</v>
      </c>
      <c r="L236" s="4">
        <f t="shared" si="21"/>
        <v>4396842.800000001</v>
      </c>
      <c r="M236" s="84"/>
      <c r="N236" s="158"/>
      <c r="O236" s="158"/>
      <c r="P236" s="158"/>
      <c r="Q236" s="158"/>
      <c r="R236" s="158"/>
      <c r="S236" s="158"/>
      <c r="T236" s="158"/>
    </row>
    <row r="237" spans="2:20" s="6" customFormat="1" ht="15">
      <c r="B237" s="27" t="s">
        <v>101</v>
      </c>
      <c r="C237" s="444"/>
      <c r="D237" s="9" t="s">
        <v>7</v>
      </c>
      <c r="E237" s="90">
        <v>1</v>
      </c>
      <c r="F237" s="108">
        <v>2009</v>
      </c>
      <c r="G237" s="109">
        <v>532</v>
      </c>
      <c r="H237" s="74">
        <v>801481</v>
      </c>
      <c r="I237" s="96">
        <v>9124380</v>
      </c>
      <c r="J237" s="97">
        <f t="shared" si="20"/>
        <v>9671842.8</v>
      </c>
      <c r="K237" s="76">
        <v>5275000</v>
      </c>
      <c r="L237" s="4">
        <f t="shared" si="21"/>
        <v>4396842.800000001</v>
      </c>
      <c r="M237" s="84"/>
      <c r="N237" s="158"/>
      <c r="O237" s="158"/>
      <c r="P237" s="158"/>
      <c r="Q237" s="158"/>
      <c r="R237" s="158"/>
      <c r="S237" s="158"/>
      <c r="T237" s="158"/>
    </row>
    <row r="238" spans="2:20" s="6" customFormat="1" ht="15">
      <c r="B238" s="27" t="s">
        <v>101</v>
      </c>
      <c r="C238" s="444"/>
      <c r="D238" s="9" t="s">
        <v>7</v>
      </c>
      <c r="E238" s="90">
        <v>1</v>
      </c>
      <c r="F238" s="108">
        <v>2009</v>
      </c>
      <c r="G238" s="109">
        <v>554</v>
      </c>
      <c r="H238" s="74">
        <v>801502</v>
      </c>
      <c r="I238" s="96">
        <v>9124380</v>
      </c>
      <c r="J238" s="97">
        <f t="shared" si="20"/>
        <v>9671842.8</v>
      </c>
      <c r="K238" s="76">
        <v>5275000</v>
      </c>
      <c r="L238" s="4">
        <f t="shared" si="21"/>
        <v>4396842.800000001</v>
      </c>
      <c r="M238" s="84"/>
      <c r="N238" s="158"/>
      <c r="O238" s="158"/>
      <c r="P238" s="158"/>
      <c r="Q238" s="158"/>
      <c r="R238" s="158"/>
      <c r="S238" s="158"/>
      <c r="T238" s="158"/>
    </row>
    <row r="239" spans="2:20" s="6" customFormat="1" ht="15">
      <c r="B239" s="27" t="s">
        <v>101</v>
      </c>
      <c r="C239" s="444"/>
      <c r="D239" s="9" t="s">
        <v>7</v>
      </c>
      <c r="E239" s="90">
        <v>1</v>
      </c>
      <c r="F239" s="108">
        <v>2009</v>
      </c>
      <c r="G239" s="109">
        <v>559</v>
      </c>
      <c r="H239" s="74">
        <v>801503</v>
      </c>
      <c r="I239" s="96">
        <v>9124380</v>
      </c>
      <c r="J239" s="97">
        <f aca="true" t="shared" si="22" ref="J239:J270">+I239*1.06</f>
        <v>9671842.8</v>
      </c>
      <c r="K239" s="76">
        <v>5275000</v>
      </c>
      <c r="L239" s="4">
        <f aca="true" t="shared" si="23" ref="L239:L270">(E239*J239)-K239</f>
        <v>4396842.800000001</v>
      </c>
      <c r="M239" s="84"/>
      <c r="N239" s="158"/>
      <c r="O239" s="158"/>
      <c r="P239" s="158"/>
      <c r="Q239" s="158"/>
      <c r="R239" s="158"/>
      <c r="S239" s="158"/>
      <c r="T239" s="158"/>
    </row>
    <row r="240" spans="2:20" s="6" customFormat="1" ht="15">
      <c r="B240" s="27" t="s">
        <v>101</v>
      </c>
      <c r="C240" s="445"/>
      <c r="D240" s="9" t="s">
        <v>27</v>
      </c>
      <c r="E240" s="90">
        <v>1</v>
      </c>
      <c r="F240" s="108">
        <v>2009</v>
      </c>
      <c r="G240" s="109">
        <v>511</v>
      </c>
      <c r="H240" s="74" t="s">
        <v>102</v>
      </c>
      <c r="I240" s="96">
        <v>2642003</v>
      </c>
      <c r="J240" s="97">
        <f t="shared" si="22"/>
        <v>2800523.18</v>
      </c>
      <c r="K240" s="76">
        <v>0</v>
      </c>
      <c r="L240" s="4">
        <f t="shared" si="23"/>
        <v>2800523.18</v>
      </c>
      <c r="M240" s="84"/>
      <c r="N240" s="158"/>
      <c r="O240" s="158"/>
      <c r="P240" s="158"/>
      <c r="Q240" s="158"/>
      <c r="R240" s="158"/>
      <c r="S240" s="158"/>
      <c r="T240" s="158"/>
    </row>
    <row r="241" spans="2:20" s="6" customFormat="1" ht="15">
      <c r="B241" s="27" t="s">
        <v>57</v>
      </c>
      <c r="C241" s="443">
        <v>928</v>
      </c>
      <c r="D241" s="9" t="s">
        <v>7</v>
      </c>
      <c r="E241" s="90">
        <v>1</v>
      </c>
      <c r="F241" s="108">
        <v>2009</v>
      </c>
      <c r="G241" s="109">
        <v>404</v>
      </c>
      <c r="H241" s="74">
        <v>792830</v>
      </c>
      <c r="I241" s="96">
        <v>9124380</v>
      </c>
      <c r="J241" s="97">
        <f t="shared" si="22"/>
        <v>9671842.8</v>
      </c>
      <c r="K241" s="76">
        <v>5275000</v>
      </c>
      <c r="L241" s="4">
        <f t="shared" si="23"/>
        <v>4396842.800000001</v>
      </c>
      <c r="M241" s="84"/>
      <c r="N241" s="158"/>
      <c r="O241" s="158"/>
      <c r="P241" s="158"/>
      <c r="Q241" s="158"/>
      <c r="R241" s="158"/>
      <c r="S241" s="158"/>
      <c r="T241" s="158"/>
    </row>
    <row r="242" spans="2:20" s="6" customFormat="1" ht="15">
      <c r="B242" s="27" t="s">
        <v>57</v>
      </c>
      <c r="C242" s="444"/>
      <c r="D242" s="9" t="s">
        <v>7</v>
      </c>
      <c r="E242" s="90">
        <v>1</v>
      </c>
      <c r="F242" s="108">
        <v>2009</v>
      </c>
      <c r="G242" s="109">
        <v>492</v>
      </c>
      <c r="H242" s="74">
        <v>801408</v>
      </c>
      <c r="I242" s="96">
        <v>9124380</v>
      </c>
      <c r="J242" s="97">
        <f t="shared" si="22"/>
        <v>9671842.8</v>
      </c>
      <c r="K242" s="76">
        <v>5275000</v>
      </c>
      <c r="L242" s="4">
        <f t="shared" si="23"/>
        <v>4396842.800000001</v>
      </c>
      <c r="M242" s="84"/>
      <c r="N242" s="158"/>
      <c r="O242" s="158"/>
      <c r="P242" s="158"/>
      <c r="Q242" s="158"/>
      <c r="R242" s="158"/>
      <c r="S242" s="158"/>
      <c r="T242" s="158"/>
    </row>
    <row r="243" spans="2:20" s="6" customFormat="1" ht="15">
      <c r="B243" s="27" t="s">
        <v>57</v>
      </c>
      <c r="C243" s="444"/>
      <c r="D243" s="9" t="s">
        <v>7</v>
      </c>
      <c r="E243" s="90">
        <v>1</v>
      </c>
      <c r="F243" s="108">
        <v>2009</v>
      </c>
      <c r="G243" s="109">
        <v>537</v>
      </c>
      <c r="H243" s="74">
        <v>801504</v>
      </c>
      <c r="I243" s="96">
        <v>9124380</v>
      </c>
      <c r="J243" s="97">
        <f t="shared" si="22"/>
        <v>9671842.8</v>
      </c>
      <c r="K243" s="76">
        <v>5275000</v>
      </c>
      <c r="L243" s="4">
        <f t="shared" si="23"/>
        <v>4396842.800000001</v>
      </c>
      <c r="M243" s="84"/>
      <c r="N243" s="158"/>
      <c r="O243" s="158"/>
      <c r="P243" s="158"/>
      <c r="Q243" s="158"/>
      <c r="R243" s="158"/>
      <c r="S243" s="158"/>
      <c r="T243" s="158"/>
    </row>
    <row r="244" spans="2:20" s="6" customFormat="1" ht="15">
      <c r="B244" s="27" t="s">
        <v>57</v>
      </c>
      <c r="C244" s="444"/>
      <c r="D244" s="9" t="s">
        <v>7</v>
      </c>
      <c r="E244" s="90">
        <v>1</v>
      </c>
      <c r="F244" s="108">
        <v>2009</v>
      </c>
      <c r="G244" s="109">
        <v>556</v>
      </c>
      <c r="H244" s="74">
        <v>801396</v>
      </c>
      <c r="I244" s="96">
        <v>9124380</v>
      </c>
      <c r="J244" s="97">
        <f t="shared" si="22"/>
        <v>9671842.8</v>
      </c>
      <c r="K244" s="76">
        <v>5275000</v>
      </c>
      <c r="L244" s="4">
        <f t="shared" si="23"/>
        <v>4396842.800000001</v>
      </c>
      <c r="M244" s="84"/>
      <c r="N244" s="158"/>
      <c r="O244" s="158"/>
      <c r="P244" s="158"/>
      <c r="Q244" s="158"/>
      <c r="R244" s="158"/>
      <c r="S244" s="158"/>
      <c r="T244" s="158"/>
    </row>
    <row r="245" spans="2:20" s="6" customFormat="1" ht="15">
      <c r="B245" s="27" t="s">
        <v>61</v>
      </c>
      <c r="C245" s="444"/>
      <c r="D245" s="9" t="s">
        <v>7</v>
      </c>
      <c r="E245" s="90">
        <v>1</v>
      </c>
      <c r="F245" s="108">
        <v>2009</v>
      </c>
      <c r="G245" s="109">
        <v>447</v>
      </c>
      <c r="H245" s="74">
        <v>792788</v>
      </c>
      <c r="I245" s="96">
        <v>9124380</v>
      </c>
      <c r="J245" s="97">
        <f t="shared" si="22"/>
        <v>9671842.8</v>
      </c>
      <c r="K245" s="76">
        <v>5275000</v>
      </c>
      <c r="L245" s="4">
        <f t="shared" si="23"/>
        <v>4396842.800000001</v>
      </c>
      <c r="M245" s="84"/>
      <c r="N245" s="158"/>
      <c r="O245" s="158"/>
      <c r="P245" s="158"/>
      <c r="Q245" s="158"/>
      <c r="R245" s="158"/>
      <c r="S245" s="158"/>
      <c r="T245" s="158"/>
    </row>
    <row r="246" spans="2:20" s="6" customFormat="1" ht="15">
      <c r="B246" s="27" t="s">
        <v>61</v>
      </c>
      <c r="C246" s="444"/>
      <c r="D246" s="9" t="s">
        <v>7</v>
      </c>
      <c r="E246" s="90">
        <v>1</v>
      </c>
      <c r="F246" s="108">
        <v>2009</v>
      </c>
      <c r="G246" s="109">
        <v>461</v>
      </c>
      <c r="H246" s="74">
        <v>794862</v>
      </c>
      <c r="I246" s="96">
        <v>9124380</v>
      </c>
      <c r="J246" s="97">
        <f t="shared" si="22"/>
        <v>9671842.8</v>
      </c>
      <c r="K246" s="76">
        <v>5275000</v>
      </c>
      <c r="L246" s="4">
        <f t="shared" si="23"/>
        <v>4396842.800000001</v>
      </c>
      <c r="M246" s="84"/>
      <c r="N246" s="158"/>
      <c r="O246" s="158"/>
      <c r="P246" s="158"/>
      <c r="Q246" s="158"/>
      <c r="R246" s="158"/>
      <c r="S246" s="158"/>
      <c r="T246" s="158"/>
    </row>
    <row r="247" spans="2:20" s="6" customFormat="1" ht="15">
      <c r="B247" s="27" t="s">
        <v>61</v>
      </c>
      <c r="C247" s="444"/>
      <c r="D247" s="9" t="s">
        <v>7</v>
      </c>
      <c r="E247" s="90">
        <v>1</v>
      </c>
      <c r="F247" s="108">
        <v>2009</v>
      </c>
      <c r="G247" s="109">
        <v>478</v>
      </c>
      <c r="H247" s="74">
        <v>794795</v>
      </c>
      <c r="I247" s="96">
        <v>9124380</v>
      </c>
      <c r="J247" s="97">
        <f t="shared" si="22"/>
        <v>9671842.8</v>
      </c>
      <c r="K247" s="76">
        <v>5275000</v>
      </c>
      <c r="L247" s="4">
        <f t="shared" si="23"/>
        <v>4396842.800000001</v>
      </c>
      <c r="M247" s="84"/>
      <c r="N247" s="158"/>
      <c r="O247" s="158"/>
      <c r="P247" s="158"/>
      <c r="Q247" s="158"/>
      <c r="R247" s="158"/>
      <c r="S247" s="158"/>
      <c r="T247" s="158"/>
    </row>
    <row r="248" spans="2:20" s="6" customFormat="1" ht="15">
      <c r="B248" s="27" t="s">
        <v>61</v>
      </c>
      <c r="C248" s="444"/>
      <c r="D248" s="9" t="s">
        <v>7</v>
      </c>
      <c r="E248" s="90">
        <v>1</v>
      </c>
      <c r="F248" s="108">
        <v>2009</v>
      </c>
      <c r="G248" s="109">
        <v>544</v>
      </c>
      <c r="H248" s="74">
        <v>801402</v>
      </c>
      <c r="I248" s="96">
        <v>9124380</v>
      </c>
      <c r="J248" s="97">
        <f t="shared" si="22"/>
        <v>9671842.8</v>
      </c>
      <c r="K248" s="76">
        <v>5275000</v>
      </c>
      <c r="L248" s="4">
        <f t="shared" si="23"/>
        <v>4396842.800000001</v>
      </c>
      <c r="M248" s="84"/>
      <c r="N248" s="158"/>
      <c r="O248" s="158"/>
      <c r="P248" s="158"/>
      <c r="Q248" s="158"/>
      <c r="R248" s="158"/>
      <c r="S248" s="158"/>
      <c r="T248" s="158"/>
    </row>
    <row r="249" spans="2:20" s="6" customFormat="1" ht="15">
      <c r="B249" s="27" t="s">
        <v>61</v>
      </c>
      <c r="C249" s="444"/>
      <c r="D249" s="9" t="s">
        <v>27</v>
      </c>
      <c r="E249" s="90">
        <v>1</v>
      </c>
      <c r="F249" s="108">
        <v>2009</v>
      </c>
      <c r="G249" s="109">
        <v>506</v>
      </c>
      <c r="H249" s="74" t="s">
        <v>103</v>
      </c>
      <c r="I249" s="96">
        <v>2642003</v>
      </c>
      <c r="J249" s="97">
        <f t="shared" si="22"/>
        <v>2800523.18</v>
      </c>
      <c r="K249" s="76">
        <v>0</v>
      </c>
      <c r="L249" s="4">
        <f t="shared" si="23"/>
        <v>2800523.18</v>
      </c>
      <c r="M249" s="84"/>
      <c r="N249" s="158"/>
      <c r="O249" s="158"/>
      <c r="P249" s="158"/>
      <c r="Q249" s="158"/>
      <c r="R249" s="158"/>
      <c r="S249" s="158"/>
      <c r="T249" s="158"/>
    </row>
    <row r="250" spans="2:20" s="6" customFormat="1" ht="15">
      <c r="B250" s="27" t="s">
        <v>104</v>
      </c>
      <c r="C250" s="444"/>
      <c r="D250" s="9" t="s">
        <v>7</v>
      </c>
      <c r="E250" s="90">
        <v>1</v>
      </c>
      <c r="F250" s="108">
        <v>2009</v>
      </c>
      <c r="G250" s="109">
        <v>408</v>
      </c>
      <c r="H250" s="74">
        <v>792749</v>
      </c>
      <c r="I250" s="96">
        <v>9124380</v>
      </c>
      <c r="J250" s="97">
        <f t="shared" si="22"/>
        <v>9671842.8</v>
      </c>
      <c r="K250" s="76">
        <v>5275000</v>
      </c>
      <c r="L250" s="4">
        <f t="shared" si="23"/>
        <v>4396842.800000001</v>
      </c>
      <c r="M250" s="84"/>
      <c r="N250" s="158"/>
      <c r="O250" s="158"/>
      <c r="P250" s="158"/>
      <c r="Q250" s="158"/>
      <c r="R250" s="158"/>
      <c r="S250" s="158"/>
      <c r="T250" s="158"/>
    </row>
    <row r="251" spans="2:20" s="6" customFormat="1" ht="15">
      <c r="B251" s="27" t="s">
        <v>104</v>
      </c>
      <c r="C251" s="445"/>
      <c r="D251" s="9" t="s">
        <v>7</v>
      </c>
      <c r="E251" s="90">
        <v>1</v>
      </c>
      <c r="F251" s="108">
        <v>2009</v>
      </c>
      <c r="G251" s="109">
        <v>470</v>
      </c>
      <c r="H251" s="74">
        <v>794771</v>
      </c>
      <c r="I251" s="96">
        <v>9124380</v>
      </c>
      <c r="J251" s="97">
        <f t="shared" si="22"/>
        <v>9671842.8</v>
      </c>
      <c r="K251" s="76">
        <v>5275000</v>
      </c>
      <c r="L251" s="4">
        <f t="shared" si="23"/>
        <v>4396842.800000001</v>
      </c>
      <c r="M251" s="84"/>
      <c r="N251" s="158"/>
      <c r="O251" s="158"/>
      <c r="P251" s="158"/>
      <c r="Q251" s="158"/>
      <c r="R251" s="158"/>
      <c r="S251" s="158"/>
      <c r="T251" s="158"/>
    </row>
    <row r="252" spans="2:20" s="6" customFormat="1" ht="15">
      <c r="B252" s="27" t="s">
        <v>104</v>
      </c>
      <c r="C252" s="443">
        <v>928</v>
      </c>
      <c r="D252" s="9" t="s">
        <v>7</v>
      </c>
      <c r="E252" s="90">
        <v>1</v>
      </c>
      <c r="F252" s="108">
        <v>2009</v>
      </c>
      <c r="G252" s="109">
        <v>494</v>
      </c>
      <c r="H252" s="74">
        <v>801495</v>
      </c>
      <c r="I252" s="96">
        <v>9124380</v>
      </c>
      <c r="J252" s="97">
        <f t="shared" si="22"/>
        <v>9671842.8</v>
      </c>
      <c r="K252" s="76">
        <v>5275000</v>
      </c>
      <c r="L252" s="4">
        <f t="shared" si="23"/>
        <v>4396842.800000001</v>
      </c>
      <c r="M252" s="84"/>
      <c r="N252" s="158"/>
      <c r="O252" s="158"/>
      <c r="P252" s="158"/>
      <c r="Q252" s="158"/>
      <c r="R252" s="158"/>
      <c r="S252" s="158"/>
      <c r="T252" s="158"/>
    </row>
    <row r="253" spans="2:20" s="6" customFormat="1" ht="15">
      <c r="B253" s="27" t="s">
        <v>104</v>
      </c>
      <c r="C253" s="444"/>
      <c r="D253" s="9" t="s">
        <v>7</v>
      </c>
      <c r="E253" s="90">
        <v>1</v>
      </c>
      <c r="F253" s="108">
        <v>2009</v>
      </c>
      <c r="G253" s="109">
        <v>550</v>
      </c>
      <c r="H253" s="74">
        <v>801398</v>
      </c>
      <c r="I253" s="96">
        <v>9124380</v>
      </c>
      <c r="J253" s="97">
        <f t="shared" si="22"/>
        <v>9671842.8</v>
      </c>
      <c r="K253" s="76">
        <v>5275000</v>
      </c>
      <c r="L253" s="4">
        <f t="shared" si="23"/>
        <v>4396842.800000001</v>
      </c>
      <c r="M253" s="84"/>
      <c r="N253" s="158"/>
      <c r="O253" s="158"/>
      <c r="P253" s="158"/>
      <c r="Q253" s="158"/>
      <c r="R253" s="158"/>
      <c r="S253" s="158"/>
      <c r="T253" s="158"/>
    </row>
    <row r="254" spans="2:20" s="6" customFormat="1" ht="15">
      <c r="B254" s="27" t="s">
        <v>105</v>
      </c>
      <c r="C254" s="444"/>
      <c r="D254" s="9" t="s">
        <v>7</v>
      </c>
      <c r="E254" s="90">
        <v>1</v>
      </c>
      <c r="F254" s="108">
        <v>2009</v>
      </c>
      <c r="G254" s="109">
        <v>413</v>
      </c>
      <c r="H254" s="74">
        <v>794867</v>
      </c>
      <c r="I254" s="96">
        <v>9124380</v>
      </c>
      <c r="J254" s="97">
        <f t="shared" si="22"/>
        <v>9671842.8</v>
      </c>
      <c r="K254" s="76">
        <v>5275000</v>
      </c>
      <c r="L254" s="4">
        <f t="shared" si="23"/>
        <v>4396842.800000001</v>
      </c>
      <c r="M254" s="84"/>
      <c r="N254" s="158"/>
      <c r="O254" s="158"/>
      <c r="P254" s="158"/>
      <c r="Q254" s="158"/>
      <c r="R254" s="158"/>
      <c r="S254" s="158"/>
      <c r="T254" s="158"/>
    </row>
    <row r="255" spans="2:20" s="6" customFormat="1" ht="15">
      <c r="B255" s="27" t="s">
        <v>105</v>
      </c>
      <c r="C255" s="444"/>
      <c r="D255" s="9" t="s">
        <v>7</v>
      </c>
      <c r="E255" s="90">
        <v>1</v>
      </c>
      <c r="F255" s="108">
        <v>2009</v>
      </c>
      <c r="G255" s="109">
        <v>533</v>
      </c>
      <c r="H255" s="74">
        <v>801479</v>
      </c>
      <c r="I255" s="96">
        <v>9124380</v>
      </c>
      <c r="J255" s="97">
        <f t="shared" si="22"/>
        <v>9671842.8</v>
      </c>
      <c r="K255" s="76">
        <v>5275000</v>
      </c>
      <c r="L255" s="4">
        <f t="shared" si="23"/>
        <v>4396842.800000001</v>
      </c>
      <c r="M255" s="84"/>
      <c r="N255" s="158"/>
      <c r="O255" s="158"/>
      <c r="P255" s="158"/>
      <c r="Q255" s="158"/>
      <c r="R255" s="158"/>
      <c r="S255" s="158"/>
      <c r="T255" s="158"/>
    </row>
    <row r="256" spans="2:20" s="6" customFormat="1" ht="15">
      <c r="B256" s="27" t="s">
        <v>105</v>
      </c>
      <c r="C256" s="444"/>
      <c r="D256" s="9" t="s">
        <v>7</v>
      </c>
      <c r="E256" s="90">
        <v>1</v>
      </c>
      <c r="F256" s="108">
        <v>2009</v>
      </c>
      <c r="G256" s="109">
        <v>401</v>
      </c>
      <c r="H256" s="74">
        <v>792655</v>
      </c>
      <c r="I256" s="96">
        <v>9124380</v>
      </c>
      <c r="J256" s="97">
        <f t="shared" si="22"/>
        <v>9671842.8</v>
      </c>
      <c r="K256" s="76">
        <v>5275000</v>
      </c>
      <c r="L256" s="4">
        <f t="shared" si="23"/>
        <v>4396842.800000001</v>
      </c>
      <c r="M256" s="84"/>
      <c r="N256" s="158"/>
      <c r="O256" s="158"/>
      <c r="P256" s="158"/>
      <c r="Q256" s="158"/>
      <c r="R256" s="158"/>
      <c r="S256" s="158"/>
      <c r="T256" s="158"/>
    </row>
    <row r="257" spans="2:20" s="6" customFormat="1" ht="15">
      <c r="B257" s="27" t="s">
        <v>105</v>
      </c>
      <c r="C257" s="444"/>
      <c r="D257" s="9" t="s">
        <v>7</v>
      </c>
      <c r="E257" s="90">
        <v>1</v>
      </c>
      <c r="F257" s="108">
        <v>2009</v>
      </c>
      <c r="G257" s="109">
        <v>472</v>
      </c>
      <c r="H257" s="74">
        <v>794754</v>
      </c>
      <c r="I257" s="96">
        <v>9124380</v>
      </c>
      <c r="J257" s="97">
        <f t="shared" si="22"/>
        <v>9671842.8</v>
      </c>
      <c r="K257" s="76">
        <v>5275000</v>
      </c>
      <c r="L257" s="4">
        <f t="shared" si="23"/>
        <v>4396842.800000001</v>
      </c>
      <c r="M257" s="84"/>
      <c r="N257" s="158"/>
      <c r="O257" s="158"/>
      <c r="P257" s="158"/>
      <c r="Q257" s="158"/>
      <c r="R257" s="158"/>
      <c r="S257" s="158"/>
      <c r="T257" s="158"/>
    </row>
    <row r="258" spans="2:20" s="6" customFormat="1" ht="15">
      <c r="B258" s="27" t="s">
        <v>105</v>
      </c>
      <c r="C258" s="444"/>
      <c r="D258" s="9" t="s">
        <v>7</v>
      </c>
      <c r="E258" s="90">
        <v>1</v>
      </c>
      <c r="F258" s="108">
        <v>2009</v>
      </c>
      <c r="G258" s="109">
        <v>481</v>
      </c>
      <c r="H258" s="74">
        <v>801538</v>
      </c>
      <c r="I258" s="96">
        <v>9124380</v>
      </c>
      <c r="J258" s="97">
        <f t="shared" si="22"/>
        <v>9671842.8</v>
      </c>
      <c r="K258" s="76">
        <v>5275000</v>
      </c>
      <c r="L258" s="4">
        <f t="shared" si="23"/>
        <v>4396842.800000001</v>
      </c>
      <c r="M258" s="84"/>
      <c r="N258" s="158"/>
      <c r="O258" s="158"/>
      <c r="P258" s="158"/>
      <c r="Q258" s="158"/>
      <c r="R258" s="158"/>
      <c r="S258" s="158"/>
      <c r="T258" s="158"/>
    </row>
    <row r="259" spans="2:20" s="6" customFormat="1" ht="15">
      <c r="B259" s="27" t="s">
        <v>105</v>
      </c>
      <c r="C259" s="444"/>
      <c r="D259" s="9" t="s">
        <v>7</v>
      </c>
      <c r="E259" s="90">
        <v>1</v>
      </c>
      <c r="F259" s="108">
        <v>2009</v>
      </c>
      <c r="G259" s="109">
        <v>489</v>
      </c>
      <c r="H259" s="74">
        <v>801513</v>
      </c>
      <c r="I259" s="96">
        <v>9124380</v>
      </c>
      <c r="J259" s="97">
        <f t="shared" si="22"/>
        <v>9671842.8</v>
      </c>
      <c r="K259" s="76">
        <v>5275000</v>
      </c>
      <c r="L259" s="4">
        <f t="shared" si="23"/>
        <v>4396842.800000001</v>
      </c>
      <c r="M259" s="84"/>
      <c r="N259" s="158"/>
      <c r="O259" s="158"/>
      <c r="P259" s="158"/>
      <c r="Q259" s="158"/>
      <c r="R259" s="158"/>
      <c r="S259" s="158"/>
      <c r="T259" s="158"/>
    </row>
    <row r="260" spans="2:20" s="6" customFormat="1" ht="15">
      <c r="B260" s="27" t="s">
        <v>105</v>
      </c>
      <c r="C260" s="444"/>
      <c r="D260" s="9" t="s">
        <v>7</v>
      </c>
      <c r="E260" s="90">
        <v>1</v>
      </c>
      <c r="F260" s="108">
        <v>2009</v>
      </c>
      <c r="G260" s="109">
        <v>553</v>
      </c>
      <c r="H260" s="74">
        <v>801533</v>
      </c>
      <c r="I260" s="96">
        <v>9124380</v>
      </c>
      <c r="J260" s="97">
        <f t="shared" si="22"/>
        <v>9671842.8</v>
      </c>
      <c r="K260" s="76">
        <v>5275000</v>
      </c>
      <c r="L260" s="4">
        <f t="shared" si="23"/>
        <v>4396842.800000001</v>
      </c>
      <c r="M260" s="84"/>
      <c r="N260" s="158"/>
      <c r="O260" s="158"/>
      <c r="P260" s="158"/>
      <c r="Q260" s="158"/>
      <c r="R260" s="158"/>
      <c r="S260" s="158"/>
      <c r="T260" s="158"/>
    </row>
    <row r="261" spans="2:20" s="6" customFormat="1" ht="15">
      <c r="B261" s="27" t="s">
        <v>105</v>
      </c>
      <c r="C261" s="444"/>
      <c r="D261" s="9" t="s">
        <v>7</v>
      </c>
      <c r="E261" s="90">
        <v>1</v>
      </c>
      <c r="F261" s="108">
        <v>2009</v>
      </c>
      <c r="G261" s="109">
        <v>563</v>
      </c>
      <c r="H261" s="74">
        <v>801478</v>
      </c>
      <c r="I261" s="96">
        <v>9124380</v>
      </c>
      <c r="J261" s="97">
        <f t="shared" si="22"/>
        <v>9671842.8</v>
      </c>
      <c r="K261" s="76">
        <v>5275000</v>
      </c>
      <c r="L261" s="4">
        <f t="shared" si="23"/>
        <v>4396842.800000001</v>
      </c>
      <c r="M261" s="84"/>
      <c r="N261" s="158"/>
      <c r="O261" s="158"/>
      <c r="P261" s="158"/>
      <c r="Q261" s="158"/>
      <c r="R261" s="158"/>
      <c r="S261" s="158"/>
      <c r="T261" s="158"/>
    </row>
    <row r="262" spans="2:20" s="6" customFormat="1" ht="15">
      <c r="B262" s="27" t="s">
        <v>105</v>
      </c>
      <c r="C262" s="444"/>
      <c r="D262" s="9" t="s">
        <v>27</v>
      </c>
      <c r="E262" s="90">
        <v>1</v>
      </c>
      <c r="F262" s="108">
        <v>2009</v>
      </c>
      <c r="G262" s="109">
        <v>502</v>
      </c>
      <c r="H262" s="74" t="s">
        <v>106</v>
      </c>
      <c r="I262" s="96">
        <v>2642003</v>
      </c>
      <c r="J262" s="97">
        <f t="shared" si="22"/>
        <v>2800523.18</v>
      </c>
      <c r="K262" s="76">
        <v>0</v>
      </c>
      <c r="L262" s="4">
        <f t="shared" si="23"/>
        <v>2800523.18</v>
      </c>
      <c r="M262" s="84"/>
      <c r="N262" s="158"/>
      <c r="O262" s="158"/>
      <c r="P262" s="158"/>
      <c r="Q262" s="158"/>
      <c r="R262" s="158"/>
      <c r="S262" s="158"/>
      <c r="T262" s="158"/>
    </row>
    <row r="263" spans="2:20" s="6" customFormat="1" ht="15">
      <c r="B263" s="27" t="s">
        <v>105</v>
      </c>
      <c r="C263" s="444"/>
      <c r="D263" s="9" t="s">
        <v>27</v>
      </c>
      <c r="E263" s="90">
        <v>1</v>
      </c>
      <c r="F263" s="108">
        <v>2009</v>
      </c>
      <c r="G263" s="109">
        <v>510</v>
      </c>
      <c r="H263" s="74" t="s">
        <v>107</v>
      </c>
      <c r="I263" s="96">
        <v>2642003</v>
      </c>
      <c r="J263" s="97">
        <f t="shared" si="22"/>
        <v>2800523.18</v>
      </c>
      <c r="K263" s="76">
        <v>0</v>
      </c>
      <c r="L263" s="4">
        <f t="shared" si="23"/>
        <v>2800523.18</v>
      </c>
      <c r="M263" s="84"/>
      <c r="N263" s="158"/>
      <c r="O263" s="158"/>
      <c r="P263" s="158"/>
      <c r="Q263" s="158"/>
      <c r="R263" s="158"/>
      <c r="S263" s="158"/>
      <c r="T263" s="158"/>
    </row>
    <row r="264" spans="2:20" s="6" customFormat="1" ht="15">
      <c r="B264" s="27" t="s">
        <v>84</v>
      </c>
      <c r="C264" s="445"/>
      <c r="D264" s="9" t="s">
        <v>7</v>
      </c>
      <c r="E264" s="90">
        <v>1</v>
      </c>
      <c r="F264" s="108">
        <v>2009</v>
      </c>
      <c r="G264" s="109">
        <v>440</v>
      </c>
      <c r="H264" s="74">
        <v>793042</v>
      </c>
      <c r="I264" s="96">
        <v>9124380</v>
      </c>
      <c r="J264" s="97">
        <f t="shared" si="22"/>
        <v>9671842.8</v>
      </c>
      <c r="K264" s="76">
        <v>5275000</v>
      </c>
      <c r="L264" s="4">
        <f t="shared" si="23"/>
        <v>4396842.800000001</v>
      </c>
      <c r="M264" s="84"/>
      <c r="N264" s="158"/>
      <c r="O264" s="158"/>
      <c r="P264" s="158"/>
      <c r="Q264" s="158"/>
      <c r="R264" s="158"/>
      <c r="S264" s="158"/>
      <c r="T264" s="158"/>
    </row>
    <row r="265" spans="2:20" s="6" customFormat="1" ht="15">
      <c r="B265" s="429" t="s">
        <v>249</v>
      </c>
      <c r="C265" s="430"/>
      <c r="D265" s="431"/>
      <c r="E265" s="215">
        <f>SUM(E266:E266)</f>
        <v>1</v>
      </c>
      <c r="F265" s="188"/>
      <c r="G265" s="188"/>
      <c r="H265" s="189"/>
      <c r="I265" s="248"/>
      <c r="J265" s="248"/>
      <c r="K265" s="210"/>
      <c r="L265" s="249">
        <f>SUM(L266:L266)</f>
        <v>17267708.02</v>
      </c>
      <c r="M265" s="84"/>
      <c r="N265" s="158"/>
      <c r="O265" s="158"/>
      <c r="P265" s="158"/>
      <c r="Q265" s="158"/>
      <c r="R265" s="158"/>
      <c r="S265" s="158"/>
      <c r="T265" s="158"/>
    </row>
    <row r="266" spans="2:20" s="6" customFormat="1" ht="15">
      <c r="B266" s="27" t="s">
        <v>108</v>
      </c>
      <c r="C266" s="2"/>
      <c r="D266" s="9" t="s">
        <v>10</v>
      </c>
      <c r="E266" s="90">
        <v>1</v>
      </c>
      <c r="F266" s="108">
        <v>2009</v>
      </c>
      <c r="G266" s="109">
        <v>400</v>
      </c>
      <c r="H266" s="74" t="s">
        <v>109</v>
      </c>
      <c r="I266" s="96">
        <v>24686517</v>
      </c>
      <c r="J266" s="97">
        <f>+I266*1.06</f>
        <v>26167708.02</v>
      </c>
      <c r="K266" s="76">
        <v>8900000</v>
      </c>
      <c r="L266" s="4">
        <f>(E266*J266)-K266</f>
        <v>17267708.02</v>
      </c>
      <c r="M266" s="84"/>
      <c r="N266" s="158"/>
      <c r="O266" s="158"/>
      <c r="P266" s="158"/>
      <c r="Q266" s="158"/>
      <c r="R266" s="158"/>
      <c r="S266" s="158"/>
      <c r="T266" s="158"/>
    </row>
    <row r="267" spans="2:20" s="6" customFormat="1" ht="15">
      <c r="B267" s="429" t="s">
        <v>312</v>
      </c>
      <c r="C267" s="430"/>
      <c r="D267" s="431"/>
      <c r="E267" s="215">
        <f>SUM(E268:E287)</f>
        <v>20</v>
      </c>
      <c r="F267" s="188"/>
      <c r="G267" s="188"/>
      <c r="H267" s="189"/>
      <c r="I267" s="248"/>
      <c r="J267" s="248"/>
      <c r="K267" s="210"/>
      <c r="L267" s="249">
        <f>SUM(L268:L287)</f>
        <v>122936408.65999998</v>
      </c>
      <c r="M267" s="84"/>
      <c r="N267" s="158"/>
      <c r="O267" s="158"/>
      <c r="P267" s="158"/>
      <c r="Q267" s="158"/>
      <c r="R267" s="158"/>
      <c r="S267" s="158"/>
      <c r="T267" s="158"/>
    </row>
    <row r="268" spans="2:20" s="6" customFormat="1" ht="15">
      <c r="B268" s="176" t="s">
        <v>110</v>
      </c>
      <c r="C268" s="63">
        <v>928</v>
      </c>
      <c r="D268" s="9" t="s">
        <v>74</v>
      </c>
      <c r="E268" s="90">
        <v>1</v>
      </c>
      <c r="F268" s="108">
        <v>2009</v>
      </c>
      <c r="G268" s="109">
        <v>519</v>
      </c>
      <c r="H268" s="74" t="s">
        <v>111</v>
      </c>
      <c r="I268" s="96">
        <v>21459721</v>
      </c>
      <c r="J268" s="97">
        <f aca="true" t="shared" si="24" ref="J268:J287">+I268*1.06</f>
        <v>22747304.26</v>
      </c>
      <c r="K268" s="76">
        <v>5900000</v>
      </c>
      <c r="L268" s="4">
        <f aca="true" t="shared" si="25" ref="L268:L287">(E268*J268)-K268</f>
        <v>16847304.26</v>
      </c>
      <c r="M268" s="84"/>
      <c r="N268" s="158"/>
      <c r="O268" s="158"/>
      <c r="P268" s="158"/>
      <c r="Q268" s="158"/>
      <c r="R268" s="158"/>
      <c r="S268" s="158"/>
      <c r="T268" s="158"/>
    </row>
    <row r="269" spans="2:20" s="6" customFormat="1" ht="15">
      <c r="B269" s="176" t="s">
        <v>110</v>
      </c>
      <c r="C269" s="64"/>
      <c r="D269" s="9" t="s">
        <v>7</v>
      </c>
      <c r="E269" s="90">
        <v>1</v>
      </c>
      <c r="F269" s="108">
        <v>2009</v>
      </c>
      <c r="G269" s="109">
        <v>420</v>
      </c>
      <c r="H269" s="74">
        <v>792978</v>
      </c>
      <c r="I269" s="96">
        <v>9124380</v>
      </c>
      <c r="J269" s="97">
        <f t="shared" si="24"/>
        <v>9671842.8</v>
      </c>
      <c r="K269" s="76">
        <v>5275000</v>
      </c>
      <c r="L269" s="4">
        <f t="shared" si="25"/>
        <v>4396842.800000001</v>
      </c>
      <c r="M269" s="84"/>
      <c r="N269" s="158"/>
      <c r="O269" s="158"/>
      <c r="P269" s="158"/>
      <c r="Q269" s="158"/>
      <c r="R269" s="158"/>
      <c r="S269" s="158"/>
      <c r="T269" s="158"/>
    </row>
    <row r="270" spans="2:20" s="6" customFormat="1" ht="15">
      <c r="B270" s="176" t="s">
        <v>110</v>
      </c>
      <c r="C270" s="64"/>
      <c r="D270" s="9" t="s">
        <v>7</v>
      </c>
      <c r="E270" s="90">
        <v>1</v>
      </c>
      <c r="F270" s="108">
        <v>2009</v>
      </c>
      <c r="G270" s="109">
        <v>449</v>
      </c>
      <c r="H270" s="74">
        <v>792738</v>
      </c>
      <c r="I270" s="96">
        <v>9124380</v>
      </c>
      <c r="J270" s="97">
        <f t="shared" si="24"/>
        <v>9671842.8</v>
      </c>
      <c r="K270" s="76">
        <v>5275000</v>
      </c>
      <c r="L270" s="4">
        <f t="shared" si="25"/>
        <v>4396842.800000001</v>
      </c>
      <c r="M270" s="84"/>
      <c r="N270" s="158"/>
      <c r="O270" s="158"/>
      <c r="P270" s="158"/>
      <c r="Q270" s="158"/>
      <c r="R270" s="158"/>
      <c r="S270" s="158"/>
      <c r="T270" s="158"/>
    </row>
    <row r="271" spans="2:20" s="6" customFormat="1" ht="15">
      <c r="B271" s="176" t="s">
        <v>110</v>
      </c>
      <c r="C271" s="64"/>
      <c r="D271" s="9" t="s">
        <v>7</v>
      </c>
      <c r="E271" s="90">
        <v>1</v>
      </c>
      <c r="F271" s="108">
        <v>2009</v>
      </c>
      <c r="G271" s="109">
        <v>452</v>
      </c>
      <c r="H271" s="74">
        <v>794650</v>
      </c>
      <c r="I271" s="96">
        <v>9124380</v>
      </c>
      <c r="J271" s="97">
        <f t="shared" si="24"/>
        <v>9671842.8</v>
      </c>
      <c r="K271" s="76">
        <v>5275000</v>
      </c>
      <c r="L271" s="4">
        <f t="shared" si="25"/>
        <v>4396842.800000001</v>
      </c>
      <c r="M271" s="84"/>
      <c r="N271" s="158"/>
      <c r="O271" s="158"/>
      <c r="P271" s="158"/>
      <c r="Q271" s="158"/>
      <c r="R271" s="158"/>
      <c r="S271" s="158"/>
      <c r="T271" s="158"/>
    </row>
    <row r="272" spans="2:20" s="6" customFormat="1" ht="15">
      <c r="B272" s="176" t="s">
        <v>110</v>
      </c>
      <c r="C272" s="64"/>
      <c r="D272" s="9" t="s">
        <v>7</v>
      </c>
      <c r="E272" s="90">
        <v>1</v>
      </c>
      <c r="F272" s="108">
        <v>2009</v>
      </c>
      <c r="G272" s="109">
        <v>455</v>
      </c>
      <c r="H272" s="74">
        <v>794863</v>
      </c>
      <c r="I272" s="96">
        <v>9124380</v>
      </c>
      <c r="J272" s="97">
        <f t="shared" si="24"/>
        <v>9671842.8</v>
      </c>
      <c r="K272" s="76">
        <v>5275000</v>
      </c>
      <c r="L272" s="4">
        <f t="shared" si="25"/>
        <v>4396842.800000001</v>
      </c>
      <c r="M272" s="84"/>
      <c r="N272" s="158"/>
      <c r="O272" s="158"/>
      <c r="P272" s="158"/>
      <c r="Q272" s="158"/>
      <c r="R272" s="158"/>
      <c r="S272" s="158"/>
      <c r="T272" s="158"/>
    </row>
    <row r="273" spans="2:20" s="6" customFormat="1" ht="15">
      <c r="B273" s="176" t="s">
        <v>110</v>
      </c>
      <c r="C273" s="64"/>
      <c r="D273" s="9" t="s">
        <v>7</v>
      </c>
      <c r="E273" s="90">
        <v>1</v>
      </c>
      <c r="F273" s="108">
        <v>2009</v>
      </c>
      <c r="G273" s="109">
        <v>564</v>
      </c>
      <c r="H273" s="74">
        <v>801523</v>
      </c>
      <c r="I273" s="96">
        <v>9124380</v>
      </c>
      <c r="J273" s="97">
        <f t="shared" si="24"/>
        <v>9671842.8</v>
      </c>
      <c r="K273" s="76">
        <v>5275000</v>
      </c>
      <c r="L273" s="4">
        <f t="shared" si="25"/>
        <v>4396842.800000001</v>
      </c>
      <c r="M273" s="84"/>
      <c r="N273" s="158"/>
      <c r="O273" s="158"/>
      <c r="P273" s="158"/>
      <c r="Q273" s="158"/>
      <c r="R273" s="158"/>
      <c r="S273" s="158"/>
      <c r="T273" s="158"/>
    </row>
    <row r="274" spans="2:20" s="6" customFormat="1" ht="15">
      <c r="B274" s="176" t="s">
        <v>110</v>
      </c>
      <c r="C274" s="64"/>
      <c r="D274" s="9" t="s">
        <v>7</v>
      </c>
      <c r="E274" s="90">
        <v>1</v>
      </c>
      <c r="F274" s="108">
        <v>2009</v>
      </c>
      <c r="G274" s="109">
        <v>585</v>
      </c>
      <c r="H274" s="74">
        <v>801579</v>
      </c>
      <c r="I274" s="96">
        <v>9124380</v>
      </c>
      <c r="J274" s="97">
        <f t="shared" si="24"/>
        <v>9671842.8</v>
      </c>
      <c r="K274" s="76">
        <v>5275000</v>
      </c>
      <c r="L274" s="4">
        <f t="shared" si="25"/>
        <v>4396842.800000001</v>
      </c>
      <c r="M274" s="84"/>
      <c r="N274" s="158"/>
      <c r="O274" s="158"/>
      <c r="P274" s="158"/>
      <c r="Q274" s="158"/>
      <c r="R274" s="158"/>
      <c r="S274" s="158"/>
      <c r="T274" s="158"/>
    </row>
    <row r="275" spans="2:20" s="6" customFormat="1" ht="15">
      <c r="B275" s="176" t="s">
        <v>110</v>
      </c>
      <c r="C275" s="64"/>
      <c r="D275" s="9" t="s">
        <v>7</v>
      </c>
      <c r="E275" s="90">
        <v>1</v>
      </c>
      <c r="F275" s="108">
        <v>2009</v>
      </c>
      <c r="G275" s="109">
        <v>587</v>
      </c>
      <c r="H275" s="74">
        <v>801618</v>
      </c>
      <c r="I275" s="96">
        <v>9124380</v>
      </c>
      <c r="J275" s="97">
        <f t="shared" si="24"/>
        <v>9671842.8</v>
      </c>
      <c r="K275" s="76">
        <v>5275000</v>
      </c>
      <c r="L275" s="4">
        <f t="shared" si="25"/>
        <v>4396842.800000001</v>
      </c>
      <c r="M275" s="84"/>
      <c r="N275" s="158"/>
      <c r="O275" s="158"/>
      <c r="P275" s="158"/>
      <c r="Q275" s="158"/>
      <c r="R275" s="158"/>
      <c r="S275" s="158"/>
      <c r="T275" s="158"/>
    </row>
    <row r="276" spans="2:20" s="6" customFormat="1" ht="15">
      <c r="B276" s="176" t="s">
        <v>110</v>
      </c>
      <c r="C276" s="64"/>
      <c r="D276" s="9" t="s">
        <v>7</v>
      </c>
      <c r="E276" s="90">
        <v>1</v>
      </c>
      <c r="F276" s="108">
        <v>2009</v>
      </c>
      <c r="G276" s="109">
        <v>591</v>
      </c>
      <c r="H276" s="74">
        <v>801616</v>
      </c>
      <c r="I276" s="96">
        <v>9124380</v>
      </c>
      <c r="J276" s="97">
        <f t="shared" si="24"/>
        <v>9671842.8</v>
      </c>
      <c r="K276" s="76">
        <v>5275000</v>
      </c>
      <c r="L276" s="4">
        <f t="shared" si="25"/>
        <v>4396842.800000001</v>
      </c>
      <c r="M276" s="84"/>
      <c r="N276" s="158"/>
      <c r="O276" s="158"/>
      <c r="P276" s="158"/>
      <c r="Q276" s="158"/>
      <c r="R276" s="158"/>
      <c r="S276" s="158"/>
      <c r="T276" s="158"/>
    </row>
    <row r="277" spans="2:20" s="6" customFormat="1" ht="15">
      <c r="B277" s="176" t="s">
        <v>110</v>
      </c>
      <c r="C277" s="64"/>
      <c r="D277" s="9" t="s">
        <v>27</v>
      </c>
      <c r="E277" s="90">
        <v>1</v>
      </c>
      <c r="F277" s="108">
        <v>2009</v>
      </c>
      <c r="G277" s="109">
        <v>503</v>
      </c>
      <c r="H277" s="74" t="s">
        <v>112</v>
      </c>
      <c r="I277" s="96">
        <v>2642003</v>
      </c>
      <c r="J277" s="97">
        <f t="shared" si="24"/>
        <v>2800523.18</v>
      </c>
      <c r="K277" s="76">
        <v>0</v>
      </c>
      <c r="L277" s="4">
        <f t="shared" si="25"/>
        <v>2800523.18</v>
      </c>
      <c r="M277" s="84"/>
      <c r="N277" s="158"/>
      <c r="O277" s="158"/>
      <c r="P277" s="158"/>
      <c r="Q277" s="158"/>
      <c r="R277" s="158"/>
      <c r="S277" s="158"/>
      <c r="T277" s="158"/>
    </row>
    <row r="278" spans="2:20" s="6" customFormat="1" ht="15">
      <c r="B278" s="176" t="s">
        <v>113</v>
      </c>
      <c r="C278" s="64"/>
      <c r="D278" s="9" t="s">
        <v>7</v>
      </c>
      <c r="E278" s="90">
        <v>1</v>
      </c>
      <c r="F278" s="108">
        <v>2009</v>
      </c>
      <c r="G278" s="109">
        <v>464</v>
      </c>
      <c r="H278" s="74">
        <v>794607</v>
      </c>
      <c r="I278" s="96">
        <v>9124380</v>
      </c>
      <c r="J278" s="97">
        <f t="shared" si="24"/>
        <v>9671842.8</v>
      </c>
      <c r="K278" s="76">
        <v>5275000</v>
      </c>
      <c r="L278" s="4">
        <f t="shared" si="25"/>
        <v>4396842.800000001</v>
      </c>
      <c r="M278" s="84"/>
      <c r="N278" s="158"/>
      <c r="O278" s="158"/>
      <c r="P278" s="158"/>
      <c r="Q278" s="158"/>
      <c r="R278" s="158"/>
      <c r="S278" s="158"/>
      <c r="T278" s="158"/>
    </row>
    <row r="279" spans="2:20" s="6" customFormat="1" ht="15">
      <c r="B279" s="176" t="s">
        <v>113</v>
      </c>
      <c r="C279" s="64"/>
      <c r="D279" s="9" t="s">
        <v>7</v>
      </c>
      <c r="E279" s="90">
        <v>1</v>
      </c>
      <c r="F279" s="108">
        <v>2009</v>
      </c>
      <c r="G279" s="109">
        <v>565</v>
      </c>
      <c r="H279" s="74">
        <v>801526</v>
      </c>
      <c r="I279" s="96">
        <v>9124380</v>
      </c>
      <c r="J279" s="97">
        <f t="shared" si="24"/>
        <v>9671842.8</v>
      </c>
      <c r="K279" s="76">
        <v>5275000</v>
      </c>
      <c r="L279" s="4">
        <f t="shared" si="25"/>
        <v>4396842.800000001</v>
      </c>
      <c r="M279" s="84"/>
      <c r="N279" s="158"/>
      <c r="O279" s="158"/>
      <c r="P279" s="158"/>
      <c r="Q279" s="158"/>
      <c r="R279" s="158"/>
      <c r="S279" s="158"/>
      <c r="T279" s="158"/>
    </row>
    <row r="280" spans="2:20" s="6" customFormat="1" ht="15">
      <c r="B280" s="176" t="s">
        <v>113</v>
      </c>
      <c r="C280" s="64"/>
      <c r="D280" s="9" t="s">
        <v>7</v>
      </c>
      <c r="E280" s="90">
        <v>1</v>
      </c>
      <c r="F280" s="108">
        <v>2009</v>
      </c>
      <c r="G280" s="109">
        <v>584</v>
      </c>
      <c r="H280" s="74">
        <v>797072</v>
      </c>
      <c r="I280" s="96">
        <v>9124380</v>
      </c>
      <c r="J280" s="97">
        <f t="shared" si="24"/>
        <v>9671842.8</v>
      </c>
      <c r="K280" s="76">
        <v>5275000</v>
      </c>
      <c r="L280" s="4">
        <f t="shared" si="25"/>
        <v>4396842.800000001</v>
      </c>
      <c r="M280" s="84"/>
      <c r="N280" s="158"/>
      <c r="O280" s="158"/>
      <c r="P280" s="158"/>
      <c r="Q280" s="158"/>
      <c r="R280" s="158"/>
      <c r="S280" s="158"/>
      <c r="T280" s="158"/>
    </row>
    <row r="281" spans="2:20" s="6" customFormat="1" ht="15">
      <c r="B281" s="176" t="s">
        <v>113</v>
      </c>
      <c r="C281" s="64"/>
      <c r="D281" s="9" t="s">
        <v>7</v>
      </c>
      <c r="E281" s="90">
        <v>1</v>
      </c>
      <c r="F281" s="108">
        <v>2009</v>
      </c>
      <c r="G281" s="109">
        <v>595</v>
      </c>
      <c r="H281" s="74">
        <v>801918</v>
      </c>
      <c r="I281" s="96">
        <v>9124380</v>
      </c>
      <c r="J281" s="97">
        <f t="shared" si="24"/>
        <v>9671842.8</v>
      </c>
      <c r="K281" s="76">
        <v>5275000</v>
      </c>
      <c r="L281" s="4">
        <f t="shared" si="25"/>
        <v>4396842.800000001</v>
      </c>
      <c r="M281" s="84"/>
      <c r="N281" s="158"/>
      <c r="O281" s="158"/>
      <c r="P281" s="158"/>
      <c r="Q281" s="158"/>
      <c r="R281" s="158"/>
      <c r="S281" s="158"/>
      <c r="T281" s="158"/>
    </row>
    <row r="282" spans="2:20" s="6" customFormat="1" ht="15">
      <c r="B282" s="176" t="s">
        <v>113</v>
      </c>
      <c r="C282" s="64"/>
      <c r="D282" s="9" t="s">
        <v>27</v>
      </c>
      <c r="E282" s="90">
        <v>1</v>
      </c>
      <c r="F282" s="108">
        <v>2009</v>
      </c>
      <c r="G282" s="109">
        <v>513</v>
      </c>
      <c r="H282" s="74" t="s">
        <v>114</v>
      </c>
      <c r="I282" s="96">
        <v>2642003</v>
      </c>
      <c r="J282" s="97">
        <f t="shared" si="24"/>
        <v>2800523.18</v>
      </c>
      <c r="K282" s="76">
        <v>0</v>
      </c>
      <c r="L282" s="4">
        <f t="shared" si="25"/>
        <v>2800523.18</v>
      </c>
      <c r="M282" s="84"/>
      <c r="N282" s="158"/>
      <c r="O282" s="158"/>
      <c r="P282" s="158"/>
      <c r="Q282" s="158"/>
      <c r="R282" s="158"/>
      <c r="S282" s="158"/>
      <c r="T282" s="158"/>
    </row>
    <row r="283" spans="2:20" s="6" customFormat="1" ht="15">
      <c r="B283" s="176" t="s">
        <v>62</v>
      </c>
      <c r="C283" s="2"/>
      <c r="D283" s="9" t="s">
        <v>10</v>
      </c>
      <c r="E283" s="90">
        <v>1</v>
      </c>
      <c r="F283" s="108">
        <v>2008</v>
      </c>
      <c r="G283" s="109">
        <v>336</v>
      </c>
      <c r="H283" s="74" t="s">
        <v>63</v>
      </c>
      <c r="I283" s="96">
        <v>24686517</v>
      </c>
      <c r="J283" s="97">
        <f t="shared" si="24"/>
        <v>26167708.02</v>
      </c>
      <c r="K283" s="76">
        <v>8900000</v>
      </c>
      <c r="L283" s="4">
        <f t="shared" si="25"/>
        <v>17267708.02</v>
      </c>
      <c r="M283" s="84"/>
      <c r="N283" s="158"/>
      <c r="O283" s="158"/>
      <c r="P283" s="158"/>
      <c r="Q283" s="158"/>
      <c r="R283" s="158"/>
      <c r="S283" s="158"/>
      <c r="T283" s="158"/>
    </row>
    <row r="284" spans="2:20" s="6" customFormat="1" ht="15">
      <c r="B284" s="176" t="s">
        <v>62</v>
      </c>
      <c r="C284" s="64"/>
      <c r="D284" s="9" t="s">
        <v>7</v>
      </c>
      <c r="E284" s="90">
        <v>1</v>
      </c>
      <c r="F284" s="108">
        <v>2009</v>
      </c>
      <c r="G284" s="109">
        <v>428</v>
      </c>
      <c r="H284" s="74">
        <v>792640</v>
      </c>
      <c r="I284" s="96">
        <v>9124380</v>
      </c>
      <c r="J284" s="97">
        <f t="shared" si="24"/>
        <v>9671842.8</v>
      </c>
      <c r="K284" s="76">
        <v>5275000</v>
      </c>
      <c r="L284" s="4">
        <f t="shared" si="25"/>
        <v>4396842.800000001</v>
      </c>
      <c r="M284" s="84"/>
      <c r="N284" s="158"/>
      <c r="O284" s="158"/>
      <c r="P284" s="158"/>
      <c r="Q284" s="158"/>
      <c r="R284" s="158"/>
      <c r="S284" s="158"/>
      <c r="T284" s="158"/>
    </row>
    <row r="285" spans="2:20" s="6" customFormat="1" ht="15">
      <c r="B285" s="176" t="s">
        <v>62</v>
      </c>
      <c r="C285" s="64"/>
      <c r="D285" s="9" t="s">
        <v>7</v>
      </c>
      <c r="E285" s="90">
        <v>1</v>
      </c>
      <c r="F285" s="108">
        <v>2009</v>
      </c>
      <c r="G285" s="109">
        <v>539</v>
      </c>
      <c r="H285" s="74">
        <v>801483</v>
      </c>
      <c r="I285" s="96">
        <v>9124380</v>
      </c>
      <c r="J285" s="97">
        <f t="shared" si="24"/>
        <v>9671842.8</v>
      </c>
      <c r="K285" s="76">
        <v>5275000</v>
      </c>
      <c r="L285" s="4">
        <f t="shared" si="25"/>
        <v>4396842.800000001</v>
      </c>
      <c r="M285" s="84"/>
      <c r="N285" s="158"/>
      <c r="O285" s="158"/>
      <c r="P285" s="158"/>
      <c r="Q285" s="158"/>
      <c r="R285" s="158"/>
      <c r="S285" s="158"/>
      <c r="T285" s="158"/>
    </row>
    <row r="286" spans="2:20" s="6" customFormat="1" ht="15">
      <c r="B286" s="27" t="s">
        <v>115</v>
      </c>
      <c r="C286" s="65"/>
      <c r="D286" s="9" t="s">
        <v>7</v>
      </c>
      <c r="E286" s="90">
        <v>1</v>
      </c>
      <c r="F286" s="108">
        <v>2009</v>
      </c>
      <c r="G286" s="109">
        <v>441</v>
      </c>
      <c r="H286" s="74">
        <v>792759</v>
      </c>
      <c r="I286" s="96">
        <v>9124380</v>
      </c>
      <c r="J286" s="97">
        <f t="shared" si="24"/>
        <v>9671842.8</v>
      </c>
      <c r="K286" s="76">
        <v>5275000</v>
      </c>
      <c r="L286" s="4">
        <f t="shared" si="25"/>
        <v>4396842.800000001</v>
      </c>
      <c r="M286" s="84"/>
      <c r="N286" s="158"/>
      <c r="O286" s="158"/>
      <c r="P286" s="158"/>
      <c r="Q286" s="158"/>
      <c r="R286" s="158"/>
      <c r="S286" s="158"/>
      <c r="T286" s="158"/>
    </row>
    <row r="287" spans="2:20" s="6" customFormat="1" ht="15">
      <c r="B287" s="27" t="s">
        <v>116</v>
      </c>
      <c r="C287" s="2"/>
      <c r="D287" s="9" t="s">
        <v>10</v>
      </c>
      <c r="E287" s="90">
        <v>1</v>
      </c>
      <c r="F287" s="108">
        <v>2009</v>
      </c>
      <c r="G287" s="109">
        <v>342</v>
      </c>
      <c r="H287" s="74" t="s">
        <v>117</v>
      </c>
      <c r="I287" s="96">
        <v>24686517</v>
      </c>
      <c r="J287" s="97">
        <f t="shared" si="24"/>
        <v>26167708.02</v>
      </c>
      <c r="K287" s="76">
        <v>8900000</v>
      </c>
      <c r="L287" s="4">
        <f t="shared" si="25"/>
        <v>17267708.02</v>
      </c>
      <c r="M287" s="84"/>
      <c r="N287" s="158"/>
      <c r="O287" s="158"/>
      <c r="P287" s="158"/>
      <c r="Q287" s="158"/>
      <c r="R287" s="158"/>
      <c r="S287" s="158"/>
      <c r="T287" s="158"/>
    </row>
    <row r="288" spans="2:20" s="6" customFormat="1" ht="15">
      <c r="B288" s="429" t="s">
        <v>55</v>
      </c>
      <c r="C288" s="430"/>
      <c r="D288" s="431"/>
      <c r="E288" s="215">
        <f>SUM(E289:E300)</f>
        <v>12</v>
      </c>
      <c r="F288" s="188"/>
      <c r="G288" s="188"/>
      <c r="H288" s="189"/>
      <c r="I288" s="248"/>
      <c r="J288" s="248"/>
      <c r="K288" s="210"/>
      <c r="L288" s="249">
        <f>SUM(L289:L300)</f>
        <v>74470397.27999999</v>
      </c>
      <c r="M288" s="84"/>
      <c r="N288" s="158"/>
      <c r="O288" s="158"/>
      <c r="P288" s="158"/>
      <c r="Q288" s="158"/>
      <c r="R288" s="158"/>
      <c r="S288" s="158"/>
      <c r="T288" s="158"/>
    </row>
    <row r="289" spans="2:20" s="6" customFormat="1" ht="15">
      <c r="B289" s="176" t="s">
        <v>55</v>
      </c>
      <c r="C289" s="443">
        <v>928</v>
      </c>
      <c r="D289" s="9" t="s">
        <v>27</v>
      </c>
      <c r="E289" s="90">
        <v>1</v>
      </c>
      <c r="F289" s="108">
        <v>2004</v>
      </c>
      <c r="G289" s="109">
        <v>1006</v>
      </c>
      <c r="H289" s="74" t="s">
        <v>56</v>
      </c>
      <c r="I289" s="96">
        <v>2642003</v>
      </c>
      <c r="J289" s="97">
        <f aca="true" t="shared" si="26" ref="J289:J300">+I289*1.06</f>
        <v>2800523.18</v>
      </c>
      <c r="K289" s="76">
        <v>0</v>
      </c>
      <c r="L289" s="4">
        <f aca="true" t="shared" si="27" ref="L289:L300">(E289*J289)-K289</f>
        <v>2800523.18</v>
      </c>
      <c r="M289" s="84"/>
      <c r="N289" s="158"/>
      <c r="O289" s="158"/>
      <c r="P289" s="158"/>
      <c r="Q289" s="158"/>
      <c r="R289" s="158"/>
      <c r="S289" s="158"/>
      <c r="T289" s="158"/>
    </row>
    <row r="290" spans="2:20" s="6" customFormat="1" ht="15">
      <c r="B290" s="176" t="s">
        <v>55</v>
      </c>
      <c r="C290" s="444"/>
      <c r="D290" s="9" t="s">
        <v>27</v>
      </c>
      <c r="E290" s="90">
        <v>1</v>
      </c>
      <c r="F290" s="108">
        <v>2009</v>
      </c>
      <c r="G290" s="109">
        <v>505</v>
      </c>
      <c r="H290" s="74" t="s">
        <v>120</v>
      </c>
      <c r="I290" s="96">
        <v>2642003</v>
      </c>
      <c r="J290" s="97">
        <f t="shared" si="26"/>
        <v>2800523.18</v>
      </c>
      <c r="K290" s="76">
        <v>0</v>
      </c>
      <c r="L290" s="4">
        <f t="shared" si="27"/>
        <v>2800523.18</v>
      </c>
      <c r="M290" s="84"/>
      <c r="N290" s="158"/>
      <c r="O290" s="158"/>
      <c r="P290" s="158"/>
      <c r="Q290" s="158"/>
      <c r="R290" s="158"/>
      <c r="S290" s="158"/>
      <c r="T290" s="158"/>
    </row>
    <row r="291" spans="2:20" s="6" customFormat="1" ht="15">
      <c r="B291" s="176" t="s">
        <v>55</v>
      </c>
      <c r="C291" s="444"/>
      <c r="D291" s="9" t="s">
        <v>74</v>
      </c>
      <c r="E291" s="90">
        <v>1</v>
      </c>
      <c r="F291" s="108">
        <v>2009</v>
      </c>
      <c r="G291" s="109">
        <v>380</v>
      </c>
      <c r="H291" s="74" t="s">
        <v>118</v>
      </c>
      <c r="I291" s="96">
        <v>21459721</v>
      </c>
      <c r="J291" s="97">
        <f t="shared" si="26"/>
        <v>22747304.26</v>
      </c>
      <c r="K291" s="76">
        <v>5900000</v>
      </c>
      <c r="L291" s="4">
        <f t="shared" si="27"/>
        <v>16847304.26</v>
      </c>
      <c r="M291" s="84"/>
      <c r="N291" s="158"/>
      <c r="O291" s="158"/>
      <c r="P291" s="158"/>
      <c r="Q291" s="158"/>
      <c r="R291" s="158"/>
      <c r="S291" s="158"/>
      <c r="T291" s="158"/>
    </row>
    <row r="292" spans="2:20" s="6" customFormat="1" ht="15">
      <c r="B292" s="176" t="s">
        <v>55</v>
      </c>
      <c r="C292" s="444"/>
      <c r="D292" s="9" t="s">
        <v>74</v>
      </c>
      <c r="E292" s="90">
        <v>1</v>
      </c>
      <c r="F292" s="108">
        <v>2009</v>
      </c>
      <c r="G292" s="109">
        <v>520</v>
      </c>
      <c r="H292" s="74" t="s">
        <v>119</v>
      </c>
      <c r="I292" s="96">
        <v>21459721</v>
      </c>
      <c r="J292" s="97">
        <f t="shared" si="26"/>
        <v>22747304.26</v>
      </c>
      <c r="K292" s="76">
        <v>5900000</v>
      </c>
      <c r="L292" s="4">
        <f t="shared" si="27"/>
        <v>16847304.26</v>
      </c>
      <c r="M292" s="84"/>
      <c r="N292" s="158"/>
      <c r="O292" s="158"/>
      <c r="P292" s="158"/>
      <c r="Q292" s="158"/>
      <c r="R292" s="158"/>
      <c r="S292" s="158"/>
      <c r="T292" s="158"/>
    </row>
    <row r="293" spans="2:20" s="6" customFormat="1" ht="15">
      <c r="B293" s="176" t="s">
        <v>55</v>
      </c>
      <c r="C293" s="444"/>
      <c r="D293" s="9" t="s">
        <v>7</v>
      </c>
      <c r="E293" s="90">
        <v>1</v>
      </c>
      <c r="F293" s="108">
        <v>2009</v>
      </c>
      <c r="G293" s="109">
        <v>370</v>
      </c>
      <c r="H293" s="74">
        <v>772272</v>
      </c>
      <c r="I293" s="96">
        <v>9124380</v>
      </c>
      <c r="J293" s="97">
        <f t="shared" si="26"/>
        <v>9671842.8</v>
      </c>
      <c r="K293" s="76">
        <v>5275000</v>
      </c>
      <c r="L293" s="4">
        <f t="shared" si="27"/>
        <v>4396842.800000001</v>
      </c>
      <c r="M293" s="84"/>
      <c r="N293" s="158"/>
      <c r="O293" s="158"/>
      <c r="P293" s="158"/>
      <c r="Q293" s="158"/>
      <c r="R293" s="158"/>
      <c r="S293" s="158"/>
      <c r="T293" s="158"/>
    </row>
    <row r="294" spans="2:20" s="6" customFormat="1" ht="15">
      <c r="B294" s="176" t="s">
        <v>55</v>
      </c>
      <c r="C294" s="444"/>
      <c r="D294" s="9" t="s">
        <v>7</v>
      </c>
      <c r="E294" s="90">
        <v>1</v>
      </c>
      <c r="F294" s="108">
        <v>2009</v>
      </c>
      <c r="G294" s="109">
        <v>419</v>
      </c>
      <c r="H294" s="74">
        <v>792977</v>
      </c>
      <c r="I294" s="96">
        <v>9124380</v>
      </c>
      <c r="J294" s="97">
        <f t="shared" si="26"/>
        <v>9671842.8</v>
      </c>
      <c r="K294" s="76">
        <v>5275000</v>
      </c>
      <c r="L294" s="4">
        <f t="shared" si="27"/>
        <v>4396842.800000001</v>
      </c>
      <c r="M294" s="84"/>
      <c r="N294" s="158"/>
      <c r="O294" s="158"/>
      <c r="P294" s="158"/>
      <c r="Q294" s="158"/>
      <c r="R294" s="158"/>
      <c r="S294" s="158"/>
      <c r="T294" s="158"/>
    </row>
    <row r="295" spans="2:20" s="6" customFormat="1" ht="15">
      <c r="B295" s="176" t="s">
        <v>55</v>
      </c>
      <c r="C295" s="444"/>
      <c r="D295" s="9" t="s">
        <v>7</v>
      </c>
      <c r="E295" s="90">
        <v>1</v>
      </c>
      <c r="F295" s="108">
        <v>2009</v>
      </c>
      <c r="G295" s="109">
        <v>423</v>
      </c>
      <c r="H295" s="74">
        <v>792697</v>
      </c>
      <c r="I295" s="96">
        <v>9124380</v>
      </c>
      <c r="J295" s="97">
        <f t="shared" si="26"/>
        <v>9671842.8</v>
      </c>
      <c r="K295" s="76">
        <v>5275000</v>
      </c>
      <c r="L295" s="4">
        <f t="shared" si="27"/>
        <v>4396842.800000001</v>
      </c>
      <c r="M295" s="84"/>
      <c r="N295" s="158"/>
      <c r="O295" s="158"/>
      <c r="P295" s="158"/>
      <c r="Q295" s="158"/>
      <c r="R295" s="158"/>
      <c r="S295" s="158"/>
      <c r="T295" s="158"/>
    </row>
    <row r="296" spans="2:20" s="6" customFormat="1" ht="15">
      <c r="B296" s="176" t="s">
        <v>55</v>
      </c>
      <c r="C296" s="444"/>
      <c r="D296" s="9" t="s">
        <v>7</v>
      </c>
      <c r="E296" s="90">
        <v>1</v>
      </c>
      <c r="F296" s="108">
        <v>2009</v>
      </c>
      <c r="G296" s="109">
        <v>589</v>
      </c>
      <c r="H296" s="74">
        <v>801905</v>
      </c>
      <c r="I296" s="96">
        <v>9124380</v>
      </c>
      <c r="J296" s="97">
        <f t="shared" si="26"/>
        <v>9671842.8</v>
      </c>
      <c r="K296" s="76">
        <v>5275000</v>
      </c>
      <c r="L296" s="4">
        <f t="shared" si="27"/>
        <v>4396842.800000001</v>
      </c>
      <c r="M296" s="84"/>
      <c r="N296" s="158"/>
      <c r="O296" s="158"/>
      <c r="P296" s="158"/>
      <c r="Q296" s="158"/>
      <c r="R296" s="158"/>
      <c r="S296" s="158"/>
      <c r="T296" s="158"/>
    </row>
    <row r="297" spans="2:20" s="6" customFormat="1" ht="15">
      <c r="B297" s="176" t="s">
        <v>55</v>
      </c>
      <c r="C297" s="444"/>
      <c r="D297" s="9" t="s">
        <v>7</v>
      </c>
      <c r="E297" s="90">
        <v>1</v>
      </c>
      <c r="F297" s="108">
        <v>2009</v>
      </c>
      <c r="G297" s="109">
        <v>596</v>
      </c>
      <c r="H297" s="74">
        <v>801930</v>
      </c>
      <c r="I297" s="96">
        <v>9124380</v>
      </c>
      <c r="J297" s="97">
        <f t="shared" si="26"/>
        <v>9671842.8</v>
      </c>
      <c r="K297" s="76">
        <v>5275000</v>
      </c>
      <c r="L297" s="4">
        <f t="shared" si="27"/>
        <v>4396842.800000001</v>
      </c>
      <c r="M297" s="84"/>
      <c r="N297" s="158"/>
      <c r="O297" s="158"/>
      <c r="P297" s="158"/>
      <c r="Q297" s="158"/>
      <c r="R297" s="158"/>
      <c r="S297" s="158"/>
      <c r="T297" s="158"/>
    </row>
    <row r="298" spans="2:20" s="6" customFormat="1" ht="15">
      <c r="B298" s="27" t="s">
        <v>121</v>
      </c>
      <c r="C298" s="444"/>
      <c r="D298" s="9" t="s">
        <v>7</v>
      </c>
      <c r="E298" s="90">
        <v>1</v>
      </c>
      <c r="F298" s="108">
        <v>2009</v>
      </c>
      <c r="G298" s="109">
        <v>469</v>
      </c>
      <c r="H298" s="74">
        <v>794825</v>
      </c>
      <c r="I298" s="96">
        <v>9124380</v>
      </c>
      <c r="J298" s="97">
        <f t="shared" si="26"/>
        <v>9671842.8</v>
      </c>
      <c r="K298" s="76">
        <v>5275000</v>
      </c>
      <c r="L298" s="4">
        <f t="shared" si="27"/>
        <v>4396842.800000001</v>
      </c>
      <c r="M298" s="84"/>
      <c r="N298" s="158"/>
      <c r="O298" s="158"/>
      <c r="P298" s="158"/>
      <c r="Q298" s="158"/>
      <c r="R298" s="158"/>
      <c r="S298" s="158"/>
      <c r="T298" s="158"/>
    </row>
    <row r="299" spans="2:20" s="6" customFormat="1" ht="15">
      <c r="B299" s="27" t="s">
        <v>122</v>
      </c>
      <c r="C299" s="444"/>
      <c r="D299" s="9" t="s">
        <v>7</v>
      </c>
      <c r="E299" s="90">
        <v>1</v>
      </c>
      <c r="F299" s="108">
        <v>2009</v>
      </c>
      <c r="G299" s="109">
        <v>371</v>
      </c>
      <c r="H299" s="74">
        <v>772263</v>
      </c>
      <c r="I299" s="96">
        <v>9124380</v>
      </c>
      <c r="J299" s="97">
        <f t="shared" si="26"/>
        <v>9671842.8</v>
      </c>
      <c r="K299" s="76">
        <v>5275000</v>
      </c>
      <c r="L299" s="4">
        <f t="shared" si="27"/>
        <v>4396842.800000001</v>
      </c>
      <c r="M299" s="84"/>
      <c r="N299" s="158"/>
      <c r="O299" s="158"/>
      <c r="P299" s="158"/>
      <c r="Q299" s="158"/>
      <c r="R299" s="158"/>
      <c r="S299" s="158"/>
      <c r="T299" s="158"/>
    </row>
    <row r="300" spans="2:20" s="6" customFormat="1" ht="15">
      <c r="B300" s="27" t="s">
        <v>123</v>
      </c>
      <c r="C300" s="445"/>
      <c r="D300" s="9" t="s">
        <v>7</v>
      </c>
      <c r="E300" s="90">
        <v>1</v>
      </c>
      <c r="F300" s="108">
        <v>2009</v>
      </c>
      <c r="G300" s="109">
        <v>442</v>
      </c>
      <c r="H300" s="74">
        <v>792801</v>
      </c>
      <c r="I300" s="96">
        <v>9124380</v>
      </c>
      <c r="J300" s="97">
        <f t="shared" si="26"/>
        <v>9671842.8</v>
      </c>
      <c r="K300" s="76">
        <v>5275000</v>
      </c>
      <c r="L300" s="4">
        <f t="shared" si="27"/>
        <v>4396842.800000001</v>
      </c>
      <c r="M300" s="84"/>
      <c r="N300" s="158"/>
      <c r="O300" s="158"/>
      <c r="P300" s="158"/>
      <c r="Q300" s="158"/>
      <c r="R300" s="158"/>
      <c r="S300" s="158"/>
      <c r="T300" s="158"/>
    </row>
    <row r="301" spans="2:20" s="6" customFormat="1" ht="15">
      <c r="B301" s="429" t="s">
        <v>286</v>
      </c>
      <c r="C301" s="430"/>
      <c r="D301" s="431"/>
      <c r="E301" s="215">
        <f>SUM(E302:E312)</f>
        <v>11</v>
      </c>
      <c r="F301" s="188"/>
      <c r="G301" s="188"/>
      <c r="H301" s="189"/>
      <c r="I301" s="248"/>
      <c r="J301" s="248"/>
      <c r="K301" s="210"/>
      <c r="L301" s="249">
        <f>SUM(L302:L312)</f>
        <v>72090277.86</v>
      </c>
      <c r="M301" s="84"/>
      <c r="N301" s="158"/>
      <c r="O301" s="158"/>
      <c r="P301" s="158"/>
      <c r="Q301" s="158"/>
      <c r="R301" s="158"/>
      <c r="S301" s="158"/>
      <c r="T301" s="158"/>
    </row>
    <row r="302" spans="2:20" s="6" customFormat="1" ht="15">
      <c r="B302" s="411" t="s">
        <v>124</v>
      </c>
      <c r="C302" s="440" t="s">
        <v>246</v>
      </c>
      <c r="D302" s="9" t="s">
        <v>74</v>
      </c>
      <c r="E302" s="90">
        <v>1</v>
      </c>
      <c r="F302" s="108">
        <v>2009</v>
      </c>
      <c r="G302" s="109">
        <v>517</v>
      </c>
      <c r="H302" s="74" t="s">
        <v>125</v>
      </c>
      <c r="I302" s="96">
        <v>21459721</v>
      </c>
      <c r="J302" s="97">
        <f aca="true" t="shared" si="28" ref="J302:J312">+I302*1.06</f>
        <v>22747304.26</v>
      </c>
      <c r="K302" s="76">
        <v>5900000</v>
      </c>
      <c r="L302" s="4">
        <f aca="true" t="shared" si="29" ref="L302:L312">(E302*J302)-K302</f>
        <v>16847304.26</v>
      </c>
      <c r="M302" s="84"/>
      <c r="N302" s="158"/>
      <c r="O302" s="158"/>
      <c r="P302" s="158"/>
      <c r="Q302" s="158"/>
      <c r="R302" s="158"/>
      <c r="S302" s="158"/>
      <c r="T302" s="158"/>
    </row>
    <row r="303" spans="2:20" s="6" customFormat="1" ht="15">
      <c r="B303" s="446"/>
      <c r="C303" s="441"/>
      <c r="D303" s="9" t="s">
        <v>7</v>
      </c>
      <c r="E303" s="90">
        <v>1</v>
      </c>
      <c r="F303" s="108">
        <v>2009</v>
      </c>
      <c r="G303" s="109">
        <v>414</v>
      </c>
      <c r="H303" s="74">
        <v>792723</v>
      </c>
      <c r="I303" s="96">
        <v>9124380</v>
      </c>
      <c r="J303" s="97">
        <f t="shared" si="28"/>
        <v>9671842.8</v>
      </c>
      <c r="K303" s="76">
        <v>5275000</v>
      </c>
      <c r="L303" s="4">
        <f t="shared" si="29"/>
        <v>4396842.800000001</v>
      </c>
      <c r="M303" s="84"/>
      <c r="N303" s="158"/>
      <c r="O303" s="158"/>
      <c r="P303" s="158"/>
      <c r="Q303" s="158"/>
      <c r="R303" s="158"/>
      <c r="S303" s="158"/>
      <c r="T303" s="158"/>
    </row>
    <row r="304" spans="2:20" s="6" customFormat="1" ht="15">
      <c r="B304" s="446"/>
      <c r="C304" s="441"/>
      <c r="D304" s="9" t="s">
        <v>7</v>
      </c>
      <c r="E304" s="90">
        <v>1</v>
      </c>
      <c r="F304" s="108">
        <v>2009</v>
      </c>
      <c r="G304" s="109">
        <v>459</v>
      </c>
      <c r="H304" s="74">
        <v>795517</v>
      </c>
      <c r="I304" s="96">
        <v>9124380</v>
      </c>
      <c r="J304" s="97">
        <f t="shared" si="28"/>
        <v>9671842.8</v>
      </c>
      <c r="K304" s="76">
        <v>5275000</v>
      </c>
      <c r="L304" s="4">
        <f t="shared" si="29"/>
        <v>4396842.800000001</v>
      </c>
      <c r="M304" s="84"/>
      <c r="N304" s="158"/>
      <c r="O304" s="158"/>
      <c r="P304" s="158"/>
      <c r="Q304" s="158"/>
      <c r="R304" s="158"/>
      <c r="S304" s="158"/>
      <c r="T304" s="158"/>
    </row>
    <row r="305" spans="2:20" s="6" customFormat="1" ht="15">
      <c r="B305" s="446"/>
      <c r="C305" s="441"/>
      <c r="D305" s="9" t="s">
        <v>7</v>
      </c>
      <c r="E305" s="90">
        <v>1</v>
      </c>
      <c r="F305" s="108">
        <v>2009</v>
      </c>
      <c r="G305" s="109">
        <v>477</v>
      </c>
      <c r="H305" s="74">
        <v>795531</v>
      </c>
      <c r="I305" s="96">
        <v>9124380</v>
      </c>
      <c r="J305" s="97">
        <f t="shared" si="28"/>
        <v>9671842.8</v>
      </c>
      <c r="K305" s="76">
        <v>5275000</v>
      </c>
      <c r="L305" s="4">
        <f t="shared" si="29"/>
        <v>4396842.800000001</v>
      </c>
      <c r="M305" s="84"/>
      <c r="N305" s="158"/>
      <c r="O305" s="158"/>
      <c r="P305" s="158"/>
      <c r="Q305" s="158"/>
      <c r="R305" s="158"/>
      <c r="S305" s="158"/>
      <c r="T305" s="158"/>
    </row>
    <row r="306" spans="2:20" s="6" customFormat="1" ht="15">
      <c r="B306" s="446"/>
      <c r="C306" s="441"/>
      <c r="D306" s="9" t="s">
        <v>7</v>
      </c>
      <c r="E306" s="90">
        <v>1</v>
      </c>
      <c r="F306" s="108">
        <v>2009</v>
      </c>
      <c r="G306" s="109">
        <v>586</v>
      </c>
      <c r="H306" s="74">
        <v>801614</v>
      </c>
      <c r="I306" s="96">
        <v>9124380</v>
      </c>
      <c r="J306" s="97">
        <f t="shared" si="28"/>
        <v>9671842.8</v>
      </c>
      <c r="K306" s="76">
        <v>5275000</v>
      </c>
      <c r="L306" s="4">
        <f t="shared" si="29"/>
        <v>4396842.800000001</v>
      </c>
      <c r="M306" s="84"/>
      <c r="N306" s="158"/>
      <c r="O306" s="158"/>
      <c r="P306" s="158"/>
      <c r="Q306" s="158"/>
      <c r="R306" s="158"/>
      <c r="S306" s="158"/>
      <c r="T306" s="158"/>
    </row>
    <row r="307" spans="2:20" s="6" customFormat="1" ht="15">
      <c r="B307" s="446"/>
      <c r="C307" s="441"/>
      <c r="D307" s="9" t="s">
        <v>7</v>
      </c>
      <c r="E307" s="90">
        <v>1</v>
      </c>
      <c r="F307" s="108">
        <v>2009</v>
      </c>
      <c r="G307" s="109">
        <v>590</v>
      </c>
      <c r="H307" s="74">
        <v>801913</v>
      </c>
      <c r="I307" s="96">
        <v>9124380</v>
      </c>
      <c r="J307" s="97">
        <f t="shared" si="28"/>
        <v>9671842.8</v>
      </c>
      <c r="K307" s="76">
        <v>5275000</v>
      </c>
      <c r="L307" s="4">
        <f t="shared" si="29"/>
        <v>4396842.800000001</v>
      </c>
      <c r="M307" s="84"/>
      <c r="N307" s="158"/>
      <c r="O307" s="158"/>
      <c r="P307" s="158"/>
      <c r="Q307" s="158"/>
      <c r="R307" s="158"/>
      <c r="S307" s="158"/>
      <c r="T307" s="158"/>
    </row>
    <row r="308" spans="2:20" s="6" customFormat="1" ht="15">
      <c r="B308" s="446"/>
      <c r="C308" s="441"/>
      <c r="D308" s="9" t="s">
        <v>7</v>
      </c>
      <c r="E308" s="90">
        <v>1</v>
      </c>
      <c r="F308" s="108">
        <v>2009</v>
      </c>
      <c r="G308" s="109">
        <v>592</v>
      </c>
      <c r="H308" s="74">
        <v>801617</v>
      </c>
      <c r="I308" s="96">
        <v>9124380</v>
      </c>
      <c r="J308" s="97">
        <f t="shared" si="28"/>
        <v>9671842.8</v>
      </c>
      <c r="K308" s="76">
        <v>5275000</v>
      </c>
      <c r="L308" s="4">
        <f t="shared" si="29"/>
        <v>4396842.800000001</v>
      </c>
      <c r="M308" s="84"/>
      <c r="N308" s="158"/>
      <c r="O308" s="158"/>
      <c r="P308" s="158"/>
      <c r="Q308" s="158"/>
      <c r="R308" s="158"/>
      <c r="S308" s="158"/>
      <c r="T308" s="158"/>
    </row>
    <row r="309" spans="2:20" s="6" customFormat="1" ht="15">
      <c r="B309" s="446"/>
      <c r="C309" s="441"/>
      <c r="D309" s="9" t="s">
        <v>7</v>
      </c>
      <c r="E309" s="90">
        <v>1</v>
      </c>
      <c r="F309" s="108">
        <v>2009</v>
      </c>
      <c r="G309" s="109">
        <v>593</v>
      </c>
      <c r="H309" s="74">
        <v>801904</v>
      </c>
      <c r="I309" s="96">
        <v>9124380</v>
      </c>
      <c r="J309" s="97">
        <f t="shared" si="28"/>
        <v>9671842.8</v>
      </c>
      <c r="K309" s="76">
        <v>5275000</v>
      </c>
      <c r="L309" s="4">
        <f t="shared" si="29"/>
        <v>4396842.800000001</v>
      </c>
      <c r="M309" s="84"/>
      <c r="N309" s="158"/>
      <c r="O309" s="158"/>
      <c r="P309" s="158"/>
      <c r="Q309" s="158"/>
      <c r="R309" s="158"/>
      <c r="S309" s="158"/>
      <c r="T309" s="158"/>
    </row>
    <row r="310" spans="2:20" s="6" customFormat="1" ht="15">
      <c r="B310" s="412"/>
      <c r="C310" s="441"/>
      <c r="D310" s="9" t="s">
        <v>27</v>
      </c>
      <c r="E310" s="90">
        <v>1</v>
      </c>
      <c r="F310" s="108">
        <v>2009</v>
      </c>
      <c r="G310" s="109">
        <v>507</v>
      </c>
      <c r="H310" s="74" t="s">
        <v>126</v>
      </c>
      <c r="I310" s="96">
        <v>2642003</v>
      </c>
      <c r="J310" s="97">
        <f t="shared" si="28"/>
        <v>2800523.18</v>
      </c>
      <c r="K310" s="76">
        <v>0</v>
      </c>
      <c r="L310" s="4">
        <f t="shared" si="29"/>
        <v>2800523.18</v>
      </c>
      <c r="M310" s="84"/>
      <c r="N310" s="158"/>
      <c r="O310" s="158"/>
      <c r="P310" s="158"/>
      <c r="Q310" s="158"/>
      <c r="R310" s="158"/>
      <c r="S310" s="158"/>
      <c r="T310" s="158"/>
    </row>
    <row r="311" spans="2:20" s="6" customFormat="1" ht="15">
      <c r="B311" s="411" t="s">
        <v>127</v>
      </c>
      <c r="C311" s="441"/>
      <c r="D311" s="9" t="s">
        <v>10</v>
      </c>
      <c r="E311" s="90">
        <v>1</v>
      </c>
      <c r="F311" s="108">
        <v>2009</v>
      </c>
      <c r="G311" s="109">
        <v>179</v>
      </c>
      <c r="H311" s="74" t="s">
        <v>128</v>
      </c>
      <c r="I311" s="96">
        <v>24686517</v>
      </c>
      <c r="J311" s="97">
        <f t="shared" si="28"/>
        <v>26167708.02</v>
      </c>
      <c r="K311" s="76">
        <v>8900000</v>
      </c>
      <c r="L311" s="4">
        <f t="shared" si="29"/>
        <v>17267708.02</v>
      </c>
      <c r="M311" s="84"/>
      <c r="N311" s="158"/>
      <c r="O311" s="158"/>
      <c r="P311" s="158"/>
      <c r="Q311" s="158"/>
      <c r="R311" s="158"/>
      <c r="S311" s="158"/>
      <c r="T311" s="158"/>
    </row>
    <row r="312" spans="2:20" s="6" customFormat="1" ht="15">
      <c r="B312" s="412"/>
      <c r="C312" s="442"/>
      <c r="D312" s="9" t="s">
        <v>7</v>
      </c>
      <c r="E312" s="90">
        <v>1</v>
      </c>
      <c r="F312" s="108">
        <v>2009</v>
      </c>
      <c r="G312" s="109">
        <v>499</v>
      </c>
      <c r="H312" s="74">
        <v>801524</v>
      </c>
      <c r="I312" s="96">
        <v>9124380</v>
      </c>
      <c r="J312" s="97">
        <f t="shared" si="28"/>
        <v>9671842.8</v>
      </c>
      <c r="K312" s="76">
        <v>5275000</v>
      </c>
      <c r="L312" s="4">
        <f t="shared" si="29"/>
        <v>4396842.800000001</v>
      </c>
      <c r="M312" s="84"/>
      <c r="N312" s="158"/>
      <c r="O312" s="158"/>
      <c r="P312" s="158"/>
      <c r="Q312" s="158"/>
      <c r="R312" s="158"/>
      <c r="S312" s="158"/>
      <c r="T312" s="158"/>
    </row>
    <row r="313" spans="2:20" s="6" customFormat="1" ht="15">
      <c r="B313" s="429" t="s">
        <v>287</v>
      </c>
      <c r="C313" s="430"/>
      <c r="D313" s="431"/>
      <c r="E313" s="215">
        <f>SUM(E314:E324)</f>
        <v>11</v>
      </c>
      <c r="F313" s="188"/>
      <c r="G313" s="188"/>
      <c r="H313" s="189"/>
      <c r="I313" s="248"/>
      <c r="J313" s="248"/>
      <c r="K313" s="210"/>
      <c r="L313" s="249">
        <f>SUM(L314:L324)</f>
        <v>86977866.45999998</v>
      </c>
      <c r="M313" s="84"/>
      <c r="N313" s="158"/>
      <c r="O313" s="158"/>
      <c r="P313" s="158"/>
      <c r="Q313" s="158"/>
      <c r="R313" s="158"/>
      <c r="S313" s="158"/>
      <c r="T313" s="158"/>
    </row>
    <row r="314" spans="2:20" s="6" customFormat="1" ht="15">
      <c r="B314" s="411" t="s">
        <v>129</v>
      </c>
      <c r="C314" s="440" t="s">
        <v>246</v>
      </c>
      <c r="D314" s="9" t="s">
        <v>7</v>
      </c>
      <c r="E314" s="90">
        <v>1</v>
      </c>
      <c r="F314" s="108">
        <v>2009</v>
      </c>
      <c r="G314" s="109">
        <v>369</v>
      </c>
      <c r="H314" s="74">
        <v>773072</v>
      </c>
      <c r="I314" s="96">
        <v>9124380</v>
      </c>
      <c r="J314" s="97">
        <f aca="true" t="shared" si="30" ref="J314:J324">+I314*1.06</f>
        <v>9671842.8</v>
      </c>
      <c r="K314" s="76">
        <v>5275000</v>
      </c>
      <c r="L314" s="4">
        <f aca="true" t="shared" si="31" ref="L314:L324">(E314*J314)-K314</f>
        <v>4396842.800000001</v>
      </c>
      <c r="M314" s="84"/>
      <c r="N314" s="158"/>
      <c r="O314" s="158"/>
      <c r="P314" s="158"/>
      <c r="Q314" s="158"/>
      <c r="R314" s="158"/>
      <c r="S314" s="158"/>
      <c r="T314" s="158"/>
    </row>
    <row r="315" spans="2:20" s="6" customFormat="1" ht="15">
      <c r="B315" s="446"/>
      <c r="C315" s="441"/>
      <c r="D315" s="9" t="s">
        <v>7</v>
      </c>
      <c r="E315" s="90">
        <v>1</v>
      </c>
      <c r="F315" s="108">
        <v>2009</v>
      </c>
      <c r="G315" s="109">
        <v>430</v>
      </c>
      <c r="H315" s="74">
        <v>792710</v>
      </c>
      <c r="I315" s="96">
        <v>9124380</v>
      </c>
      <c r="J315" s="97">
        <f t="shared" si="30"/>
        <v>9671842.8</v>
      </c>
      <c r="K315" s="76">
        <v>5275000</v>
      </c>
      <c r="L315" s="4">
        <f t="shared" si="31"/>
        <v>4396842.800000001</v>
      </c>
      <c r="M315" s="84"/>
      <c r="N315" s="158"/>
      <c r="O315" s="158"/>
      <c r="P315" s="158"/>
      <c r="Q315" s="158"/>
      <c r="R315" s="158"/>
      <c r="S315" s="158"/>
      <c r="T315" s="158"/>
    </row>
    <row r="316" spans="2:20" s="6" customFormat="1" ht="15">
      <c r="B316" s="412"/>
      <c r="C316" s="441"/>
      <c r="D316" s="9" t="s">
        <v>7</v>
      </c>
      <c r="E316" s="90">
        <v>1</v>
      </c>
      <c r="F316" s="108">
        <v>2009</v>
      </c>
      <c r="G316" s="109">
        <v>541</v>
      </c>
      <c r="H316" s="74">
        <v>801508</v>
      </c>
      <c r="I316" s="96">
        <v>9124380</v>
      </c>
      <c r="J316" s="97">
        <f t="shared" si="30"/>
        <v>9671842.8</v>
      </c>
      <c r="K316" s="76">
        <v>5275000</v>
      </c>
      <c r="L316" s="4">
        <f t="shared" si="31"/>
        <v>4396842.800000001</v>
      </c>
      <c r="M316" s="84"/>
      <c r="N316" s="158"/>
      <c r="O316" s="158"/>
      <c r="P316" s="158"/>
      <c r="Q316" s="158"/>
      <c r="R316" s="158"/>
      <c r="S316" s="158"/>
      <c r="T316" s="158"/>
    </row>
    <row r="317" spans="2:20" s="6" customFormat="1" ht="15">
      <c r="B317" s="411" t="s">
        <v>130</v>
      </c>
      <c r="C317" s="441"/>
      <c r="D317" s="9" t="s">
        <v>10</v>
      </c>
      <c r="E317" s="90">
        <v>1</v>
      </c>
      <c r="F317" s="108">
        <v>2009</v>
      </c>
      <c r="G317" s="109">
        <v>322</v>
      </c>
      <c r="H317" s="74" t="s">
        <v>131</v>
      </c>
      <c r="I317" s="96">
        <v>24686517</v>
      </c>
      <c r="J317" s="97">
        <f t="shared" si="30"/>
        <v>26167708.02</v>
      </c>
      <c r="K317" s="76">
        <v>8900000</v>
      </c>
      <c r="L317" s="4">
        <f t="shared" si="31"/>
        <v>17267708.02</v>
      </c>
      <c r="M317" s="84"/>
      <c r="N317" s="158"/>
      <c r="O317" s="158"/>
      <c r="P317" s="158"/>
      <c r="Q317" s="158"/>
      <c r="R317" s="158"/>
      <c r="S317" s="158"/>
      <c r="T317" s="158"/>
    </row>
    <row r="318" spans="2:20" s="6" customFormat="1" ht="15">
      <c r="B318" s="412"/>
      <c r="C318" s="441"/>
      <c r="D318" s="9" t="s">
        <v>7</v>
      </c>
      <c r="E318" s="90">
        <v>1</v>
      </c>
      <c r="F318" s="108">
        <v>2009</v>
      </c>
      <c r="G318" s="109">
        <v>434</v>
      </c>
      <c r="H318" s="74">
        <v>792836</v>
      </c>
      <c r="I318" s="96">
        <v>9124380</v>
      </c>
      <c r="J318" s="97">
        <f t="shared" si="30"/>
        <v>9671842.8</v>
      </c>
      <c r="K318" s="76">
        <v>5275000</v>
      </c>
      <c r="L318" s="4">
        <f t="shared" si="31"/>
        <v>4396842.800000001</v>
      </c>
      <c r="M318" s="84"/>
      <c r="N318" s="158"/>
      <c r="O318" s="158"/>
      <c r="P318" s="158"/>
      <c r="Q318" s="158"/>
      <c r="R318" s="158"/>
      <c r="S318" s="158"/>
      <c r="T318" s="158"/>
    </row>
    <row r="319" spans="2:20" s="6" customFormat="1" ht="15">
      <c r="B319" s="411" t="s">
        <v>132</v>
      </c>
      <c r="C319" s="441"/>
      <c r="D319" s="9" t="s">
        <v>7</v>
      </c>
      <c r="E319" s="90">
        <v>1</v>
      </c>
      <c r="F319" s="108">
        <v>2009</v>
      </c>
      <c r="G319" s="109">
        <v>435</v>
      </c>
      <c r="H319" s="74">
        <v>792823</v>
      </c>
      <c r="I319" s="96">
        <v>9124380</v>
      </c>
      <c r="J319" s="97">
        <f t="shared" si="30"/>
        <v>9671842.8</v>
      </c>
      <c r="K319" s="76">
        <v>5275000</v>
      </c>
      <c r="L319" s="4">
        <f t="shared" si="31"/>
        <v>4396842.800000001</v>
      </c>
      <c r="M319" s="84"/>
      <c r="N319" s="158"/>
      <c r="O319" s="158"/>
      <c r="P319" s="158"/>
      <c r="Q319" s="158"/>
      <c r="R319" s="158"/>
      <c r="S319" s="158"/>
      <c r="T319" s="158"/>
    </row>
    <row r="320" spans="2:20" s="6" customFormat="1" ht="15">
      <c r="B320" s="446"/>
      <c r="C320" s="441"/>
      <c r="D320" s="9" t="s">
        <v>7</v>
      </c>
      <c r="E320" s="90">
        <v>1</v>
      </c>
      <c r="F320" s="108">
        <v>2009</v>
      </c>
      <c r="G320" s="109">
        <v>535</v>
      </c>
      <c r="H320" s="74">
        <v>801401</v>
      </c>
      <c r="I320" s="96">
        <v>9124380</v>
      </c>
      <c r="J320" s="97">
        <f t="shared" si="30"/>
        <v>9671842.8</v>
      </c>
      <c r="K320" s="76">
        <v>5275000</v>
      </c>
      <c r="L320" s="4">
        <f t="shared" si="31"/>
        <v>4396842.800000001</v>
      </c>
      <c r="M320" s="84"/>
      <c r="N320" s="158"/>
      <c r="O320" s="158"/>
      <c r="P320" s="158"/>
      <c r="Q320" s="158"/>
      <c r="R320" s="158"/>
      <c r="S320" s="158"/>
      <c r="T320" s="158"/>
    </row>
    <row r="321" spans="2:20" s="6" customFormat="1" ht="15">
      <c r="B321" s="412"/>
      <c r="C321" s="441"/>
      <c r="D321" s="9" t="s">
        <v>10</v>
      </c>
      <c r="E321" s="90">
        <v>1</v>
      </c>
      <c r="F321" s="108">
        <v>2009</v>
      </c>
      <c r="G321" s="109">
        <v>29</v>
      </c>
      <c r="H321" s="74" t="s">
        <v>133</v>
      </c>
      <c r="I321" s="96">
        <v>24686517</v>
      </c>
      <c r="J321" s="97">
        <f t="shared" si="30"/>
        <v>26167708.02</v>
      </c>
      <c r="K321" s="76">
        <v>8900000</v>
      </c>
      <c r="L321" s="4">
        <f t="shared" si="31"/>
        <v>17267708.02</v>
      </c>
      <c r="M321" s="84"/>
      <c r="N321" s="158"/>
      <c r="O321" s="158"/>
      <c r="P321" s="158"/>
      <c r="Q321" s="158"/>
      <c r="R321" s="158"/>
      <c r="S321" s="158"/>
      <c r="T321" s="158"/>
    </row>
    <row r="322" spans="2:20" s="6" customFormat="1" ht="15">
      <c r="B322" s="411" t="s">
        <v>134</v>
      </c>
      <c r="C322" s="441"/>
      <c r="D322" s="9" t="s">
        <v>7</v>
      </c>
      <c r="E322" s="90">
        <v>1</v>
      </c>
      <c r="F322" s="108">
        <v>2009</v>
      </c>
      <c r="G322" s="109">
        <v>249</v>
      </c>
      <c r="H322" s="74">
        <v>773218</v>
      </c>
      <c r="I322" s="96">
        <v>9124380</v>
      </c>
      <c r="J322" s="97">
        <f t="shared" si="30"/>
        <v>9671842.8</v>
      </c>
      <c r="K322" s="76">
        <v>5275000</v>
      </c>
      <c r="L322" s="4">
        <f t="shared" si="31"/>
        <v>4396842.800000001</v>
      </c>
      <c r="M322" s="84"/>
      <c r="N322" s="158"/>
      <c r="O322" s="158"/>
      <c r="P322" s="158"/>
      <c r="Q322" s="158"/>
      <c r="R322" s="158"/>
      <c r="S322" s="158"/>
      <c r="T322" s="158"/>
    </row>
    <row r="323" spans="2:20" s="6" customFormat="1" ht="15">
      <c r="B323" s="446"/>
      <c r="C323" s="441"/>
      <c r="D323" s="9" t="s">
        <v>7</v>
      </c>
      <c r="E323" s="90">
        <v>1</v>
      </c>
      <c r="F323" s="108">
        <v>2009</v>
      </c>
      <c r="G323" s="109">
        <v>438</v>
      </c>
      <c r="H323" s="74">
        <v>792639</v>
      </c>
      <c r="I323" s="96">
        <v>9124380</v>
      </c>
      <c r="J323" s="97">
        <f t="shared" si="30"/>
        <v>9671842.8</v>
      </c>
      <c r="K323" s="76">
        <v>5275000</v>
      </c>
      <c r="L323" s="4">
        <f t="shared" si="31"/>
        <v>4396842.800000001</v>
      </c>
      <c r="M323" s="84"/>
      <c r="N323" s="158"/>
      <c r="O323" s="158"/>
      <c r="P323" s="158"/>
      <c r="Q323" s="158"/>
      <c r="R323" s="158"/>
      <c r="S323" s="158"/>
      <c r="T323" s="158"/>
    </row>
    <row r="324" spans="2:20" s="6" customFormat="1" ht="15">
      <c r="B324" s="412"/>
      <c r="C324" s="442"/>
      <c r="D324" s="9" t="s">
        <v>10</v>
      </c>
      <c r="E324" s="90">
        <v>1</v>
      </c>
      <c r="F324" s="108">
        <v>2009</v>
      </c>
      <c r="G324" s="109">
        <v>332</v>
      </c>
      <c r="H324" s="74" t="s">
        <v>135</v>
      </c>
      <c r="I324" s="96">
        <v>24686517</v>
      </c>
      <c r="J324" s="97">
        <f t="shared" si="30"/>
        <v>26167708.02</v>
      </c>
      <c r="K324" s="76">
        <v>8900000</v>
      </c>
      <c r="L324" s="4">
        <f t="shared" si="31"/>
        <v>17267708.02</v>
      </c>
      <c r="M324" s="84"/>
      <c r="N324" s="158"/>
      <c r="O324" s="158"/>
      <c r="P324" s="158"/>
      <c r="Q324" s="158"/>
      <c r="R324" s="158"/>
      <c r="S324" s="158"/>
      <c r="T324" s="158"/>
    </row>
    <row r="325" spans="2:20" s="6" customFormat="1" ht="15">
      <c r="B325" s="429" t="s">
        <v>320</v>
      </c>
      <c r="C325" s="430"/>
      <c r="D325" s="431"/>
      <c r="E325" s="215">
        <f>SUM(E326:E336)</f>
        <v>11</v>
      </c>
      <c r="F325" s="188"/>
      <c r="G325" s="188"/>
      <c r="H325" s="189"/>
      <c r="I325" s="248"/>
      <c r="J325" s="248"/>
      <c r="K325" s="210"/>
      <c r="L325" s="249">
        <f>SUM(L326:L336)</f>
        <v>46768951.17999999</v>
      </c>
      <c r="M325" s="84"/>
      <c r="N325" s="158"/>
      <c r="O325" s="158"/>
      <c r="P325" s="158"/>
      <c r="Q325" s="158"/>
      <c r="R325" s="158"/>
      <c r="S325" s="158"/>
      <c r="T325" s="158"/>
    </row>
    <row r="326" spans="2:20" s="6" customFormat="1" ht="15">
      <c r="B326" s="73"/>
      <c r="C326" s="72"/>
      <c r="D326" s="9" t="s">
        <v>27</v>
      </c>
      <c r="E326" s="90">
        <v>1</v>
      </c>
      <c r="F326" s="108">
        <v>2009</v>
      </c>
      <c r="G326" s="109">
        <v>508</v>
      </c>
      <c r="H326" s="74" t="s">
        <v>137</v>
      </c>
      <c r="I326" s="96">
        <v>2642003</v>
      </c>
      <c r="J326" s="97">
        <f aca="true" t="shared" si="32" ref="J326:J336">+I326*1.06</f>
        <v>2800523.18</v>
      </c>
      <c r="K326" s="76">
        <v>0</v>
      </c>
      <c r="L326" s="4">
        <f aca="true" t="shared" si="33" ref="L326:L336">(E326*J326)-K326</f>
        <v>2800523.18</v>
      </c>
      <c r="M326" s="84"/>
      <c r="N326" s="158"/>
      <c r="O326" s="158"/>
      <c r="P326" s="158"/>
      <c r="Q326" s="158"/>
      <c r="R326" s="158"/>
      <c r="S326" s="158"/>
      <c r="T326" s="158"/>
    </row>
    <row r="327" spans="2:20" s="6" customFormat="1" ht="15">
      <c r="B327" s="411" t="s">
        <v>136</v>
      </c>
      <c r="C327" s="440" t="s">
        <v>246</v>
      </c>
      <c r="D327" s="9" t="s">
        <v>7</v>
      </c>
      <c r="E327" s="90">
        <v>1</v>
      </c>
      <c r="F327" s="108">
        <v>2009</v>
      </c>
      <c r="G327" s="109">
        <v>372</v>
      </c>
      <c r="H327" s="74">
        <v>772285</v>
      </c>
      <c r="I327" s="96">
        <v>9124380</v>
      </c>
      <c r="J327" s="97">
        <f t="shared" si="32"/>
        <v>9671842.8</v>
      </c>
      <c r="K327" s="76">
        <v>5275000</v>
      </c>
      <c r="L327" s="4">
        <f t="shared" si="33"/>
        <v>4396842.800000001</v>
      </c>
      <c r="M327" s="84"/>
      <c r="N327" s="158"/>
      <c r="O327" s="158"/>
      <c r="P327" s="158"/>
      <c r="Q327" s="158"/>
      <c r="R327" s="158"/>
      <c r="S327" s="158"/>
      <c r="T327" s="158"/>
    </row>
    <row r="328" spans="2:20" s="6" customFormat="1" ht="15">
      <c r="B328" s="446"/>
      <c r="C328" s="441"/>
      <c r="D328" s="9" t="s">
        <v>7</v>
      </c>
      <c r="E328" s="90">
        <v>1</v>
      </c>
      <c r="F328" s="108">
        <v>2009</v>
      </c>
      <c r="G328" s="109">
        <v>468</v>
      </c>
      <c r="H328" s="74">
        <v>794743</v>
      </c>
      <c r="I328" s="96">
        <v>9124380</v>
      </c>
      <c r="J328" s="97">
        <f t="shared" si="32"/>
        <v>9671842.8</v>
      </c>
      <c r="K328" s="76">
        <v>5275000</v>
      </c>
      <c r="L328" s="4">
        <f t="shared" si="33"/>
        <v>4396842.800000001</v>
      </c>
      <c r="M328" s="84"/>
      <c r="N328" s="158"/>
      <c r="O328" s="158"/>
      <c r="P328" s="158"/>
      <c r="Q328" s="158"/>
      <c r="R328" s="158"/>
      <c r="S328" s="158"/>
      <c r="T328" s="158"/>
    </row>
    <row r="329" spans="2:20" s="6" customFormat="1" ht="15">
      <c r="B329" s="446"/>
      <c r="C329" s="441"/>
      <c r="D329" s="9" t="s">
        <v>7</v>
      </c>
      <c r="E329" s="90">
        <v>1</v>
      </c>
      <c r="F329" s="108">
        <v>2009</v>
      </c>
      <c r="G329" s="109">
        <v>486</v>
      </c>
      <c r="H329" s="74">
        <v>801391</v>
      </c>
      <c r="I329" s="96">
        <v>9124380</v>
      </c>
      <c r="J329" s="97">
        <f t="shared" si="32"/>
        <v>9671842.8</v>
      </c>
      <c r="K329" s="76">
        <v>5275000</v>
      </c>
      <c r="L329" s="4">
        <f t="shared" si="33"/>
        <v>4396842.800000001</v>
      </c>
      <c r="M329" s="84"/>
      <c r="N329" s="158"/>
      <c r="O329" s="158"/>
      <c r="P329" s="158"/>
      <c r="Q329" s="158"/>
      <c r="R329" s="158"/>
      <c r="S329" s="158"/>
      <c r="T329" s="158"/>
    </row>
    <row r="330" spans="2:20" s="6" customFormat="1" ht="15">
      <c r="B330" s="412"/>
      <c r="C330" s="441"/>
      <c r="D330" s="9" t="s">
        <v>7</v>
      </c>
      <c r="E330" s="90">
        <v>1</v>
      </c>
      <c r="F330" s="108">
        <v>2009</v>
      </c>
      <c r="G330" s="109">
        <v>487</v>
      </c>
      <c r="H330" s="74">
        <v>801412</v>
      </c>
      <c r="I330" s="96">
        <v>9124380</v>
      </c>
      <c r="J330" s="97">
        <f t="shared" si="32"/>
        <v>9671842.8</v>
      </c>
      <c r="K330" s="76">
        <v>5275000</v>
      </c>
      <c r="L330" s="4">
        <f t="shared" si="33"/>
        <v>4396842.800000001</v>
      </c>
      <c r="M330" s="84"/>
      <c r="N330" s="158"/>
      <c r="O330" s="158"/>
      <c r="P330" s="158"/>
      <c r="Q330" s="158"/>
      <c r="R330" s="158"/>
      <c r="S330" s="158"/>
      <c r="T330" s="158"/>
    </row>
    <row r="331" spans="2:20" s="6" customFormat="1" ht="15">
      <c r="B331" s="411" t="s">
        <v>138</v>
      </c>
      <c r="C331" s="441"/>
      <c r="D331" s="9" t="s">
        <v>7</v>
      </c>
      <c r="E331" s="90">
        <v>1</v>
      </c>
      <c r="F331" s="108">
        <v>2009</v>
      </c>
      <c r="G331" s="109">
        <v>445</v>
      </c>
      <c r="H331" s="74">
        <v>792772</v>
      </c>
      <c r="I331" s="96">
        <v>9124380</v>
      </c>
      <c r="J331" s="97">
        <f t="shared" si="32"/>
        <v>9671842.8</v>
      </c>
      <c r="K331" s="76">
        <v>5275000</v>
      </c>
      <c r="L331" s="4">
        <f t="shared" si="33"/>
        <v>4396842.800000001</v>
      </c>
      <c r="M331" s="84"/>
      <c r="N331" s="158"/>
      <c r="O331" s="158"/>
      <c r="P331" s="158"/>
      <c r="Q331" s="158"/>
      <c r="R331" s="158"/>
      <c r="S331" s="158"/>
      <c r="T331" s="158"/>
    </row>
    <row r="332" spans="2:20" s="6" customFormat="1" ht="15">
      <c r="B332" s="446"/>
      <c r="C332" s="441"/>
      <c r="D332" s="9" t="s">
        <v>7</v>
      </c>
      <c r="E332" s="90">
        <v>1</v>
      </c>
      <c r="F332" s="108">
        <v>2009</v>
      </c>
      <c r="G332" s="109">
        <v>588</v>
      </c>
      <c r="H332" s="74">
        <v>801903</v>
      </c>
      <c r="I332" s="96">
        <v>9124380</v>
      </c>
      <c r="J332" s="97">
        <f t="shared" si="32"/>
        <v>9671842.8</v>
      </c>
      <c r="K332" s="76">
        <v>5275000</v>
      </c>
      <c r="L332" s="4">
        <f t="shared" si="33"/>
        <v>4396842.800000001</v>
      </c>
      <c r="M332" s="84"/>
      <c r="N332" s="158"/>
      <c r="O332" s="158"/>
      <c r="P332" s="158"/>
      <c r="Q332" s="158"/>
      <c r="R332" s="158"/>
      <c r="S332" s="158"/>
      <c r="T332" s="158"/>
    </row>
    <row r="333" spans="2:20" s="6" customFormat="1" ht="15">
      <c r="B333" s="446"/>
      <c r="C333" s="441"/>
      <c r="D333" s="9" t="s">
        <v>7</v>
      </c>
      <c r="E333" s="90">
        <v>1</v>
      </c>
      <c r="F333" s="108">
        <v>2009</v>
      </c>
      <c r="G333" s="109">
        <v>597</v>
      </c>
      <c r="H333" s="74">
        <v>801615</v>
      </c>
      <c r="I333" s="96">
        <v>9124380</v>
      </c>
      <c r="J333" s="97">
        <f t="shared" si="32"/>
        <v>9671842.8</v>
      </c>
      <c r="K333" s="76">
        <v>5275000</v>
      </c>
      <c r="L333" s="4">
        <f t="shared" si="33"/>
        <v>4396842.800000001</v>
      </c>
      <c r="M333" s="84"/>
      <c r="N333" s="158"/>
      <c r="O333" s="158"/>
      <c r="P333" s="158"/>
      <c r="Q333" s="158"/>
      <c r="R333" s="158"/>
      <c r="S333" s="158"/>
      <c r="T333" s="158"/>
    </row>
    <row r="334" spans="2:20" s="6" customFormat="1" ht="15">
      <c r="B334" s="412"/>
      <c r="C334" s="441"/>
      <c r="D334" s="9" t="s">
        <v>7</v>
      </c>
      <c r="E334" s="90">
        <v>1</v>
      </c>
      <c r="F334" s="108">
        <v>2009</v>
      </c>
      <c r="G334" s="109">
        <v>19</v>
      </c>
      <c r="H334" s="74">
        <v>773293</v>
      </c>
      <c r="I334" s="96">
        <v>9124380</v>
      </c>
      <c r="J334" s="97">
        <f t="shared" si="32"/>
        <v>9671842.8</v>
      </c>
      <c r="K334" s="76">
        <v>5275000</v>
      </c>
      <c r="L334" s="4">
        <f t="shared" si="33"/>
        <v>4396842.800000001</v>
      </c>
      <c r="M334" s="84"/>
      <c r="N334" s="158"/>
      <c r="O334" s="158"/>
      <c r="P334" s="158"/>
      <c r="Q334" s="158"/>
      <c r="R334" s="158"/>
      <c r="S334" s="158"/>
      <c r="T334" s="158"/>
    </row>
    <row r="335" spans="2:20" s="6" customFormat="1" ht="15">
      <c r="B335" s="411" t="s">
        <v>139</v>
      </c>
      <c r="C335" s="441"/>
      <c r="D335" s="9" t="s">
        <v>7</v>
      </c>
      <c r="E335" s="90">
        <v>1</v>
      </c>
      <c r="F335" s="108">
        <v>2009</v>
      </c>
      <c r="G335" s="109">
        <v>431</v>
      </c>
      <c r="H335" s="74">
        <v>792822</v>
      </c>
      <c r="I335" s="96">
        <v>9124380</v>
      </c>
      <c r="J335" s="97">
        <f t="shared" si="32"/>
        <v>9671842.8</v>
      </c>
      <c r="K335" s="76">
        <v>5275000</v>
      </c>
      <c r="L335" s="4">
        <f t="shared" si="33"/>
        <v>4396842.800000001</v>
      </c>
      <c r="M335" s="84"/>
      <c r="N335" s="158"/>
      <c r="O335" s="158"/>
      <c r="P335" s="158"/>
      <c r="Q335" s="158"/>
      <c r="R335" s="158"/>
      <c r="S335" s="158"/>
      <c r="T335" s="158"/>
    </row>
    <row r="336" spans="2:20" s="6" customFormat="1" ht="15">
      <c r="B336" s="412"/>
      <c r="C336" s="442"/>
      <c r="D336" s="9" t="s">
        <v>7</v>
      </c>
      <c r="E336" s="90">
        <v>1</v>
      </c>
      <c r="F336" s="108">
        <v>2009</v>
      </c>
      <c r="G336" s="109">
        <v>462</v>
      </c>
      <c r="H336" s="74">
        <v>794800</v>
      </c>
      <c r="I336" s="96">
        <v>9124380</v>
      </c>
      <c r="J336" s="97">
        <f t="shared" si="32"/>
        <v>9671842.8</v>
      </c>
      <c r="K336" s="76">
        <v>5275000</v>
      </c>
      <c r="L336" s="4">
        <f t="shared" si="33"/>
        <v>4396842.800000001</v>
      </c>
      <c r="M336" s="84"/>
      <c r="N336" s="158"/>
      <c r="O336" s="158"/>
      <c r="P336" s="158"/>
      <c r="Q336" s="158"/>
      <c r="R336" s="158"/>
      <c r="S336" s="158"/>
      <c r="T336" s="158"/>
    </row>
    <row r="337" spans="2:20" s="6" customFormat="1" ht="15">
      <c r="B337" s="429" t="s">
        <v>313</v>
      </c>
      <c r="C337" s="430"/>
      <c r="D337" s="431"/>
      <c r="E337" s="215">
        <f>SUM(E338:E350)</f>
        <v>13</v>
      </c>
      <c r="F337" s="188"/>
      <c r="G337" s="188"/>
      <c r="H337" s="189"/>
      <c r="I337" s="248"/>
      <c r="J337" s="248"/>
      <c r="K337" s="210"/>
      <c r="L337" s="249">
        <f>SUM(L338:L350)</f>
        <v>68013098.24</v>
      </c>
      <c r="M337" s="84"/>
      <c r="N337" s="158"/>
      <c r="O337" s="158"/>
      <c r="P337" s="158"/>
      <c r="Q337" s="158"/>
      <c r="R337" s="158"/>
      <c r="S337" s="158"/>
      <c r="T337" s="158"/>
    </row>
    <row r="338" spans="2:20" s="6" customFormat="1" ht="15">
      <c r="B338" s="411" t="s">
        <v>140</v>
      </c>
      <c r="C338" s="440" t="s">
        <v>246</v>
      </c>
      <c r="D338" s="9" t="s">
        <v>7</v>
      </c>
      <c r="E338" s="90">
        <v>1</v>
      </c>
      <c r="F338" s="108">
        <v>2009</v>
      </c>
      <c r="G338" s="109">
        <v>424</v>
      </c>
      <c r="H338" s="74">
        <v>792979</v>
      </c>
      <c r="I338" s="96">
        <v>9124380</v>
      </c>
      <c r="J338" s="97">
        <f aca="true" t="shared" si="34" ref="J338:J350">+I338*1.06</f>
        <v>9671842.8</v>
      </c>
      <c r="K338" s="76">
        <v>5275000</v>
      </c>
      <c r="L338" s="4">
        <f aca="true" t="shared" si="35" ref="L338:L350">(E338*J338)-K338</f>
        <v>4396842.800000001</v>
      </c>
      <c r="M338" s="84"/>
      <c r="N338" s="158"/>
      <c r="O338" s="158"/>
      <c r="P338" s="158"/>
      <c r="Q338" s="158"/>
      <c r="R338" s="158"/>
      <c r="S338" s="158"/>
      <c r="T338" s="158"/>
    </row>
    <row r="339" spans="2:20" s="6" customFormat="1" ht="15">
      <c r="B339" s="446"/>
      <c r="C339" s="441"/>
      <c r="D339" s="9" t="s">
        <v>7</v>
      </c>
      <c r="E339" s="90">
        <v>1</v>
      </c>
      <c r="F339" s="108">
        <v>2009</v>
      </c>
      <c r="G339" s="109">
        <v>467</v>
      </c>
      <c r="H339" s="74">
        <v>794859</v>
      </c>
      <c r="I339" s="96">
        <v>9124380</v>
      </c>
      <c r="J339" s="97">
        <f t="shared" si="34"/>
        <v>9671842.8</v>
      </c>
      <c r="K339" s="76">
        <v>5275000</v>
      </c>
      <c r="L339" s="4">
        <f t="shared" si="35"/>
        <v>4396842.800000001</v>
      </c>
      <c r="M339" s="84"/>
      <c r="N339" s="158"/>
      <c r="O339" s="158"/>
      <c r="P339" s="158"/>
      <c r="Q339" s="158"/>
      <c r="R339" s="158"/>
      <c r="S339" s="158"/>
      <c r="T339" s="158"/>
    </row>
    <row r="340" spans="2:20" s="6" customFormat="1" ht="15">
      <c r="B340" s="446"/>
      <c r="C340" s="441"/>
      <c r="D340" s="9" t="s">
        <v>7</v>
      </c>
      <c r="E340" s="90">
        <v>1</v>
      </c>
      <c r="F340" s="108">
        <v>2009</v>
      </c>
      <c r="G340" s="109">
        <v>536</v>
      </c>
      <c r="H340" s="74">
        <v>801422</v>
      </c>
      <c r="I340" s="96">
        <v>9124380</v>
      </c>
      <c r="J340" s="97">
        <f t="shared" si="34"/>
        <v>9671842.8</v>
      </c>
      <c r="K340" s="76">
        <v>5275000</v>
      </c>
      <c r="L340" s="4">
        <f t="shared" si="35"/>
        <v>4396842.800000001</v>
      </c>
      <c r="M340" s="84"/>
      <c r="N340" s="158"/>
      <c r="O340" s="158"/>
      <c r="P340" s="158"/>
      <c r="Q340" s="158"/>
      <c r="R340" s="158"/>
      <c r="S340" s="158"/>
      <c r="T340" s="158"/>
    </row>
    <row r="341" spans="2:20" s="6" customFormat="1" ht="15">
      <c r="B341" s="446"/>
      <c r="C341" s="441"/>
      <c r="D341" s="9" t="s">
        <v>7</v>
      </c>
      <c r="E341" s="90">
        <v>1</v>
      </c>
      <c r="F341" s="108">
        <v>2009</v>
      </c>
      <c r="G341" s="109">
        <v>540</v>
      </c>
      <c r="H341" s="74">
        <v>801482</v>
      </c>
      <c r="I341" s="96">
        <v>9124380</v>
      </c>
      <c r="J341" s="97">
        <f t="shared" si="34"/>
        <v>9671842.8</v>
      </c>
      <c r="K341" s="76">
        <v>5275000</v>
      </c>
      <c r="L341" s="4">
        <f t="shared" si="35"/>
        <v>4396842.800000001</v>
      </c>
      <c r="M341" s="84"/>
      <c r="N341" s="158"/>
      <c r="O341" s="158"/>
      <c r="P341" s="158"/>
      <c r="Q341" s="158"/>
      <c r="R341" s="158"/>
      <c r="S341" s="158"/>
      <c r="T341" s="158"/>
    </row>
    <row r="342" spans="2:20" s="6" customFormat="1" ht="15">
      <c r="B342" s="446"/>
      <c r="C342" s="441"/>
      <c r="D342" s="9" t="s">
        <v>7</v>
      </c>
      <c r="E342" s="90">
        <v>1</v>
      </c>
      <c r="F342" s="108">
        <v>2009</v>
      </c>
      <c r="G342" s="109">
        <v>547</v>
      </c>
      <c r="H342" s="74">
        <v>801487</v>
      </c>
      <c r="I342" s="96">
        <v>9124380</v>
      </c>
      <c r="J342" s="97">
        <f t="shared" si="34"/>
        <v>9671842.8</v>
      </c>
      <c r="K342" s="76">
        <v>5275000</v>
      </c>
      <c r="L342" s="4">
        <f t="shared" si="35"/>
        <v>4396842.800000001</v>
      </c>
      <c r="M342" s="84"/>
      <c r="N342" s="158"/>
      <c r="O342" s="158"/>
      <c r="P342" s="158"/>
      <c r="Q342" s="158"/>
      <c r="R342" s="158"/>
      <c r="S342" s="158"/>
      <c r="T342" s="158"/>
    </row>
    <row r="343" spans="2:20" s="6" customFormat="1" ht="15">
      <c r="B343" s="412"/>
      <c r="C343" s="441"/>
      <c r="D343" s="9" t="s">
        <v>7</v>
      </c>
      <c r="E343" s="90">
        <v>1</v>
      </c>
      <c r="F343" s="108">
        <v>2009</v>
      </c>
      <c r="G343" s="109">
        <v>548</v>
      </c>
      <c r="H343" s="74">
        <v>801393</v>
      </c>
      <c r="I343" s="96">
        <v>9124380</v>
      </c>
      <c r="J343" s="97">
        <f t="shared" si="34"/>
        <v>9671842.8</v>
      </c>
      <c r="K343" s="76">
        <v>5275000</v>
      </c>
      <c r="L343" s="4">
        <f t="shared" si="35"/>
        <v>4396842.800000001</v>
      </c>
      <c r="M343" s="84"/>
      <c r="N343" s="158"/>
      <c r="O343" s="158"/>
      <c r="P343" s="158"/>
      <c r="Q343" s="158"/>
      <c r="R343" s="158"/>
      <c r="S343" s="158"/>
      <c r="T343" s="158"/>
    </row>
    <row r="344" spans="2:20" s="6" customFormat="1" ht="15">
      <c r="B344" s="411" t="s">
        <v>141</v>
      </c>
      <c r="C344" s="441"/>
      <c r="D344" s="9" t="s">
        <v>74</v>
      </c>
      <c r="E344" s="90">
        <v>1</v>
      </c>
      <c r="F344" s="108">
        <v>2009</v>
      </c>
      <c r="G344" s="109">
        <v>518</v>
      </c>
      <c r="H344" s="74" t="s">
        <v>142</v>
      </c>
      <c r="I344" s="96">
        <v>21459721</v>
      </c>
      <c r="J344" s="97">
        <f t="shared" si="34"/>
        <v>22747304.26</v>
      </c>
      <c r="K344" s="76">
        <v>5900000</v>
      </c>
      <c r="L344" s="4">
        <f t="shared" si="35"/>
        <v>16847304.26</v>
      </c>
      <c r="M344" s="84"/>
      <c r="N344" s="158"/>
      <c r="O344" s="158"/>
      <c r="P344" s="158"/>
      <c r="Q344" s="158"/>
      <c r="R344" s="158"/>
      <c r="S344" s="158"/>
      <c r="T344" s="158"/>
    </row>
    <row r="345" spans="2:20" s="6" customFormat="1" ht="15">
      <c r="B345" s="446"/>
      <c r="C345" s="441"/>
      <c r="D345" s="9" t="s">
        <v>7</v>
      </c>
      <c r="E345" s="90">
        <v>1</v>
      </c>
      <c r="F345" s="108">
        <v>2009</v>
      </c>
      <c r="G345" s="109">
        <v>427</v>
      </c>
      <c r="H345" s="74">
        <v>792800</v>
      </c>
      <c r="I345" s="96">
        <v>9124380</v>
      </c>
      <c r="J345" s="97">
        <f t="shared" si="34"/>
        <v>9671842.8</v>
      </c>
      <c r="K345" s="76">
        <v>5275000</v>
      </c>
      <c r="L345" s="4">
        <f t="shared" si="35"/>
        <v>4396842.800000001</v>
      </c>
      <c r="M345" s="84"/>
      <c r="N345" s="158"/>
      <c r="O345" s="158"/>
      <c r="P345" s="158"/>
      <c r="Q345" s="158"/>
      <c r="R345" s="158"/>
      <c r="S345" s="158"/>
      <c r="T345" s="158"/>
    </row>
    <row r="346" spans="2:20" s="6" customFormat="1" ht="15">
      <c r="B346" s="446"/>
      <c r="C346" s="441"/>
      <c r="D346" s="9" t="s">
        <v>7</v>
      </c>
      <c r="E346" s="90">
        <v>1</v>
      </c>
      <c r="F346" s="108">
        <v>2009</v>
      </c>
      <c r="G346" s="109">
        <v>458</v>
      </c>
      <c r="H346" s="74">
        <v>794695</v>
      </c>
      <c r="I346" s="96">
        <v>9124380</v>
      </c>
      <c r="J346" s="97">
        <f t="shared" si="34"/>
        <v>9671842.8</v>
      </c>
      <c r="K346" s="76">
        <v>5275000</v>
      </c>
      <c r="L346" s="4">
        <f t="shared" si="35"/>
        <v>4396842.800000001</v>
      </c>
      <c r="M346" s="84"/>
      <c r="N346" s="158"/>
      <c r="O346" s="158"/>
      <c r="P346" s="158"/>
      <c r="Q346" s="158"/>
      <c r="R346" s="158"/>
      <c r="S346" s="158"/>
      <c r="T346" s="158"/>
    </row>
    <row r="347" spans="2:20" s="6" customFormat="1" ht="15">
      <c r="B347" s="446"/>
      <c r="C347" s="441"/>
      <c r="D347" s="9" t="s">
        <v>7</v>
      </c>
      <c r="E347" s="90">
        <v>1</v>
      </c>
      <c r="F347" s="108">
        <v>2009</v>
      </c>
      <c r="G347" s="109">
        <v>566</v>
      </c>
      <c r="H347" s="74">
        <v>801527</v>
      </c>
      <c r="I347" s="96">
        <v>9124380</v>
      </c>
      <c r="J347" s="97">
        <f t="shared" si="34"/>
        <v>9671842.8</v>
      </c>
      <c r="K347" s="76">
        <v>5275000</v>
      </c>
      <c r="L347" s="4">
        <f t="shared" si="35"/>
        <v>4396842.800000001</v>
      </c>
      <c r="M347" s="84"/>
      <c r="N347" s="158"/>
      <c r="O347" s="158"/>
      <c r="P347" s="158"/>
      <c r="Q347" s="158"/>
      <c r="R347" s="158"/>
      <c r="S347" s="158"/>
      <c r="T347" s="158"/>
    </row>
    <row r="348" spans="2:20" s="6" customFormat="1" ht="15">
      <c r="B348" s="446"/>
      <c r="C348" s="441"/>
      <c r="D348" s="9" t="s">
        <v>7</v>
      </c>
      <c r="E348" s="90">
        <v>1</v>
      </c>
      <c r="F348" s="108">
        <v>2009</v>
      </c>
      <c r="G348" s="109">
        <v>599</v>
      </c>
      <c r="H348" s="74">
        <v>802627</v>
      </c>
      <c r="I348" s="96">
        <v>9124380</v>
      </c>
      <c r="J348" s="97">
        <f t="shared" si="34"/>
        <v>9671842.8</v>
      </c>
      <c r="K348" s="76">
        <v>5275000</v>
      </c>
      <c r="L348" s="4">
        <f t="shared" si="35"/>
        <v>4396842.800000001</v>
      </c>
      <c r="M348" s="84"/>
      <c r="N348" s="158"/>
      <c r="O348" s="158"/>
      <c r="P348" s="158"/>
      <c r="Q348" s="158"/>
      <c r="R348" s="158"/>
      <c r="S348" s="158"/>
      <c r="T348" s="158"/>
    </row>
    <row r="349" spans="2:20" s="6" customFormat="1" ht="15">
      <c r="B349" s="412"/>
      <c r="C349" s="441"/>
      <c r="D349" s="9" t="s">
        <v>27</v>
      </c>
      <c r="E349" s="90">
        <v>1</v>
      </c>
      <c r="F349" s="108">
        <v>2009</v>
      </c>
      <c r="G349" s="109">
        <v>512</v>
      </c>
      <c r="H349" s="74" t="s">
        <v>143</v>
      </c>
      <c r="I349" s="96">
        <v>2642003</v>
      </c>
      <c r="J349" s="97">
        <f t="shared" si="34"/>
        <v>2800523.18</v>
      </c>
      <c r="K349" s="76">
        <v>0</v>
      </c>
      <c r="L349" s="4">
        <f t="shared" si="35"/>
        <v>2800523.18</v>
      </c>
      <c r="M349" s="84"/>
      <c r="N349" s="158"/>
      <c r="O349" s="158"/>
      <c r="P349" s="158"/>
      <c r="Q349" s="158"/>
      <c r="R349" s="158"/>
      <c r="S349" s="158"/>
      <c r="T349" s="158"/>
    </row>
    <row r="350" spans="2:20" s="6" customFormat="1" ht="15">
      <c r="B350" s="27" t="s">
        <v>144</v>
      </c>
      <c r="C350" s="442"/>
      <c r="D350" s="9" t="s">
        <v>7</v>
      </c>
      <c r="E350" s="90">
        <v>1</v>
      </c>
      <c r="F350" s="108">
        <v>2009</v>
      </c>
      <c r="G350" s="109">
        <v>432</v>
      </c>
      <c r="H350" s="74">
        <v>792751</v>
      </c>
      <c r="I350" s="96">
        <v>9124380</v>
      </c>
      <c r="J350" s="97">
        <f t="shared" si="34"/>
        <v>9671842.8</v>
      </c>
      <c r="K350" s="76">
        <v>5275000</v>
      </c>
      <c r="L350" s="4">
        <f t="shared" si="35"/>
        <v>4396842.800000001</v>
      </c>
      <c r="M350" s="84"/>
      <c r="N350" s="158"/>
      <c r="O350" s="158"/>
      <c r="P350" s="158"/>
      <c r="Q350" s="158"/>
      <c r="R350" s="158"/>
      <c r="S350" s="158"/>
      <c r="T350" s="158"/>
    </row>
    <row r="351" spans="2:20" s="6" customFormat="1" ht="15">
      <c r="B351" s="429" t="s">
        <v>314</v>
      </c>
      <c r="C351" s="430"/>
      <c r="D351" s="431"/>
      <c r="E351" s="215">
        <f>SUM(E352:E355)</f>
        <v>4</v>
      </c>
      <c r="F351" s="188"/>
      <c r="G351" s="188"/>
      <c r="H351" s="189"/>
      <c r="I351" s="248"/>
      <c r="J351" s="248"/>
      <c r="K351" s="210"/>
      <c r="L351" s="249">
        <f>SUM(L352:L355)</f>
        <v>43329101.64</v>
      </c>
      <c r="M351" s="84"/>
      <c r="N351" s="158"/>
      <c r="O351" s="158"/>
      <c r="P351" s="158"/>
      <c r="Q351" s="158"/>
      <c r="R351" s="158"/>
      <c r="S351" s="158"/>
      <c r="T351" s="158"/>
    </row>
    <row r="352" spans="2:20" s="6" customFormat="1" ht="15">
      <c r="B352" s="27" t="s">
        <v>145</v>
      </c>
      <c r="C352" s="440" t="s">
        <v>246</v>
      </c>
      <c r="D352" s="9" t="s">
        <v>7</v>
      </c>
      <c r="E352" s="90">
        <v>1</v>
      </c>
      <c r="F352" s="108">
        <v>2009</v>
      </c>
      <c r="G352" s="109">
        <v>567</v>
      </c>
      <c r="H352" s="74">
        <v>801525</v>
      </c>
      <c r="I352" s="96">
        <v>9124380</v>
      </c>
      <c r="J352" s="97">
        <f>+I352*1.06</f>
        <v>9671842.8</v>
      </c>
      <c r="K352" s="76">
        <v>5275000</v>
      </c>
      <c r="L352" s="4">
        <f>(E352*J352)-K352</f>
        <v>4396842.800000001</v>
      </c>
      <c r="M352" s="84"/>
      <c r="N352" s="158"/>
      <c r="O352" s="158"/>
      <c r="P352" s="158"/>
      <c r="Q352" s="158"/>
      <c r="R352" s="158"/>
      <c r="S352" s="158"/>
      <c r="T352" s="158"/>
    </row>
    <row r="353" spans="2:20" s="6" customFormat="1" ht="15">
      <c r="B353" s="27" t="s">
        <v>145</v>
      </c>
      <c r="C353" s="441"/>
      <c r="D353" s="9" t="s">
        <v>10</v>
      </c>
      <c r="E353" s="90">
        <v>1</v>
      </c>
      <c r="F353" s="108">
        <v>2009</v>
      </c>
      <c r="G353" s="109">
        <v>331</v>
      </c>
      <c r="H353" s="74" t="s">
        <v>146</v>
      </c>
      <c r="I353" s="96">
        <v>24686517</v>
      </c>
      <c r="J353" s="97">
        <f>+I353*1.06</f>
        <v>26167708.02</v>
      </c>
      <c r="K353" s="76">
        <v>8900000</v>
      </c>
      <c r="L353" s="4">
        <f>(E353*J353)-K353</f>
        <v>17267708.02</v>
      </c>
      <c r="M353" s="84"/>
      <c r="N353" s="158"/>
      <c r="O353" s="158"/>
      <c r="P353" s="158"/>
      <c r="Q353" s="158"/>
      <c r="R353" s="158"/>
      <c r="S353" s="158"/>
      <c r="T353" s="158"/>
    </row>
    <row r="354" spans="2:20" s="6" customFormat="1" ht="15">
      <c r="B354" s="27" t="s">
        <v>147</v>
      </c>
      <c r="C354" s="441"/>
      <c r="D354" s="9" t="s">
        <v>10</v>
      </c>
      <c r="E354" s="90">
        <v>1</v>
      </c>
      <c r="F354" s="108">
        <v>2009</v>
      </c>
      <c r="G354" s="109">
        <v>324</v>
      </c>
      <c r="H354" s="74" t="s">
        <v>148</v>
      </c>
      <c r="I354" s="96">
        <v>24686517</v>
      </c>
      <c r="J354" s="97">
        <f>+I354*1.06</f>
        <v>26167708.02</v>
      </c>
      <c r="K354" s="76">
        <v>8900000</v>
      </c>
      <c r="L354" s="4">
        <f>(E354*J354)-K354</f>
        <v>17267708.02</v>
      </c>
      <c r="M354" s="84"/>
      <c r="N354" s="158"/>
      <c r="O354" s="158"/>
      <c r="P354" s="158"/>
      <c r="Q354" s="158"/>
      <c r="R354" s="158"/>
      <c r="S354" s="158"/>
      <c r="T354" s="158"/>
    </row>
    <row r="355" spans="2:20" s="6" customFormat="1" ht="15">
      <c r="B355" s="27" t="s">
        <v>147</v>
      </c>
      <c r="C355" s="442"/>
      <c r="D355" s="9" t="s">
        <v>7</v>
      </c>
      <c r="E355" s="90">
        <v>1</v>
      </c>
      <c r="F355" s="108">
        <v>2009</v>
      </c>
      <c r="G355" s="109">
        <v>436</v>
      </c>
      <c r="H355" s="74">
        <v>792832</v>
      </c>
      <c r="I355" s="96">
        <v>9124380</v>
      </c>
      <c r="J355" s="97">
        <f>+I355*1.06</f>
        <v>9671842.8</v>
      </c>
      <c r="K355" s="76">
        <v>5275000</v>
      </c>
      <c r="L355" s="4">
        <f>(E355*J355)-K355</f>
        <v>4396842.800000001</v>
      </c>
      <c r="M355" s="84"/>
      <c r="N355" s="158"/>
      <c r="O355" s="158"/>
      <c r="P355" s="158"/>
      <c r="Q355" s="158"/>
      <c r="R355" s="158"/>
      <c r="S355" s="158"/>
      <c r="T355" s="158"/>
    </row>
    <row r="356" spans="2:20" s="6" customFormat="1" ht="15">
      <c r="B356" s="429" t="s">
        <v>288</v>
      </c>
      <c r="C356" s="430"/>
      <c r="D356" s="431"/>
      <c r="E356" s="215">
        <f>SUM(E357:E359)</f>
        <v>3</v>
      </c>
      <c r="F356" s="188"/>
      <c r="G356" s="188"/>
      <c r="H356" s="189"/>
      <c r="I356" s="248"/>
      <c r="J356" s="248"/>
      <c r="K356" s="210"/>
      <c r="L356" s="249">
        <f>SUM(L357:L359)</f>
        <v>11594208.780000001</v>
      </c>
      <c r="M356" s="84"/>
      <c r="N356" s="158"/>
      <c r="O356" s="158"/>
      <c r="P356" s="158"/>
      <c r="Q356" s="158"/>
      <c r="R356" s="158"/>
      <c r="S356" s="158"/>
      <c r="T356" s="158"/>
    </row>
    <row r="357" spans="2:20" s="6" customFormat="1" ht="15">
      <c r="B357" s="411" t="s">
        <v>149</v>
      </c>
      <c r="C357" s="440" t="s">
        <v>246</v>
      </c>
      <c r="D357" s="9" t="s">
        <v>7</v>
      </c>
      <c r="E357" s="90">
        <v>1</v>
      </c>
      <c r="F357" s="108">
        <v>2009</v>
      </c>
      <c r="G357" s="109">
        <v>425</v>
      </c>
      <c r="H357" s="74">
        <v>792716</v>
      </c>
      <c r="I357" s="96">
        <v>9124380</v>
      </c>
      <c r="J357" s="97">
        <f>+I357*1.06</f>
        <v>9671842.8</v>
      </c>
      <c r="K357" s="76">
        <v>5275000</v>
      </c>
      <c r="L357" s="4">
        <f>(E357*J357)-K357</f>
        <v>4396842.800000001</v>
      </c>
      <c r="M357" s="84"/>
      <c r="N357" s="158"/>
      <c r="O357" s="158"/>
      <c r="P357" s="158"/>
      <c r="Q357" s="158"/>
      <c r="R357" s="158"/>
      <c r="S357" s="158"/>
      <c r="T357" s="158"/>
    </row>
    <row r="358" spans="2:20" s="6" customFormat="1" ht="15">
      <c r="B358" s="446"/>
      <c r="C358" s="441"/>
      <c r="D358" s="9" t="s">
        <v>7</v>
      </c>
      <c r="E358" s="90">
        <v>1</v>
      </c>
      <c r="F358" s="108">
        <v>2009</v>
      </c>
      <c r="G358" s="109">
        <v>549</v>
      </c>
      <c r="H358" s="74">
        <v>801466</v>
      </c>
      <c r="I358" s="96">
        <v>9124380</v>
      </c>
      <c r="J358" s="97">
        <f>+I358*1.06</f>
        <v>9671842.8</v>
      </c>
      <c r="K358" s="76">
        <v>5275000</v>
      </c>
      <c r="L358" s="4">
        <f>(E358*J358)-K358</f>
        <v>4396842.800000001</v>
      </c>
      <c r="M358" s="84"/>
      <c r="N358" s="158"/>
      <c r="O358" s="158"/>
      <c r="P358" s="158"/>
      <c r="Q358" s="158"/>
      <c r="R358" s="158"/>
      <c r="S358" s="158"/>
      <c r="T358" s="158"/>
    </row>
    <row r="359" spans="2:20" s="6" customFormat="1" ht="15">
      <c r="B359" s="412"/>
      <c r="C359" s="442"/>
      <c r="D359" s="9" t="s">
        <v>27</v>
      </c>
      <c r="E359" s="90">
        <v>1</v>
      </c>
      <c r="F359" s="108">
        <v>2009</v>
      </c>
      <c r="G359" s="109">
        <v>509</v>
      </c>
      <c r="H359" s="74" t="s">
        <v>150</v>
      </c>
      <c r="I359" s="96">
        <v>2642003</v>
      </c>
      <c r="J359" s="97">
        <f>+I359*1.06</f>
        <v>2800523.18</v>
      </c>
      <c r="K359" s="76">
        <v>0</v>
      </c>
      <c r="L359" s="4">
        <f>(E359*J359)-K359</f>
        <v>2800523.18</v>
      </c>
      <c r="M359" s="84"/>
      <c r="N359" s="158"/>
      <c r="O359" s="158"/>
      <c r="P359" s="158"/>
      <c r="Q359" s="158"/>
      <c r="R359" s="158"/>
      <c r="S359" s="158"/>
      <c r="T359" s="158"/>
    </row>
    <row r="360" spans="2:20" s="6" customFormat="1" ht="15">
      <c r="B360" s="429" t="s">
        <v>289</v>
      </c>
      <c r="C360" s="430"/>
      <c r="D360" s="431"/>
      <c r="E360" s="215">
        <f>SUM(E361:E405)</f>
        <v>67</v>
      </c>
      <c r="F360" s="188"/>
      <c r="G360" s="188"/>
      <c r="H360" s="189"/>
      <c r="I360" s="248"/>
      <c r="J360" s="248"/>
      <c r="K360" s="210"/>
      <c r="L360" s="249">
        <f>SUM(L361:M407)</f>
        <v>1310348157.5399995</v>
      </c>
      <c r="M360" s="84"/>
      <c r="N360" s="158"/>
      <c r="O360" s="158"/>
      <c r="P360" s="158"/>
      <c r="Q360" s="158"/>
      <c r="R360" s="158"/>
      <c r="S360" s="158"/>
      <c r="T360" s="158"/>
    </row>
    <row r="361" spans="2:20" s="286" customFormat="1" ht="15">
      <c r="B361" s="376" t="s">
        <v>331</v>
      </c>
      <c r="C361" s="287"/>
      <c r="D361" s="288"/>
      <c r="E361" s="377">
        <v>12</v>
      </c>
      <c r="F361" s="289">
        <v>0</v>
      </c>
      <c r="G361" s="289">
        <v>0</v>
      </c>
      <c r="H361" s="289">
        <v>0</v>
      </c>
      <c r="I361" s="290">
        <v>14315560</v>
      </c>
      <c r="J361" s="290">
        <f aca="true" t="shared" si="36" ref="J361:J405">+I361*1.06</f>
        <v>15174493.600000001</v>
      </c>
      <c r="K361" s="291">
        <v>0</v>
      </c>
      <c r="L361" s="290">
        <f>(E361*J361)-K361</f>
        <v>182093923.20000002</v>
      </c>
      <c r="M361" s="292"/>
      <c r="N361" s="293"/>
      <c r="O361" s="293"/>
      <c r="P361" s="293"/>
      <c r="Q361" s="293"/>
      <c r="R361" s="293"/>
      <c r="S361" s="293"/>
      <c r="T361" s="293"/>
    </row>
    <row r="362" spans="2:20" s="6" customFormat="1" ht="15">
      <c r="B362" s="163" t="s">
        <v>250</v>
      </c>
      <c r="C362" s="174"/>
      <c r="D362" s="175" t="s">
        <v>195</v>
      </c>
      <c r="E362" s="100">
        <v>1</v>
      </c>
      <c r="F362" s="95">
        <v>0</v>
      </c>
      <c r="G362" s="95">
        <v>0</v>
      </c>
      <c r="H362" s="95">
        <v>0</v>
      </c>
      <c r="I362" s="103">
        <v>21459721</v>
      </c>
      <c r="J362" s="104">
        <f t="shared" si="36"/>
        <v>22747304.26</v>
      </c>
      <c r="K362" s="166">
        <v>0</v>
      </c>
      <c r="L362" s="104">
        <f>(E362*J362)-K362</f>
        <v>22747304.26</v>
      </c>
      <c r="M362" s="84"/>
      <c r="N362" s="158"/>
      <c r="O362" s="158"/>
      <c r="P362" s="158"/>
      <c r="Q362" s="158"/>
      <c r="R362" s="158"/>
      <c r="S362" s="158"/>
      <c r="T362" s="158"/>
    </row>
    <row r="363" spans="2:20" s="6" customFormat="1" ht="15">
      <c r="B363" s="163" t="s">
        <v>250</v>
      </c>
      <c r="C363" s="164"/>
      <c r="D363" s="175" t="s">
        <v>195</v>
      </c>
      <c r="E363" s="100">
        <v>2</v>
      </c>
      <c r="F363" s="95">
        <v>0</v>
      </c>
      <c r="G363" s="95">
        <v>0</v>
      </c>
      <c r="H363" s="95">
        <v>0</v>
      </c>
      <c r="I363" s="103">
        <v>21459721</v>
      </c>
      <c r="J363" s="104">
        <f t="shared" si="36"/>
        <v>22747304.26</v>
      </c>
      <c r="K363" s="166">
        <v>0</v>
      </c>
      <c r="L363" s="104">
        <f>(E363*J363)-K363+1</f>
        <v>45494609.52</v>
      </c>
      <c r="M363" s="84"/>
      <c r="N363" s="158"/>
      <c r="O363" s="158"/>
      <c r="P363" s="158"/>
      <c r="Q363" s="158"/>
      <c r="R363" s="158"/>
      <c r="S363" s="158"/>
      <c r="T363" s="158"/>
    </row>
    <row r="364" spans="2:20" s="6" customFormat="1" ht="15">
      <c r="B364" s="27" t="s">
        <v>200</v>
      </c>
      <c r="C364" s="81"/>
      <c r="D364" s="9" t="s">
        <v>175</v>
      </c>
      <c r="E364" s="90">
        <v>1</v>
      </c>
      <c r="F364" s="57">
        <v>0</v>
      </c>
      <c r="G364" s="108">
        <v>0</v>
      </c>
      <c r="H364" s="57">
        <v>0</v>
      </c>
      <c r="I364" s="96">
        <v>22709568</v>
      </c>
      <c r="J364" s="97">
        <f t="shared" si="36"/>
        <v>24072142.080000002</v>
      </c>
      <c r="K364" s="89">
        <v>0</v>
      </c>
      <c r="L364" s="97">
        <f aca="true" t="shared" si="37" ref="L364:L405">(E364*J364)-K364</f>
        <v>24072142.080000002</v>
      </c>
      <c r="M364" s="84"/>
      <c r="N364" s="158"/>
      <c r="O364" s="158"/>
      <c r="P364" s="158"/>
      <c r="Q364" s="158"/>
      <c r="R364" s="158"/>
      <c r="S364" s="158"/>
      <c r="T364" s="158"/>
    </row>
    <row r="365" spans="2:20" s="6" customFormat="1" ht="15">
      <c r="B365" s="27" t="s">
        <v>316</v>
      </c>
      <c r="C365" s="81"/>
      <c r="D365" s="10" t="s">
        <v>187</v>
      </c>
      <c r="E365" s="74">
        <v>1</v>
      </c>
      <c r="F365" s="57">
        <v>0</v>
      </c>
      <c r="G365" s="108">
        <v>0</v>
      </c>
      <c r="H365" s="57">
        <v>0</v>
      </c>
      <c r="I365" s="97">
        <v>14315560</v>
      </c>
      <c r="J365" s="97">
        <f t="shared" si="36"/>
        <v>15174493.600000001</v>
      </c>
      <c r="K365" s="89">
        <v>0</v>
      </c>
      <c r="L365" s="97">
        <f t="shared" si="37"/>
        <v>15174493.600000001</v>
      </c>
      <c r="M365" s="84"/>
      <c r="N365" s="158"/>
      <c r="O365" s="158"/>
      <c r="P365" s="158"/>
      <c r="Q365" s="158"/>
      <c r="R365" s="158"/>
      <c r="S365" s="158"/>
      <c r="T365" s="158"/>
    </row>
    <row r="366" spans="2:20" s="6" customFormat="1" ht="15">
      <c r="B366" s="27" t="s">
        <v>186</v>
      </c>
      <c r="C366" s="81"/>
      <c r="D366" s="10" t="s">
        <v>187</v>
      </c>
      <c r="E366" s="74">
        <v>1</v>
      </c>
      <c r="F366" s="57">
        <v>0</v>
      </c>
      <c r="G366" s="108">
        <v>0</v>
      </c>
      <c r="H366" s="57">
        <v>0</v>
      </c>
      <c r="I366" s="97">
        <v>14315560</v>
      </c>
      <c r="J366" s="97">
        <f t="shared" si="36"/>
        <v>15174493.600000001</v>
      </c>
      <c r="K366" s="89">
        <v>0</v>
      </c>
      <c r="L366" s="97">
        <f t="shared" si="37"/>
        <v>15174493.600000001</v>
      </c>
      <c r="M366" s="84"/>
      <c r="N366" s="158"/>
      <c r="O366" s="158"/>
      <c r="P366" s="158"/>
      <c r="Q366" s="158"/>
      <c r="R366" s="158"/>
      <c r="S366" s="158"/>
      <c r="T366" s="158"/>
    </row>
    <row r="367" spans="2:20" s="6" customFormat="1" ht="15">
      <c r="B367" s="27" t="s">
        <v>190</v>
      </c>
      <c r="C367" s="81"/>
      <c r="D367" s="10" t="s">
        <v>187</v>
      </c>
      <c r="E367" s="74">
        <v>1</v>
      </c>
      <c r="F367" s="57">
        <v>0</v>
      </c>
      <c r="G367" s="108">
        <v>0</v>
      </c>
      <c r="H367" s="57">
        <v>0</v>
      </c>
      <c r="I367" s="97">
        <v>14315560</v>
      </c>
      <c r="J367" s="97">
        <f t="shared" si="36"/>
        <v>15174493.600000001</v>
      </c>
      <c r="K367" s="89">
        <v>0</v>
      </c>
      <c r="L367" s="97">
        <f t="shared" si="37"/>
        <v>15174493.600000001</v>
      </c>
      <c r="M367" s="84"/>
      <c r="N367" s="158"/>
      <c r="O367" s="158"/>
      <c r="P367" s="158"/>
      <c r="Q367" s="158"/>
      <c r="R367" s="158"/>
      <c r="S367" s="158"/>
      <c r="T367" s="158"/>
    </row>
    <row r="368" spans="2:20" s="6" customFormat="1" ht="15">
      <c r="B368" s="27" t="s">
        <v>202</v>
      </c>
      <c r="C368" s="81"/>
      <c r="D368" s="10" t="s">
        <v>187</v>
      </c>
      <c r="E368" s="74">
        <v>4</v>
      </c>
      <c r="F368" s="57">
        <v>0</v>
      </c>
      <c r="G368" s="108">
        <v>0</v>
      </c>
      <c r="H368" s="57">
        <v>0</v>
      </c>
      <c r="I368" s="97">
        <v>14315560</v>
      </c>
      <c r="J368" s="97">
        <f t="shared" si="36"/>
        <v>15174493.600000001</v>
      </c>
      <c r="K368" s="89">
        <v>0</v>
      </c>
      <c r="L368" s="97">
        <f t="shared" si="37"/>
        <v>60697974.400000006</v>
      </c>
      <c r="M368" s="84"/>
      <c r="N368" s="158"/>
      <c r="O368" s="158"/>
      <c r="P368" s="158"/>
      <c r="Q368" s="158"/>
      <c r="R368" s="158"/>
      <c r="S368" s="158"/>
      <c r="T368" s="158"/>
    </row>
    <row r="369" spans="2:20" s="6" customFormat="1" ht="15">
      <c r="B369" s="27" t="s">
        <v>70</v>
      </c>
      <c r="C369" s="82"/>
      <c r="D369" s="10" t="s">
        <v>176</v>
      </c>
      <c r="E369" s="100">
        <v>8</v>
      </c>
      <c r="F369" s="57">
        <v>0</v>
      </c>
      <c r="G369" s="108">
        <v>0</v>
      </c>
      <c r="H369" s="57">
        <v>0</v>
      </c>
      <c r="I369" s="96">
        <v>2642003</v>
      </c>
      <c r="J369" s="97">
        <f t="shared" si="36"/>
        <v>2800523.18</v>
      </c>
      <c r="K369" s="89">
        <v>0</v>
      </c>
      <c r="L369" s="97">
        <f t="shared" si="37"/>
        <v>22404185.44</v>
      </c>
      <c r="M369" s="84"/>
      <c r="N369" s="158"/>
      <c r="O369" s="158"/>
      <c r="P369" s="158"/>
      <c r="Q369" s="158"/>
      <c r="R369" s="158"/>
      <c r="S369" s="158"/>
      <c r="T369" s="158"/>
    </row>
    <row r="370" spans="2:20" s="6" customFormat="1" ht="15">
      <c r="B370" s="27" t="s">
        <v>180</v>
      </c>
      <c r="C370" s="81"/>
      <c r="D370" s="10" t="s">
        <v>179</v>
      </c>
      <c r="E370" s="74">
        <v>1</v>
      </c>
      <c r="F370" s="57">
        <v>0</v>
      </c>
      <c r="G370" s="108">
        <v>0</v>
      </c>
      <c r="H370" s="57">
        <v>0</v>
      </c>
      <c r="I370" s="96">
        <v>24686517</v>
      </c>
      <c r="J370" s="97">
        <f t="shared" si="36"/>
        <v>26167708.02</v>
      </c>
      <c r="K370" s="89">
        <v>0</v>
      </c>
      <c r="L370" s="97">
        <f t="shared" si="37"/>
        <v>26167708.02</v>
      </c>
      <c r="M370" s="84"/>
      <c r="N370" s="158"/>
      <c r="O370" s="158"/>
      <c r="P370" s="158"/>
      <c r="Q370" s="158"/>
      <c r="R370" s="158"/>
      <c r="S370" s="158"/>
      <c r="T370" s="158"/>
    </row>
    <row r="371" spans="2:20" s="6" customFormat="1" ht="15">
      <c r="B371" s="27" t="s">
        <v>181</v>
      </c>
      <c r="C371" s="81"/>
      <c r="D371" s="10" t="s">
        <v>179</v>
      </c>
      <c r="E371" s="74">
        <v>1</v>
      </c>
      <c r="F371" s="57">
        <v>0</v>
      </c>
      <c r="G371" s="108">
        <v>0</v>
      </c>
      <c r="H371" s="57">
        <v>0</v>
      </c>
      <c r="I371" s="96">
        <v>24686517</v>
      </c>
      <c r="J371" s="97">
        <f t="shared" si="36"/>
        <v>26167708.02</v>
      </c>
      <c r="K371" s="89">
        <v>0</v>
      </c>
      <c r="L371" s="97">
        <f t="shared" si="37"/>
        <v>26167708.02</v>
      </c>
      <c r="M371" s="84"/>
      <c r="N371" s="158"/>
      <c r="O371" s="158"/>
      <c r="P371" s="158"/>
      <c r="Q371" s="158"/>
      <c r="R371" s="158"/>
      <c r="S371" s="158"/>
      <c r="T371" s="158"/>
    </row>
    <row r="372" spans="2:20" s="6" customFormat="1" ht="15">
      <c r="B372" s="27" t="s">
        <v>182</v>
      </c>
      <c r="C372" s="81"/>
      <c r="D372" s="10" t="s">
        <v>179</v>
      </c>
      <c r="E372" s="74">
        <v>1</v>
      </c>
      <c r="F372" s="57">
        <v>0</v>
      </c>
      <c r="G372" s="108">
        <v>0</v>
      </c>
      <c r="H372" s="57">
        <v>0</v>
      </c>
      <c r="I372" s="96">
        <v>24686517</v>
      </c>
      <c r="J372" s="97">
        <f t="shared" si="36"/>
        <v>26167708.02</v>
      </c>
      <c r="K372" s="89">
        <v>0</v>
      </c>
      <c r="L372" s="97">
        <f t="shared" si="37"/>
        <v>26167708.02</v>
      </c>
      <c r="M372" s="84"/>
      <c r="N372" s="158"/>
      <c r="O372" s="158"/>
      <c r="P372" s="158"/>
      <c r="Q372" s="158"/>
      <c r="R372" s="158"/>
      <c r="S372" s="158"/>
      <c r="T372" s="158"/>
    </row>
    <row r="373" spans="2:20" s="6" customFormat="1" ht="15">
      <c r="B373" s="27" t="s">
        <v>183</v>
      </c>
      <c r="C373" s="81"/>
      <c r="D373" s="10" t="s">
        <v>179</v>
      </c>
      <c r="E373" s="74">
        <v>1</v>
      </c>
      <c r="F373" s="57">
        <v>0</v>
      </c>
      <c r="G373" s="108">
        <v>0</v>
      </c>
      <c r="H373" s="57">
        <v>0</v>
      </c>
      <c r="I373" s="96">
        <v>24686517</v>
      </c>
      <c r="J373" s="97">
        <f t="shared" si="36"/>
        <v>26167708.02</v>
      </c>
      <c r="K373" s="89">
        <v>0</v>
      </c>
      <c r="L373" s="97">
        <f t="shared" si="37"/>
        <v>26167708.02</v>
      </c>
      <c r="M373" s="84"/>
      <c r="N373" s="158"/>
      <c r="O373" s="158"/>
      <c r="P373" s="158"/>
      <c r="Q373" s="158"/>
      <c r="R373" s="158"/>
      <c r="S373" s="158"/>
      <c r="T373" s="158"/>
    </row>
    <row r="374" spans="2:20" s="6" customFormat="1" ht="15">
      <c r="B374" s="27" t="s">
        <v>184</v>
      </c>
      <c r="C374" s="81"/>
      <c r="D374" s="10" t="s">
        <v>179</v>
      </c>
      <c r="E374" s="74">
        <v>1</v>
      </c>
      <c r="F374" s="57">
        <v>0</v>
      </c>
      <c r="G374" s="108">
        <v>0</v>
      </c>
      <c r="H374" s="57">
        <v>0</v>
      </c>
      <c r="I374" s="96">
        <v>24686517</v>
      </c>
      <c r="J374" s="97">
        <f t="shared" si="36"/>
        <v>26167708.02</v>
      </c>
      <c r="K374" s="89">
        <v>0</v>
      </c>
      <c r="L374" s="97">
        <f t="shared" si="37"/>
        <v>26167708.02</v>
      </c>
      <c r="M374" s="84"/>
      <c r="N374" s="158"/>
      <c r="O374" s="158"/>
      <c r="P374" s="158"/>
      <c r="Q374" s="158"/>
      <c r="R374" s="158"/>
      <c r="S374" s="158"/>
      <c r="T374" s="158"/>
    </row>
    <row r="375" spans="2:20" s="6" customFormat="1" ht="15">
      <c r="B375" s="27" t="s">
        <v>185</v>
      </c>
      <c r="C375" s="81"/>
      <c r="D375" s="10" t="s">
        <v>179</v>
      </c>
      <c r="E375" s="74">
        <v>1</v>
      </c>
      <c r="F375" s="57">
        <v>0</v>
      </c>
      <c r="G375" s="108">
        <v>0</v>
      </c>
      <c r="H375" s="57">
        <v>0</v>
      </c>
      <c r="I375" s="96">
        <v>24686517</v>
      </c>
      <c r="J375" s="97">
        <f t="shared" si="36"/>
        <v>26167708.02</v>
      </c>
      <c r="K375" s="89">
        <v>0</v>
      </c>
      <c r="L375" s="97">
        <f t="shared" si="37"/>
        <v>26167708.02</v>
      </c>
      <c r="M375" s="84"/>
      <c r="N375" s="158"/>
      <c r="O375" s="158"/>
      <c r="P375" s="158"/>
      <c r="Q375" s="158"/>
      <c r="R375" s="158"/>
      <c r="S375" s="158"/>
      <c r="T375" s="158"/>
    </row>
    <row r="376" spans="2:20" s="6" customFormat="1" ht="15">
      <c r="B376" s="27" t="s">
        <v>186</v>
      </c>
      <c r="C376" s="81"/>
      <c r="D376" s="10" t="s">
        <v>179</v>
      </c>
      <c r="E376" s="74">
        <v>1</v>
      </c>
      <c r="F376" s="57">
        <v>0</v>
      </c>
      <c r="G376" s="108">
        <v>0</v>
      </c>
      <c r="H376" s="57">
        <v>0</v>
      </c>
      <c r="I376" s="96">
        <v>24686517</v>
      </c>
      <c r="J376" s="97">
        <f t="shared" si="36"/>
        <v>26167708.02</v>
      </c>
      <c r="K376" s="89">
        <v>0</v>
      </c>
      <c r="L376" s="97">
        <f t="shared" si="37"/>
        <v>26167708.02</v>
      </c>
      <c r="M376" s="84"/>
      <c r="N376" s="158"/>
      <c r="O376" s="158"/>
      <c r="P376" s="158"/>
      <c r="Q376" s="158"/>
      <c r="R376" s="158"/>
      <c r="S376" s="158"/>
      <c r="T376" s="158"/>
    </row>
    <row r="377" spans="2:20" s="6" customFormat="1" ht="15">
      <c r="B377" s="27" t="s">
        <v>188</v>
      </c>
      <c r="C377" s="81" t="s">
        <v>246</v>
      </c>
      <c r="D377" s="10" t="s">
        <v>179</v>
      </c>
      <c r="E377" s="74">
        <v>1</v>
      </c>
      <c r="F377" s="57">
        <v>0</v>
      </c>
      <c r="G377" s="108">
        <v>0</v>
      </c>
      <c r="H377" s="57">
        <v>0</v>
      </c>
      <c r="I377" s="96">
        <v>24686517</v>
      </c>
      <c r="J377" s="97">
        <f t="shared" si="36"/>
        <v>26167708.02</v>
      </c>
      <c r="K377" s="89">
        <v>0</v>
      </c>
      <c r="L377" s="97">
        <f t="shared" si="37"/>
        <v>26167708.02</v>
      </c>
      <c r="M377" s="84"/>
      <c r="N377" s="158"/>
      <c r="O377" s="158"/>
      <c r="P377" s="158"/>
      <c r="Q377" s="158"/>
      <c r="R377" s="158"/>
      <c r="S377" s="158"/>
      <c r="T377" s="158"/>
    </row>
    <row r="378" spans="2:20" s="6" customFormat="1" ht="15">
      <c r="B378" s="27" t="s">
        <v>189</v>
      </c>
      <c r="C378" s="81"/>
      <c r="D378" s="10" t="s">
        <v>179</v>
      </c>
      <c r="E378" s="74">
        <v>1</v>
      </c>
      <c r="F378" s="57">
        <v>0</v>
      </c>
      <c r="G378" s="108">
        <v>0</v>
      </c>
      <c r="H378" s="57">
        <v>0</v>
      </c>
      <c r="I378" s="96">
        <v>24686517</v>
      </c>
      <c r="J378" s="97">
        <f t="shared" si="36"/>
        <v>26167708.02</v>
      </c>
      <c r="K378" s="89">
        <v>0</v>
      </c>
      <c r="L378" s="97">
        <f t="shared" si="37"/>
        <v>26167708.02</v>
      </c>
      <c r="M378" s="84"/>
      <c r="N378" s="158"/>
      <c r="O378" s="158"/>
      <c r="P378" s="158"/>
      <c r="Q378" s="158"/>
      <c r="R378" s="158"/>
      <c r="S378" s="158"/>
      <c r="T378" s="158"/>
    </row>
    <row r="379" spans="2:20" s="6" customFormat="1" ht="15">
      <c r="B379" s="27" t="s">
        <v>190</v>
      </c>
      <c r="C379" s="82"/>
      <c r="D379" s="10" t="s">
        <v>179</v>
      </c>
      <c r="E379" s="74">
        <v>1</v>
      </c>
      <c r="F379" s="57">
        <v>0</v>
      </c>
      <c r="G379" s="108">
        <v>0</v>
      </c>
      <c r="H379" s="57">
        <v>0</v>
      </c>
      <c r="I379" s="96">
        <v>24686517</v>
      </c>
      <c r="J379" s="97">
        <f t="shared" si="36"/>
        <v>26167708.02</v>
      </c>
      <c r="K379" s="89">
        <v>0</v>
      </c>
      <c r="L379" s="97">
        <f t="shared" si="37"/>
        <v>26167708.02</v>
      </c>
      <c r="M379" s="84"/>
      <c r="N379" s="158"/>
      <c r="O379" s="158"/>
      <c r="P379" s="158"/>
      <c r="Q379" s="158"/>
      <c r="R379" s="158"/>
      <c r="S379" s="158"/>
      <c r="T379" s="158"/>
    </row>
    <row r="380" spans="2:20" s="6" customFormat="1" ht="15">
      <c r="B380" s="27" t="s">
        <v>191</v>
      </c>
      <c r="C380" s="80"/>
      <c r="D380" s="10" t="s">
        <v>179</v>
      </c>
      <c r="E380" s="74">
        <v>1</v>
      </c>
      <c r="F380" s="57">
        <v>0</v>
      </c>
      <c r="G380" s="108">
        <v>0</v>
      </c>
      <c r="H380" s="57">
        <v>0</v>
      </c>
      <c r="I380" s="96">
        <v>24686517</v>
      </c>
      <c r="J380" s="97">
        <f t="shared" si="36"/>
        <v>26167708.02</v>
      </c>
      <c r="K380" s="89">
        <v>0</v>
      </c>
      <c r="L380" s="97">
        <f t="shared" si="37"/>
        <v>26167708.02</v>
      </c>
      <c r="M380" s="84"/>
      <c r="N380" s="158"/>
      <c r="O380" s="158"/>
      <c r="P380" s="158"/>
      <c r="Q380" s="158"/>
      <c r="R380" s="158"/>
      <c r="S380" s="158"/>
      <c r="T380" s="158"/>
    </row>
    <row r="381" spans="2:20" s="6" customFormat="1" ht="15">
      <c r="B381" s="27" t="s">
        <v>193</v>
      </c>
      <c r="C381" s="81"/>
      <c r="D381" s="10" t="s">
        <v>179</v>
      </c>
      <c r="E381" s="74">
        <v>1</v>
      </c>
      <c r="F381" s="57">
        <v>0</v>
      </c>
      <c r="G381" s="108">
        <v>0</v>
      </c>
      <c r="H381" s="57">
        <v>0</v>
      </c>
      <c r="I381" s="96">
        <v>24686517</v>
      </c>
      <c r="J381" s="97">
        <f t="shared" si="36"/>
        <v>26167708.02</v>
      </c>
      <c r="K381" s="89">
        <v>0</v>
      </c>
      <c r="L381" s="97">
        <f t="shared" si="37"/>
        <v>26167708.02</v>
      </c>
      <c r="M381" s="84"/>
      <c r="N381" s="158"/>
      <c r="O381" s="158"/>
      <c r="P381" s="158"/>
      <c r="Q381" s="158"/>
      <c r="R381" s="158"/>
      <c r="S381" s="158"/>
      <c r="T381" s="158"/>
    </row>
    <row r="382" spans="2:20" s="6" customFormat="1" ht="15">
      <c r="B382" s="27" t="s">
        <v>60</v>
      </c>
      <c r="C382" s="81"/>
      <c r="D382" s="10" t="s">
        <v>179</v>
      </c>
      <c r="E382" s="74">
        <v>1</v>
      </c>
      <c r="F382" s="57">
        <v>0</v>
      </c>
      <c r="G382" s="108">
        <v>0</v>
      </c>
      <c r="H382" s="57">
        <v>0</v>
      </c>
      <c r="I382" s="96">
        <v>24686517</v>
      </c>
      <c r="J382" s="97">
        <f t="shared" si="36"/>
        <v>26167708.02</v>
      </c>
      <c r="K382" s="89">
        <v>0</v>
      </c>
      <c r="L382" s="97">
        <f t="shared" si="37"/>
        <v>26167708.02</v>
      </c>
      <c r="M382" s="84"/>
      <c r="N382" s="158"/>
      <c r="O382" s="158"/>
      <c r="P382" s="158"/>
      <c r="Q382" s="158"/>
      <c r="R382" s="158"/>
      <c r="S382" s="158"/>
      <c r="T382" s="158"/>
    </row>
    <row r="383" spans="2:20" s="6" customFormat="1" ht="15">
      <c r="B383" s="27" t="s">
        <v>86</v>
      </c>
      <c r="C383" s="81" t="s">
        <v>246</v>
      </c>
      <c r="D383" s="10" t="s">
        <v>179</v>
      </c>
      <c r="E383" s="74">
        <v>1</v>
      </c>
      <c r="F383" s="57">
        <v>0</v>
      </c>
      <c r="G383" s="108">
        <v>0</v>
      </c>
      <c r="H383" s="57">
        <v>0</v>
      </c>
      <c r="I383" s="96">
        <v>24686517</v>
      </c>
      <c r="J383" s="97">
        <f t="shared" si="36"/>
        <v>26167708.02</v>
      </c>
      <c r="K383" s="89">
        <v>0</v>
      </c>
      <c r="L383" s="97">
        <f t="shared" si="37"/>
        <v>26167708.02</v>
      </c>
      <c r="M383" s="84"/>
      <c r="N383" s="158"/>
      <c r="O383" s="158"/>
      <c r="P383" s="158"/>
      <c r="Q383" s="158"/>
      <c r="R383" s="158"/>
      <c r="S383" s="158"/>
      <c r="T383" s="158"/>
    </row>
    <row r="384" spans="2:20" s="6" customFormat="1" ht="15">
      <c r="B384" s="27" t="s">
        <v>194</v>
      </c>
      <c r="C384" s="81"/>
      <c r="D384" s="10" t="s">
        <v>179</v>
      </c>
      <c r="E384" s="74">
        <v>1</v>
      </c>
      <c r="F384" s="57">
        <v>0</v>
      </c>
      <c r="G384" s="108">
        <v>0</v>
      </c>
      <c r="H384" s="57">
        <v>0</v>
      </c>
      <c r="I384" s="96">
        <v>24686517</v>
      </c>
      <c r="J384" s="97">
        <f t="shared" si="36"/>
        <v>26167708.02</v>
      </c>
      <c r="K384" s="89">
        <v>0</v>
      </c>
      <c r="L384" s="97">
        <f t="shared" si="37"/>
        <v>26167708.02</v>
      </c>
      <c r="M384" s="84"/>
      <c r="N384" s="158"/>
      <c r="O384" s="158"/>
      <c r="P384" s="158"/>
      <c r="Q384" s="158"/>
      <c r="R384" s="158"/>
      <c r="S384" s="158"/>
      <c r="T384" s="158"/>
    </row>
    <row r="385" spans="2:20" s="6" customFormat="1" ht="15">
      <c r="B385" s="27" t="s">
        <v>96</v>
      </c>
      <c r="C385" s="81"/>
      <c r="D385" s="10" t="s">
        <v>179</v>
      </c>
      <c r="E385" s="74">
        <v>1</v>
      </c>
      <c r="F385" s="57">
        <v>0</v>
      </c>
      <c r="G385" s="108">
        <v>0</v>
      </c>
      <c r="H385" s="57">
        <v>0</v>
      </c>
      <c r="I385" s="96">
        <v>24686517</v>
      </c>
      <c r="J385" s="97">
        <f t="shared" si="36"/>
        <v>26167708.02</v>
      </c>
      <c r="K385" s="89">
        <v>0</v>
      </c>
      <c r="L385" s="97">
        <f t="shared" si="37"/>
        <v>26167708.02</v>
      </c>
      <c r="M385" s="84"/>
      <c r="N385" s="158"/>
      <c r="O385" s="158"/>
      <c r="P385" s="158"/>
      <c r="Q385" s="158"/>
      <c r="R385" s="158"/>
      <c r="S385" s="158"/>
      <c r="T385" s="158"/>
    </row>
    <row r="386" spans="2:20" s="6" customFormat="1" ht="15">
      <c r="B386" s="27" t="s">
        <v>196</v>
      </c>
      <c r="C386" s="81"/>
      <c r="D386" s="10" t="s">
        <v>179</v>
      </c>
      <c r="E386" s="74">
        <v>1</v>
      </c>
      <c r="F386" s="57">
        <v>0</v>
      </c>
      <c r="G386" s="108">
        <v>0</v>
      </c>
      <c r="H386" s="57">
        <v>0</v>
      </c>
      <c r="I386" s="96">
        <v>24686517</v>
      </c>
      <c r="J386" s="97">
        <f t="shared" si="36"/>
        <v>26167708.02</v>
      </c>
      <c r="K386" s="89">
        <v>0</v>
      </c>
      <c r="L386" s="97">
        <f t="shared" si="37"/>
        <v>26167708.02</v>
      </c>
      <c r="M386" s="84"/>
      <c r="N386" s="158"/>
      <c r="O386" s="158"/>
      <c r="P386" s="158"/>
      <c r="Q386" s="158"/>
      <c r="R386" s="158"/>
      <c r="S386" s="158"/>
      <c r="T386" s="158"/>
    </row>
    <row r="387" spans="2:20" s="6" customFormat="1" ht="15">
      <c r="B387" s="27" t="s">
        <v>197</v>
      </c>
      <c r="C387" s="81"/>
      <c r="D387" s="10" t="s">
        <v>179</v>
      </c>
      <c r="E387" s="74">
        <v>1</v>
      </c>
      <c r="F387" s="57">
        <v>0</v>
      </c>
      <c r="G387" s="108">
        <v>0</v>
      </c>
      <c r="H387" s="57">
        <v>0</v>
      </c>
      <c r="I387" s="96">
        <v>24686517</v>
      </c>
      <c r="J387" s="97">
        <f t="shared" si="36"/>
        <v>26167708.02</v>
      </c>
      <c r="K387" s="89">
        <v>0</v>
      </c>
      <c r="L387" s="97">
        <f t="shared" si="37"/>
        <v>26167708.02</v>
      </c>
      <c r="M387" s="84"/>
      <c r="N387" s="158"/>
      <c r="O387" s="158"/>
      <c r="P387" s="158"/>
      <c r="Q387" s="158"/>
      <c r="R387" s="158"/>
      <c r="S387" s="158"/>
      <c r="T387" s="158"/>
    </row>
    <row r="388" spans="2:20" s="6" customFormat="1" ht="15">
      <c r="B388" s="27" t="s">
        <v>99</v>
      </c>
      <c r="C388" s="81"/>
      <c r="D388" s="10" t="s">
        <v>179</v>
      </c>
      <c r="E388" s="74">
        <v>1</v>
      </c>
      <c r="F388" s="57">
        <v>0</v>
      </c>
      <c r="G388" s="108">
        <v>0</v>
      </c>
      <c r="H388" s="57">
        <v>0</v>
      </c>
      <c r="I388" s="96">
        <v>24686517</v>
      </c>
      <c r="J388" s="97">
        <f t="shared" si="36"/>
        <v>26167708.02</v>
      </c>
      <c r="K388" s="89">
        <v>0</v>
      </c>
      <c r="L388" s="97">
        <f t="shared" si="37"/>
        <v>26167708.02</v>
      </c>
      <c r="M388" s="84"/>
      <c r="N388" s="158"/>
      <c r="O388" s="158"/>
      <c r="P388" s="158"/>
      <c r="Q388" s="158"/>
      <c r="R388" s="158"/>
      <c r="S388" s="158"/>
      <c r="T388" s="158"/>
    </row>
    <row r="389" spans="2:20" s="6" customFormat="1" ht="15">
      <c r="B389" s="27" t="s">
        <v>57</v>
      </c>
      <c r="C389" s="81"/>
      <c r="D389" s="10" t="s">
        <v>179</v>
      </c>
      <c r="E389" s="74">
        <v>1</v>
      </c>
      <c r="F389" s="57">
        <v>0</v>
      </c>
      <c r="G389" s="108">
        <v>0</v>
      </c>
      <c r="H389" s="57">
        <v>0</v>
      </c>
      <c r="I389" s="96">
        <v>24686517</v>
      </c>
      <c r="J389" s="97">
        <f t="shared" si="36"/>
        <v>26167708.02</v>
      </c>
      <c r="K389" s="89">
        <v>0</v>
      </c>
      <c r="L389" s="97">
        <f t="shared" si="37"/>
        <v>26167708.02</v>
      </c>
      <c r="M389" s="84"/>
      <c r="N389" s="158"/>
      <c r="O389" s="158"/>
      <c r="P389" s="158"/>
      <c r="Q389" s="158"/>
      <c r="R389" s="158"/>
      <c r="S389" s="158"/>
      <c r="T389" s="158"/>
    </row>
    <row r="390" spans="2:20" s="6" customFormat="1" ht="15">
      <c r="B390" s="27" t="s">
        <v>61</v>
      </c>
      <c r="C390" s="82"/>
      <c r="D390" s="10" t="s">
        <v>179</v>
      </c>
      <c r="E390" s="74">
        <v>1</v>
      </c>
      <c r="F390" s="57">
        <v>0</v>
      </c>
      <c r="G390" s="108">
        <v>0</v>
      </c>
      <c r="H390" s="57">
        <v>0</v>
      </c>
      <c r="I390" s="96">
        <v>24686517</v>
      </c>
      <c r="J390" s="97">
        <f t="shared" si="36"/>
        <v>26167708.02</v>
      </c>
      <c r="K390" s="89">
        <v>0</v>
      </c>
      <c r="L390" s="97">
        <f t="shared" si="37"/>
        <v>26167708.02</v>
      </c>
      <c r="M390" s="84"/>
      <c r="N390" s="158"/>
      <c r="O390" s="158"/>
      <c r="P390" s="158"/>
      <c r="Q390" s="158"/>
      <c r="R390" s="158"/>
      <c r="S390" s="158"/>
      <c r="T390" s="158"/>
    </row>
    <row r="391" spans="2:20" s="6" customFormat="1" ht="15">
      <c r="B391" s="27" t="s">
        <v>302</v>
      </c>
      <c r="C391" s="80" t="s">
        <v>246</v>
      </c>
      <c r="D391" s="10" t="s">
        <v>179</v>
      </c>
      <c r="E391" s="74">
        <v>1</v>
      </c>
      <c r="F391" s="57">
        <v>0</v>
      </c>
      <c r="G391" s="108">
        <v>0</v>
      </c>
      <c r="H391" s="57">
        <v>0</v>
      </c>
      <c r="I391" s="96">
        <v>24686517</v>
      </c>
      <c r="J391" s="97">
        <f t="shared" si="36"/>
        <v>26167708.02</v>
      </c>
      <c r="K391" s="89">
        <v>0</v>
      </c>
      <c r="L391" s="97">
        <f t="shared" si="37"/>
        <v>26167708.02</v>
      </c>
      <c r="M391" s="84"/>
      <c r="N391" s="158"/>
      <c r="O391" s="158"/>
      <c r="P391" s="158"/>
      <c r="Q391" s="158"/>
      <c r="R391" s="158"/>
      <c r="S391" s="158"/>
      <c r="T391" s="158"/>
    </row>
    <row r="392" spans="2:20" s="6" customFormat="1" ht="15">
      <c r="B392" s="27" t="s">
        <v>105</v>
      </c>
      <c r="C392" s="81"/>
      <c r="D392" s="10" t="s">
        <v>179</v>
      </c>
      <c r="E392" s="74">
        <v>1</v>
      </c>
      <c r="F392" s="57">
        <v>0</v>
      </c>
      <c r="G392" s="108">
        <v>0</v>
      </c>
      <c r="H392" s="57">
        <v>0</v>
      </c>
      <c r="I392" s="96">
        <v>24686517</v>
      </c>
      <c r="J392" s="97">
        <f t="shared" si="36"/>
        <v>26167708.02</v>
      </c>
      <c r="K392" s="89">
        <v>0</v>
      </c>
      <c r="L392" s="97">
        <f t="shared" si="37"/>
        <v>26167708.02</v>
      </c>
      <c r="M392" s="84"/>
      <c r="N392" s="158"/>
      <c r="O392" s="158"/>
      <c r="P392" s="158"/>
      <c r="Q392" s="158"/>
      <c r="R392" s="158"/>
      <c r="S392" s="158"/>
      <c r="T392" s="158"/>
    </row>
    <row r="393" spans="2:20" s="6" customFormat="1" ht="15">
      <c r="B393" s="27" t="s">
        <v>198</v>
      </c>
      <c r="C393" s="81"/>
      <c r="D393" s="10" t="s">
        <v>179</v>
      </c>
      <c r="E393" s="74">
        <v>1</v>
      </c>
      <c r="F393" s="57">
        <v>0</v>
      </c>
      <c r="G393" s="108">
        <v>0</v>
      </c>
      <c r="H393" s="57">
        <v>0</v>
      </c>
      <c r="I393" s="96">
        <v>24686517</v>
      </c>
      <c r="J393" s="97">
        <f t="shared" si="36"/>
        <v>26167708.02</v>
      </c>
      <c r="K393" s="89">
        <v>0</v>
      </c>
      <c r="L393" s="97">
        <f t="shared" si="37"/>
        <v>26167708.02</v>
      </c>
      <c r="M393" s="84"/>
      <c r="N393" s="158"/>
      <c r="O393" s="158"/>
      <c r="P393" s="158"/>
      <c r="Q393" s="158"/>
      <c r="R393" s="158"/>
      <c r="S393" s="158"/>
      <c r="T393" s="158"/>
    </row>
    <row r="394" spans="2:20" s="6" customFormat="1" ht="15">
      <c r="B394" s="27" t="s">
        <v>199</v>
      </c>
      <c r="C394" s="81"/>
      <c r="D394" s="10" t="s">
        <v>179</v>
      </c>
      <c r="E394" s="74">
        <v>1</v>
      </c>
      <c r="F394" s="57">
        <v>0</v>
      </c>
      <c r="G394" s="108">
        <v>0</v>
      </c>
      <c r="H394" s="57">
        <v>0</v>
      </c>
      <c r="I394" s="96">
        <v>24686517</v>
      </c>
      <c r="J394" s="97">
        <f t="shared" si="36"/>
        <v>26167708.02</v>
      </c>
      <c r="K394" s="89">
        <v>0</v>
      </c>
      <c r="L394" s="97">
        <f t="shared" si="37"/>
        <v>26167708.02</v>
      </c>
      <c r="M394" s="84"/>
      <c r="N394" s="158"/>
      <c r="O394" s="158"/>
      <c r="P394" s="158"/>
      <c r="Q394" s="158"/>
      <c r="R394" s="158"/>
      <c r="S394" s="158"/>
      <c r="T394" s="158"/>
    </row>
    <row r="395" spans="2:20" s="6" customFormat="1" ht="15">
      <c r="B395" s="27" t="s">
        <v>201</v>
      </c>
      <c r="C395" s="81" t="s">
        <v>246</v>
      </c>
      <c r="D395" s="10" t="s">
        <v>179</v>
      </c>
      <c r="E395" s="90">
        <v>1</v>
      </c>
      <c r="F395" s="57">
        <v>0</v>
      </c>
      <c r="G395" s="108">
        <v>0</v>
      </c>
      <c r="H395" s="57">
        <v>0</v>
      </c>
      <c r="I395" s="96">
        <v>24686517</v>
      </c>
      <c r="J395" s="97">
        <f t="shared" si="36"/>
        <v>26167708.02</v>
      </c>
      <c r="K395" s="89">
        <v>0</v>
      </c>
      <c r="L395" s="97">
        <f t="shared" si="37"/>
        <v>26167708.02</v>
      </c>
      <c r="M395" s="84"/>
      <c r="N395" s="158"/>
      <c r="O395" s="158"/>
      <c r="P395" s="158"/>
      <c r="Q395" s="158"/>
      <c r="R395" s="158"/>
      <c r="S395" s="158"/>
      <c r="T395" s="158"/>
    </row>
    <row r="396" spans="2:20" s="6" customFormat="1" ht="15">
      <c r="B396" s="27" t="s">
        <v>203</v>
      </c>
      <c r="C396" s="81"/>
      <c r="D396" s="10" t="s">
        <v>179</v>
      </c>
      <c r="E396" s="90">
        <v>1</v>
      </c>
      <c r="F396" s="57">
        <v>0</v>
      </c>
      <c r="G396" s="108">
        <v>0</v>
      </c>
      <c r="H396" s="57">
        <v>0</v>
      </c>
      <c r="I396" s="96">
        <v>24686517</v>
      </c>
      <c r="J396" s="97">
        <f t="shared" si="36"/>
        <v>26167708.02</v>
      </c>
      <c r="K396" s="89">
        <v>0</v>
      </c>
      <c r="L396" s="97">
        <f t="shared" si="37"/>
        <v>26167708.02</v>
      </c>
      <c r="M396" s="84"/>
      <c r="N396" s="158"/>
      <c r="O396" s="158"/>
      <c r="P396" s="158"/>
      <c r="Q396" s="158"/>
      <c r="R396" s="158"/>
      <c r="S396" s="158"/>
      <c r="T396" s="158"/>
    </row>
    <row r="397" spans="2:20" s="6" customFormat="1" ht="15">
      <c r="B397" s="27" t="s">
        <v>204</v>
      </c>
      <c r="C397" s="81"/>
      <c r="D397" s="10" t="s">
        <v>179</v>
      </c>
      <c r="E397" s="90">
        <v>1</v>
      </c>
      <c r="F397" s="57">
        <v>0</v>
      </c>
      <c r="G397" s="108">
        <v>0</v>
      </c>
      <c r="H397" s="57">
        <v>0</v>
      </c>
      <c r="I397" s="96">
        <v>24686517</v>
      </c>
      <c r="J397" s="97">
        <f t="shared" si="36"/>
        <v>26167708.02</v>
      </c>
      <c r="K397" s="89">
        <v>0</v>
      </c>
      <c r="L397" s="97">
        <f t="shared" si="37"/>
        <v>26167708.02</v>
      </c>
      <c r="M397" s="84"/>
      <c r="N397" s="158"/>
      <c r="O397" s="158"/>
      <c r="P397" s="158"/>
      <c r="Q397" s="158"/>
      <c r="R397" s="158"/>
      <c r="S397" s="158"/>
      <c r="T397" s="158"/>
    </row>
    <row r="398" spans="2:20" s="6" customFormat="1" ht="15">
      <c r="B398" s="27" t="s">
        <v>205</v>
      </c>
      <c r="C398" s="82"/>
      <c r="D398" s="10" t="s">
        <v>179</v>
      </c>
      <c r="E398" s="90">
        <v>1</v>
      </c>
      <c r="F398" s="57">
        <v>0</v>
      </c>
      <c r="G398" s="108">
        <v>0</v>
      </c>
      <c r="H398" s="57">
        <v>0</v>
      </c>
      <c r="I398" s="96">
        <v>24686517</v>
      </c>
      <c r="J398" s="97">
        <f t="shared" si="36"/>
        <v>26167708.02</v>
      </c>
      <c r="K398" s="89">
        <v>0</v>
      </c>
      <c r="L398" s="97">
        <f t="shared" si="37"/>
        <v>26167708.02</v>
      </c>
      <c r="M398" s="84"/>
      <c r="N398" s="158"/>
      <c r="O398" s="158"/>
      <c r="P398" s="158"/>
      <c r="Q398" s="158"/>
      <c r="R398" s="158"/>
      <c r="S398" s="158"/>
      <c r="T398" s="158"/>
    </row>
    <row r="399" spans="2:20" s="6" customFormat="1" ht="15">
      <c r="B399" s="27" t="s">
        <v>206</v>
      </c>
      <c r="C399" s="80"/>
      <c r="D399" s="10" t="s">
        <v>179</v>
      </c>
      <c r="E399" s="90">
        <v>1</v>
      </c>
      <c r="F399" s="57">
        <v>0</v>
      </c>
      <c r="G399" s="108">
        <v>0</v>
      </c>
      <c r="H399" s="57">
        <v>0</v>
      </c>
      <c r="I399" s="96">
        <v>24686517</v>
      </c>
      <c r="J399" s="97">
        <f t="shared" si="36"/>
        <v>26167708.02</v>
      </c>
      <c r="K399" s="89">
        <v>0</v>
      </c>
      <c r="L399" s="97">
        <f t="shared" si="37"/>
        <v>26167708.02</v>
      </c>
      <c r="M399" s="84"/>
      <c r="N399" s="158"/>
      <c r="O399" s="158"/>
      <c r="P399" s="158"/>
      <c r="Q399" s="158"/>
      <c r="R399" s="158"/>
      <c r="S399" s="158"/>
      <c r="T399" s="158"/>
    </row>
    <row r="400" spans="2:20" s="6" customFormat="1" ht="15">
      <c r="B400" s="27" t="s">
        <v>207</v>
      </c>
      <c r="C400" s="81"/>
      <c r="D400" s="10" t="s">
        <v>179</v>
      </c>
      <c r="E400" s="90">
        <v>1</v>
      </c>
      <c r="F400" s="57">
        <v>0</v>
      </c>
      <c r="G400" s="108">
        <v>0</v>
      </c>
      <c r="H400" s="57">
        <v>0</v>
      </c>
      <c r="I400" s="96">
        <v>24686517</v>
      </c>
      <c r="J400" s="97">
        <f t="shared" si="36"/>
        <v>26167708.02</v>
      </c>
      <c r="K400" s="89">
        <v>0</v>
      </c>
      <c r="L400" s="97">
        <f t="shared" si="37"/>
        <v>26167708.02</v>
      </c>
      <c r="M400" s="84"/>
      <c r="N400" s="158"/>
      <c r="O400" s="158"/>
      <c r="P400" s="158"/>
      <c r="Q400" s="158"/>
      <c r="R400" s="158"/>
      <c r="S400" s="158"/>
      <c r="T400" s="158"/>
    </row>
    <row r="401" spans="2:20" s="6" customFormat="1" ht="15">
      <c r="B401" s="27" t="s">
        <v>208</v>
      </c>
      <c r="C401" s="81"/>
      <c r="D401" s="10" t="s">
        <v>179</v>
      </c>
      <c r="E401" s="90">
        <v>1</v>
      </c>
      <c r="F401" s="57">
        <v>0</v>
      </c>
      <c r="G401" s="108">
        <v>0</v>
      </c>
      <c r="H401" s="57">
        <v>0</v>
      </c>
      <c r="I401" s="96">
        <v>24686517</v>
      </c>
      <c r="J401" s="97">
        <f t="shared" si="36"/>
        <v>26167708.02</v>
      </c>
      <c r="K401" s="89">
        <v>0</v>
      </c>
      <c r="L401" s="97">
        <f t="shared" si="37"/>
        <v>26167708.02</v>
      </c>
      <c r="M401" s="84"/>
      <c r="N401" s="158"/>
      <c r="O401" s="158"/>
      <c r="P401" s="158"/>
      <c r="Q401" s="158"/>
      <c r="R401" s="158"/>
      <c r="S401" s="158"/>
      <c r="T401" s="158"/>
    </row>
    <row r="402" spans="2:20" s="6" customFormat="1" ht="15">
      <c r="B402" s="27" t="s">
        <v>309</v>
      </c>
      <c r="C402" s="81"/>
      <c r="D402" s="8" t="s">
        <v>256</v>
      </c>
      <c r="E402" s="74">
        <v>1</v>
      </c>
      <c r="F402" s="57">
        <v>0</v>
      </c>
      <c r="G402" s="108">
        <v>0</v>
      </c>
      <c r="H402" s="57">
        <v>0</v>
      </c>
      <c r="I402" s="96">
        <v>9124380</v>
      </c>
      <c r="J402" s="97">
        <f t="shared" si="36"/>
        <v>9671842.8</v>
      </c>
      <c r="K402" s="89">
        <v>0</v>
      </c>
      <c r="L402" s="97">
        <f t="shared" si="37"/>
        <v>9671842.8</v>
      </c>
      <c r="M402" s="84"/>
      <c r="N402" s="158"/>
      <c r="O402" s="158"/>
      <c r="P402" s="158"/>
      <c r="Q402" s="158"/>
      <c r="R402" s="158"/>
      <c r="S402" s="158"/>
      <c r="T402" s="158"/>
    </row>
    <row r="403" spans="2:20" s="6" customFormat="1" ht="15">
      <c r="B403" s="27" t="s">
        <v>66</v>
      </c>
      <c r="C403" s="81"/>
      <c r="D403" s="8" t="s">
        <v>256</v>
      </c>
      <c r="E403" s="74">
        <v>1</v>
      </c>
      <c r="F403" s="57">
        <v>0</v>
      </c>
      <c r="G403" s="108">
        <v>0</v>
      </c>
      <c r="H403" s="57">
        <v>0</v>
      </c>
      <c r="I403" s="96">
        <v>9124380</v>
      </c>
      <c r="J403" s="97">
        <f t="shared" si="36"/>
        <v>9671842.8</v>
      </c>
      <c r="K403" s="89">
        <v>0</v>
      </c>
      <c r="L403" s="97">
        <f t="shared" si="37"/>
        <v>9671842.8</v>
      </c>
      <c r="M403" s="84"/>
      <c r="N403" s="158"/>
      <c r="O403" s="158"/>
      <c r="P403" s="158"/>
      <c r="Q403" s="158"/>
      <c r="R403" s="158"/>
      <c r="S403" s="158"/>
      <c r="T403" s="158"/>
    </row>
    <row r="404" spans="2:22" s="6" customFormat="1" ht="15">
      <c r="B404" s="27" t="s">
        <v>192</v>
      </c>
      <c r="C404" s="81"/>
      <c r="D404" s="8" t="s">
        <v>256</v>
      </c>
      <c r="E404" s="74">
        <v>1</v>
      </c>
      <c r="F404" s="57">
        <v>0</v>
      </c>
      <c r="G404" s="108">
        <v>0</v>
      </c>
      <c r="H404" s="57">
        <v>0</v>
      </c>
      <c r="I404" s="96">
        <v>9124380</v>
      </c>
      <c r="J404" s="97">
        <f t="shared" si="36"/>
        <v>9671842.8</v>
      </c>
      <c r="K404" s="89">
        <v>0</v>
      </c>
      <c r="L404" s="97">
        <f t="shared" si="37"/>
        <v>9671842.8</v>
      </c>
      <c r="M404" s="84"/>
      <c r="N404" s="158"/>
      <c r="O404" s="158"/>
      <c r="P404" s="158"/>
      <c r="Q404" s="158"/>
      <c r="R404" s="158"/>
      <c r="S404" s="158"/>
      <c r="T404" s="158"/>
      <c r="U404" s="158"/>
      <c r="V404" s="158"/>
    </row>
    <row r="405" spans="2:22" s="271" customFormat="1" ht="15">
      <c r="B405" s="267" t="s">
        <v>70</v>
      </c>
      <c r="C405" s="268"/>
      <c r="D405" s="269" t="s">
        <v>256</v>
      </c>
      <c r="E405" s="74">
        <v>1</v>
      </c>
      <c r="F405" s="57">
        <v>0</v>
      </c>
      <c r="G405" s="108">
        <v>0</v>
      </c>
      <c r="H405" s="57">
        <v>0</v>
      </c>
      <c r="I405" s="96">
        <v>9124380</v>
      </c>
      <c r="J405" s="97">
        <f t="shared" si="36"/>
        <v>9671842.8</v>
      </c>
      <c r="K405" s="89">
        <v>0</v>
      </c>
      <c r="L405" s="97">
        <f t="shared" si="37"/>
        <v>9671842.8</v>
      </c>
      <c r="M405" s="270"/>
      <c r="N405" s="158"/>
      <c r="O405" s="158"/>
      <c r="P405" s="158"/>
      <c r="Q405" s="158"/>
      <c r="R405" s="158"/>
      <c r="S405" s="158"/>
      <c r="T405" s="158"/>
      <c r="U405" s="158"/>
      <c r="V405" s="158"/>
    </row>
    <row r="406" spans="2:22" s="271" customFormat="1" ht="24">
      <c r="B406" s="267" t="s">
        <v>337</v>
      </c>
      <c r="C406" s="386"/>
      <c r="D406" s="387" t="s">
        <v>339</v>
      </c>
      <c r="E406" s="74">
        <v>1</v>
      </c>
      <c r="F406" s="57">
        <v>0</v>
      </c>
      <c r="G406" s="108">
        <v>0</v>
      </c>
      <c r="H406" s="57">
        <v>0</v>
      </c>
      <c r="I406" s="388"/>
      <c r="J406" s="96">
        <v>15630255</v>
      </c>
      <c r="K406" s="89">
        <v>0</v>
      </c>
      <c r="L406" s="97">
        <f>+E406*J406</f>
        <v>15630255</v>
      </c>
      <c r="M406" s="341"/>
      <c r="N406" s="158"/>
      <c r="O406" s="158"/>
      <c r="P406" s="158"/>
      <c r="Q406" s="158"/>
      <c r="R406" s="158"/>
      <c r="S406" s="158"/>
      <c r="T406" s="158"/>
      <c r="U406" s="158"/>
      <c r="V406" s="158"/>
    </row>
    <row r="407" spans="2:22" s="271" customFormat="1" ht="24">
      <c r="B407" s="267" t="s">
        <v>338</v>
      </c>
      <c r="C407" s="386"/>
      <c r="D407" s="387" t="s">
        <v>339</v>
      </c>
      <c r="E407" s="74">
        <v>1</v>
      </c>
      <c r="F407" s="57">
        <v>0</v>
      </c>
      <c r="G407" s="108">
        <v>0</v>
      </c>
      <c r="H407" s="57">
        <v>0</v>
      </c>
      <c r="I407" s="388"/>
      <c r="J407" s="96">
        <v>15630255</v>
      </c>
      <c r="K407" s="89">
        <v>0</v>
      </c>
      <c r="L407" s="97">
        <f>+E407*J407</f>
        <v>15630255</v>
      </c>
      <c r="M407" s="341"/>
      <c r="N407" s="158"/>
      <c r="O407" s="158"/>
      <c r="P407" s="158"/>
      <c r="Q407" s="158"/>
      <c r="R407" s="158"/>
      <c r="S407" s="158"/>
      <c r="T407" s="158"/>
      <c r="U407" s="158"/>
      <c r="V407" s="158"/>
    </row>
    <row r="408" spans="2:22" s="337" customFormat="1" ht="15">
      <c r="B408" s="378"/>
      <c r="C408" s="338"/>
      <c r="D408" s="379"/>
      <c r="E408" s="380"/>
      <c r="F408" s="381"/>
      <c r="G408" s="382"/>
      <c r="H408" s="381"/>
      <c r="I408" s="383"/>
      <c r="J408" s="384"/>
      <c r="K408" s="385"/>
      <c r="L408" s="384"/>
      <c r="M408" s="341"/>
      <c r="N408" s="342"/>
      <c r="O408" s="342"/>
      <c r="P408" s="342"/>
      <c r="Q408" s="342"/>
      <c r="R408" s="342"/>
      <c r="S408" s="342"/>
      <c r="T408" s="342"/>
      <c r="U408" s="342"/>
      <c r="V408" s="342"/>
    </row>
    <row r="409" spans="2:22" s="337" customFormat="1" ht="15">
      <c r="B409" s="343"/>
      <c r="C409" s="344"/>
      <c r="D409" s="345"/>
      <c r="E409" s="346"/>
      <c r="F409" s="347"/>
      <c r="G409" s="348"/>
      <c r="H409" s="347"/>
      <c r="I409" s="349"/>
      <c r="J409" s="350"/>
      <c r="K409" s="351"/>
      <c r="L409" s="350"/>
      <c r="M409" s="341"/>
      <c r="N409" s="342"/>
      <c r="O409" s="342"/>
      <c r="P409" s="342"/>
      <c r="Q409" s="342"/>
      <c r="R409" s="342"/>
      <c r="S409" s="342"/>
      <c r="T409" s="342"/>
      <c r="U409" s="342"/>
      <c r="V409" s="342"/>
    </row>
    <row r="410" spans="2:22" s="6" customFormat="1" ht="15">
      <c r="B410" s="447" t="s">
        <v>290</v>
      </c>
      <c r="C410" s="447"/>
      <c r="D410" s="447"/>
      <c r="E410" s="219">
        <f>+E411</f>
        <v>28</v>
      </c>
      <c r="F410" s="260"/>
      <c r="G410" s="260"/>
      <c r="H410" s="260"/>
      <c r="I410" s="260"/>
      <c r="J410" s="260"/>
      <c r="K410" s="260"/>
      <c r="L410" s="253">
        <f>+L411</f>
        <v>284331005.6000001</v>
      </c>
      <c r="M410" s="262" t="e">
        <f>+L410/#REF!*100</f>
        <v>#REF!</v>
      </c>
      <c r="N410" s="162"/>
      <c r="O410" s="162"/>
      <c r="P410" s="158"/>
      <c r="Q410" s="158"/>
      <c r="R410" s="158"/>
      <c r="S410" s="158"/>
      <c r="T410" s="158"/>
      <c r="U410" s="158"/>
      <c r="V410" s="158"/>
    </row>
    <row r="411" spans="2:22" s="6" customFormat="1" ht="15">
      <c r="B411" s="429" t="s">
        <v>251</v>
      </c>
      <c r="C411" s="430"/>
      <c r="D411" s="431"/>
      <c r="E411" s="215">
        <f>SUM(E412:E439)</f>
        <v>28</v>
      </c>
      <c r="F411" s="188"/>
      <c r="G411" s="188"/>
      <c r="H411" s="189"/>
      <c r="I411" s="248"/>
      <c r="J411" s="248"/>
      <c r="K411" s="210"/>
      <c r="L411" s="249">
        <f>SUM(L412:M439)</f>
        <v>284331005.6000001</v>
      </c>
      <c r="M411" s="263"/>
      <c r="N411" s="158"/>
      <c r="O411" s="158"/>
      <c r="P411" s="158"/>
      <c r="Q411" s="158"/>
      <c r="R411" s="158"/>
      <c r="S411" s="158"/>
      <c r="T411" s="158"/>
      <c r="U411" s="158"/>
      <c r="V411" s="158"/>
    </row>
    <row r="412" spans="2:22" s="6" customFormat="1" ht="15">
      <c r="B412" s="29" t="s">
        <v>166</v>
      </c>
      <c r="C412" s="5">
        <v>717</v>
      </c>
      <c r="D412" s="11" t="s">
        <v>50</v>
      </c>
      <c r="E412" s="90">
        <v>1</v>
      </c>
      <c r="F412" s="57">
        <v>2009</v>
      </c>
      <c r="G412" s="57">
        <v>1168</v>
      </c>
      <c r="H412" s="57">
        <v>765593</v>
      </c>
      <c r="I412" s="96">
        <v>22456113</v>
      </c>
      <c r="J412" s="97">
        <f aca="true" t="shared" si="38" ref="J412:J431">+I412*1.06</f>
        <v>23803479.78</v>
      </c>
      <c r="K412" s="76">
        <v>9100000</v>
      </c>
      <c r="L412" s="97">
        <f aca="true" t="shared" si="39" ref="L412:L439">(E412*J412)-K412</f>
        <v>14703479.780000001</v>
      </c>
      <c r="M412" s="84"/>
      <c r="N412" s="158"/>
      <c r="O412" s="158"/>
      <c r="P412" s="158"/>
      <c r="Q412" s="158"/>
      <c r="R412" s="158"/>
      <c r="S412" s="158"/>
      <c r="T412" s="158"/>
      <c r="U412" s="158"/>
      <c r="V412" s="158"/>
    </row>
    <row r="413" spans="2:22" s="6" customFormat="1" ht="15">
      <c r="B413" s="29" t="s">
        <v>167</v>
      </c>
      <c r="C413" s="5">
        <v>717</v>
      </c>
      <c r="D413" s="11" t="s">
        <v>10</v>
      </c>
      <c r="E413" s="90">
        <v>1</v>
      </c>
      <c r="F413" s="57">
        <v>2009</v>
      </c>
      <c r="G413" s="57">
        <v>195</v>
      </c>
      <c r="H413" s="57" t="s">
        <v>169</v>
      </c>
      <c r="I413" s="96">
        <v>24686517</v>
      </c>
      <c r="J413" s="97">
        <f t="shared" si="38"/>
        <v>26167708.02</v>
      </c>
      <c r="K413" s="76">
        <v>8900000</v>
      </c>
      <c r="L413" s="97">
        <f t="shared" si="39"/>
        <v>17267708.02</v>
      </c>
      <c r="M413" s="84"/>
      <c r="N413" s="158"/>
      <c r="O413" s="158"/>
      <c r="P413" s="158"/>
      <c r="Q413" s="158"/>
      <c r="R413" s="158"/>
      <c r="S413" s="158"/>
      <c r="T413" s="158"/>
      <c r="U413" s="158"/>
      <c r="V413" s="158"/>
    </row>
    <row r="414" spans="2:20" s="62" customFormat="1" ht="15">
      <c r="B414" s="70" t="s">
        <v>167</v>
      </c>
      <c r="C414" s="71">
        <v>717</v>
      </c>
      <c r="D414" s="69" t="s">
        <v>10</v>
      </c>
      <c r="E414" s="93">
        <v>1</v>
      </c>
      <c r="F414" s="101">
        <v>2009</v>
      </c>
      <c r="G414" s="24">
        <v>37</v>
      </c>
      <c r="H414" s="102" t="s">
        <v>168</v>
      </c>
      <c r="I414" s="103">
        <v>24686517</v>
      </c>
      <c r="J414" s="104">
        <f t="shared" si="38"/>
        <v>26167708.02</v>
      </c>
      <c r="K414" s="105">
        <v>8900000</v>
      </c>
      <c r="L414" s="104">
        <f t="shared" si="39"/>
        <v>17267708.02</v>
      </c>
      <c r="M414" s="85"/>
      <c r="N414" s="161"/>
      <c r="O414" s="161"/>
      <c r="P414" s="161"/>
      <c r="Q414" s="161"/>
      <c r="R414" s="161"/>
      <c r="S414" s="161"/>
      <c r="T414" s="161"/>
    </row>
    <row r="415" spans="2:20" s="6" customFormat="1" ht="15">
      <c r="B415" s="29" t="s">
        <v>151</v>
      </c>
      <c r="C415" s="5">
        <v>487</v>
      </c>
      <c r="D415" s="11" t="s">
        <v>27</v>
      </c>
      <c r="E415" s="90">
        <v>1</v>
      </c>
      <c r="F415" s="57">
        <v>2008</v>
      </c>
      <c r="G415" s="57">
        <v>1172</v>
      </c>
      <c r="H415" s="57">
        <v>0</v>
      </c>
      <c r="I415" s="96">
        <v>2642003</v>
      </c>
      <c r="J415" s="97">
        <f t="shared" si="38"/>
        <v>2800523.18</v>
      </c>
      <c r="K415" s="76">
        <v>0</v>
      </c>
      <c r="L415" s="97">
        <f t="shared" si="39"/>
        <v>2800523.18</v>
      </c>
      <c r="M415" s="84"/>
      <c r="N415" s="158"/>
      <c r="O415" s="158"/>
      <c r="P415" s="158"/>
      <c r="Q415" s="158"/>
      <c r="R415" s="158"/>
      <c r="S415" s="158"/>
      <c r="T415" s="158"/>
    </row>
    <row r="416" spans="2:20" s="6" customFormat="1" ht="15">
      <c r="B416" s="29" t="s">
        <v>154</v>
      </c>
      <c r="C416" s="5">
        <v>717</v>
      </c>
      <c r="D416" s="11" t="s">
        <v>10</v>
      </c>
      <c r="E416" s="90">
        <v>1</v>
      </c>
      <c r="F416" s="57">
        <v>2009</v>
      </c>
      <c r="G416" s="57">
        <v>381</v>
      </c>
      <c r="H416" s="57">
        <v>784801</v>
      </c>
      <c r="I416" s="96">
        <v>24686517</v>
      </c>
      <c r="J416" s="97">
        <f t="shared" si="38"/>
        <v>26167708.02</v>
      </c>
      <c r="K416" s="76">
        <v>8900000</v>
      </c>
      <c r="L416" s="97">
        <f t="shared" si="39"/>
        <v>17267708.02</v>
      </c>
      <c r="M416" s="84"/>
      <c r="N416" s="158"/>
      <c r="O416" s="158"/>
      <c r="P416" s="158"/>
      <c r="Q416" s="158"/>
      <c r="R416" s="158"/>
      <c r="S416" s="158"/>
      <c r="T416" s="158"/>
    </row>
    <row r="417" spans="2:20" s="6" customFormat="1" ht="15">
      <c r="B417" s="29" t="s">
        <v>154</v>
      </c>
      <c r="C417" s="5">
        <v>717</v>
      </c>
      <c r="D417" s="11" t="s">
        <v>10</v>
      </c>
      <c r="E417" s="90">
        <v>1</v>
      </c>
      <c r="F417" s="57">
        <v>2009</v>
      </c>
      <c r="G417" s="57">
        <v>382</v>
      </c>
      <c r="H417" s="57">
        <v>784805</v>
      </c>
      <c r="I417" s="96">
        <v>24686517</v>
      </c>
      <c r="J417" s="97">
        <f t="shared" si="38"/>
        <v>26167708.02</v>
      </c>
      <c r="K417" s="76">
        <v>8900000</v>
      </c>
      <c r="L417" s="97">
        <f t="shared" si="39"/>
        <v>17267708.02</v>
      </c>
      <c r="M417" s="84"/>
      <c r="N417" s="158"/>
      <c r="O417" s="158"/>
      <c r="P417" s="158"/>
      <c r="Q417" s="158"/>
      <c r="R417" s="158"/>
      <c r="S417" s="158"/>
      <c r="T417" s="158"/>
    </row>
    <row r="418" spans="2:20" s="6" customFormat="1" ht="15">
      <c r="B418" s="29" t="s">
        <v>154</v>
      </c>
      <c r="C418" s="5">
        <v>717</v>
      </c>
      <c r="D418" s="11" t="s">
        <v>10</v>
      </c>
      <c r="E418" s="90">
        <v>1</v>
      </c>
      <c r="F418" s="57">
        <v>2009</v>
      </c>
      <c r="G418" s="57">
        <v>383</v>
      </c>
      <c r="H418" s="57">
        <v>784774</v>
      </c>
      <c r="I418" s="96">
        <v>24686517</v>
      </c>
      <c r="J418" s="97">
        <f t="shared" si="38"/>
        <v>26167708.02</v>
      </c>
      <c r="K418" s="76">
        <v>8900000</v>
      </c>
      <c r="L418" s="97">
        <f t="shared" si="39"/>
        <v>17267708.02</v>
      </c>
      <c r="M418" s="84"/>
      <c r="N418" s="158"/>
      <c r="O418" s="158"/>
      <c r="P418" s="158"/>
      <c r="Q418" s="158"/>
      <c r="R418" s="158"/>
      <c r="S418" s="158"/>
      <c r="T418" s="158"/>
    </row>
    <row r="419" spans="2:20" s="6" customFormat="1" ht="15">
      <c r="B419" s="29" t="s">
        <v>154</v>
      </c>
      <c r="C419" s="5">
        <v>717</v>
      </c>
      <c r="D419" s="11" t="s">
        <v>7</v>
      </c>
      <c r="E419" s="90">
        <v>1</v>
      </c>
      <c r="F419" s="57">
        <v>2009</v>
      </c>
      <c r="G419" s="57">
        <v>426</v>
      </c>
      <c r="H419" s="57">
        <v>792802</v>
      </c>
      <c r="I419" s="96">
        <v>9124380</v>
      </c>
      <c r="J419" s="97">
        <f t="shared" si="38"/>
        <v>9671842.8</v>
      </c>
      <c r="K419" s="76">
        <v>5275000</v>
      </c>
      <c r="L419" s="97">
        <f t="shared" si="39"/>
        <v>4396842.800000001</v>
      </c>
      <c r="M419" s="84"/>
      <c r="N419" s="158"/>
      <c r="O419" s="158"/>
      <c r="P419" s="158"/>
      <c r="Q419" s="158"/>
      <c r="R419" s="158"/>
      <c r="S419" s="158"/>
      <c r="T419" s="158"/>
    </row>
    <row r="420" spans="2:20" s="6" customFormat="1" ht="15">
      <c r="B420" s="29" t="s">
        <v>154</v>
      </c>
      <c r="C420" s="5">
        <v>717</v>
      </c>
      <c r="D420" s="11" t="s">
        <v>7</v>
      </c>
      <c r="E420" s="90">
        <v>1</v>
      </c>
      <c r="F420" s="57">
        <v>2009</v>
      </c>
      <c r="G420" s="57">
        <v>437</v>
      </c>
      <c r="H420" s="57">
        <v>792764</v>
      </c>
      <c r="I420" s="96">
        <v>9124380</v>
      </c>
      <c r="J420" s="97">
        <f t="shared" si="38"/>
        <v>9671842.8</v>
      </c>
      <c r="K420" s="76">
        <v>5275000</v>
      </c>
      <c r="L420" s="97">
        <f t="shared" si="39"/>
        <v>4396842.800000001</v>
      </c>
      <c r="M420" s="84"/>
      <c r="N420" s="158"/>
      <c r="O420" s="158"/>
      <c r="P420" s="158"/>
      <c r="Q420" s="158"/>
      <c r="R420" s="158"/>
      <c r="S420" s="158"/>
      <c r="T420" s="158"/>
    </row>
    <row r="421" spans="2:20" s="6" customFormat="1" ht="15">
      <c r="B421" s="66" t="s">
        <v>155</v>
      </c>
      <c r="C421" s="67">
        <v>360</v>
      </c>
      <c r="D421" s="68" t="s">
        <v>10</v>
      </c>
      <c r="E421" s="93">
        <v>1</v>
      </c>
      <c r="F421" s="101">
        <v>2009</v>
      </c>
      <c r="G421" s="24">
        <v>181</v>
      </c>
      <c r="H421" s="100" t="s">
        <v>156</v>
      </c>
      <c r="I421" s="103">
        <v>24686517</v>
      </c>
      <c r="J421" s="104">
        <f t="shared" si="38"/>
        <v>26167708.02</v>
      </c>
      <c r="K421" s="105">
        <v>8900000</v>
      </c>
      <c r="L421" s="104">
        <f t="shared" si="39"/>
        <v>17267708.02</v>
      </c>
      <c r="M421" s="84"/>
      <c r="N421" s="158"/>
      <c r="O421" s="158"/>
      <c r="P421" s="158"/>
      <c r="Q421" s="158"/>
      <c r="R421" s="158"/>
      <c r="S421" s="158"/>
      <c r="T421" s="158"/>
    </row>
    <row r="422" spans="2:20" s="6" customFormat="1" ht="15">
      <c r="B422" s="28" t="s">
        <v>174</v>
      </c>
      <c r="C422" s="1">
        <v>360</v>
      </c>
      <c r="D422" s="9" t="s">
        <v>27</v>
      </c>
      <c r="E422" s="90">
        <v>1</v>
      </c>
      <c r="F422" s="58">
        <v>2009</v>
      </c>
      <c r="G422" s="58">
        <v>1219</v>
      </c>
      <c r="H422" s="57">
        <v>0</v>
      </c>
      <c r="I422" s="96">
        <v>2642003</v>
      </c>
      <c r="J422" s="97">
        <f t="shared" si="38"/>
        <v>2800523.18</v>
      </c>
      <c r="K422" s="76">
        <v>0</v>
      </c>
      <c r="L422" s="97">
        <f t="shared" si="39"/>
        <v>2800523.18</v>
      </c>
      <c r="M422" s="84"/>
      <c r="N422" s="158"/>
      <c r="O422" s="158"/>
      <c r="P422" s="158"/>
      <c r="Q422" s="158"/>
      <c r="R422" s="158"/>
      <c r="S422" s="158"/>
      <c r="T422" s="158"/>
    </row>
    <row r="423" spans="2:20" s="6" customFormat="1" ht="15">
      <c r="B423" s="29" t="s">
        <v>157</v>
      </c>
      <c r="C423" s="5">
        <v>545</v>
      </c>
      <c r="D423" s="9" t="s">
        <v>10</v>
      </c>
      <c r="E423" s="90">
        <v>1</v>
      </c>
      <c r="F423" s="106">
        <v>2009</v>
      </c>
      <c r="G423" s="58">
        <v>41</v>
      </c>
      <c r="H423" s="74" t="s">
        <v>158</v>
      </c>
      <c r="I423" s="96">
        <v>24686517</v>
      </c>
      <c r="J423" s="97">
        <f t="shared" si="38"/>
        <v>26167708.02</v>
      </c>
      <c r="K423" s="76">
        <v>8900000</v>
      </c>
      <c r="L423" s="97">
        <f t="shared" si="39"/>
        <v>17267708.02</v>
      </c>
      <c r="M423" s="85"/>
      <c r="N423" s="158"/>
      <c r="O423" s="158"/>
      <c r="P423" s="158"/>
      <c r="Q423" s="158"/>
      <c r="R423" s="158"/>
      <c r="S423" s="158"/>
      <c r="T423" s="158"/>
    </row>
    <row r="424" spans="2:20" s="6" customFormat="1" ht="15">
      <c r="B424" s="29" t="s">
        <v>159</v>
      </c>
      <c r="C424" s="5">
        <v>284</v>
      </c>
      <c r="D424" s="9" t="s">
        <v>10</v>
      </c>
      <c r="E424" s="90">
        <v>1</v>
      </c>
      <c r="F424" s="106">
        <v>2009</v>
      </c>
      <c r="G424" s="58">
        <v>178</v>
      </c>
      <c r="H424" s="74" t="s">
        <v>160</v>
      </c>
      <c r="I424" s="96">
        <v>24686517</v>
      </c>
      <c r="J424" s="97">
        <f t="shared" si="38"/>
        <v>26167708.02</v>
      </c>
      <c r="K424" s="76">
        <v>8900000</v>
      </c>
      <c r="L424" s="97">
        <f t="shared" si="39"/>
        <v>17267708.02</v>
      </c>
      <c r="M424" s="84"/>
      <c r="N424" s="158"/>
      <c r="O424" s="158"/>
      <c r="P424" s="158"/>
      <c r="Q424" s="158"/>
      <c r="R424" s="158"/>
      <c r="S424" s="158"/>
      <c r="T424" s="158"/>
    </row>
    <row r="425" spans="2:20" s="6" customFormat="1" ht="15">
      <c r="B425" s="29" t="s">
        <v>161</v>
      </c>
      <c r="C425" s="5">
        <v>458</v>
      </c>
      <c r="D425" s="9" t="s">
        <v>10</v>
      </c>
      <c r="E425" s="90">
        <v>1</v>
      </c>
      <c r="F425" s="106">
        <v>2009</v>
      </c>
      <c r="G425" s="58">
        <v>333</v>
      </c>
      <c r="H425" s="74" t="s">
        <v>162</v>
      </c>
      <c r="I425" s="96">
        <v>24686517</v>
      </c>
      <c r="J425" s="97">
        <f t="shared" si="38"/>
        <v>26167708.02</v>
      </c>
      <c r="K425" s="76">
        <v>8900000</v>
      </c>
      <c r="L425" s="97">
        <f t="shared" si="39"/>
        <v>17267708.02</v>
      </c>
      <c r="M425" s="84"/>
      <c r="N425" s="158"/>
      <c r="O425" s="158"/>
      <c r="P425" s="158"/>
      <c r="Q425" s="158"/>
      <c r="R425" s="158"/>
      <c r="S425" s="158"/>
      <c r="T425" s="158"/>
    </row>
    <row r="426" spans="2:20" s="6" customFormat="1" ht="15">
      <c r="B426" s="29" t="s">
        <v>163</v>
      </c>
      <c r="C426" s="5">
        <v>561</v>
      </c>
      <c r="D426" s="9" t="s">
        <v>10</v>
      </c>
      <c r="E426" s="90">
        <v>1</v>
      </c>
      <c r="F426" s="106">
        <v>2009</v>
      </c>
      <c r="G426" s="58">
        <v>141</v>
      </c>
      <c r="H426" s="74" t="s">
        <v>164</v>
      </c>
      <c r="I426" s="96">
        <v>24686517</v>
      </c>
      <c r="J426" s="97">
        <f t="shared" si="38"/>
        <v>26167708.02</v>
      </c>
      <c r="K426" s="76">
        <v>8900000</v>
      </c>
      <c r="L426" s="97">
        <f t="shared" si="39"/>
        <v>17267708.02</v>
      </c>
      <c r="M426" s="84"/>
      <c r="N426" s="158"/>
      <c r="O426" s="158"/>
      <c r="P426" s="158"/>
      <c r="Q426" s="158"/>
      <c r="R426" s="158"/>
      <c r="S426" s="158"/>
      <c r="T426" s="158"/>
    </row>
    <row r="427" spans="2:20" s="6" customFormat="1" ht="15">
      <c r="B427" s="29" t="s">
        <v>317</v>
      </c>
      <c r="C427" s="5">
        <v>383</v>
      </c>
      <c r="D427" s="9" t="s">
        <v>10</v>
      </c>
      <c r="E427" s="90">
        <v>1</v>
      </c>
      <c r="F427" s="106">
        <v>2009</v>
      </c>
      <c r="G427" s="58">
        <v>175</v>
      </c>
      <c r="H427" s="74" t="s">
        <v>165</v>
      </c>
      <c r="I427" s="96">
        <v>24686517</v>
      </c>
      <c r="J427" s="97">
        <f t="shared" si="38"/>
        <v>26167708.02</v>
      </c>
      <c r="K427" s="76">
        <v>8900000</v>
      </c>
      <c r="L427" s="97">
        <f t="shared" si="39"/>
        <v>17267708.02</v>
      </c>
      <c r="M427" s="84"/>
      <c r="N427" s="158"/>
      <c r="O427" s="158"/>
      <c r="P427" s="158"/>
      <c r="Q427" s="158"/>
      <c r="R427" s="158"/>
      <c r="S427" s="158"/>
      <c r="T427" s="158"/>
    </row>
    <row r="428" spans="2:20" s="6" customFormat="1" ht="15">
      <c r="B428" s="28" t="s">
        <v>317</v>
      </c>
      <c r="C428" s="1">
        <v>383</v>
      </c>
      <c r="D428" s="9" t="s">
        <v>27</v>
      </c>
      <c r="E428" s="90">
        <v>1</v>
      </c>
      <c r="F428" s="58">
        <v>2009</v>
      </c>
      <c r="G428" s="58">
        <v>1227</v>
      </c>
      <c r="H428" s="57">
        <v>0</v>
      </c>
      <c r="I428" s="96">
        <v>2642003</v>
      </c>
      <c r="J428" s="97">
        <f t="shared" si="38"/>
        <v>2800523.18</v>
      </c>
      <c r="K428" s="76">
        <v>0</v>
      </c>
      <c r="L428" s="97">
        <f t="shared" si="39"/>
        <v>2800523.18</v>
      </c>
      <c r="M428" s="84"/>
      <c r="N428" s="158"/>
      <c r="O428" s="158"/>
      <c r="P428" s="158"/>
      <c r="Q428" s="158"/>
      <c r="R428" s="158"/>
      <c r="S428" s="158"/>
      <c r="T428" s="158"/>
    </row>
    <row r="429" spans="2:20" s="6" customFormat="1" ht="15">
      <c r="B429" s="28" t="s">
        <v>173</v>
      </c>
      <c r="C429" s="1">
        <v>605</v>
      </c>
      <c r="D429" s="9" t="s">
        <v>27</v>
      </c>
      <c r="E429" s="90">
        <v>1</v>
      </c>
      <c r="F429" s="58">
        <v>2009</v>
      </c>
      <c r="G429" s="58">
        <v>1224</v>
      </c>
      <c r="H429" s="58">
        <v>0</v>
      </c>
      <c r="I429" s="96">
        <v>2642003</v>
      </c>
      <c r="J429" s="97">
        <f t="shared" si="38"/>
        <v>2800523.18</v>
      </c>
      <c r="K429" s="76">
        <v>0</v>
      </c>
      <c r="L429" s="97">
        <f t="shared" si="39"/>
        <v>2800523.18</v>
      </c>
      <c r="M429" s="84"/>
      <c r="N429" s="158"/>
      <c r="O429" s="158"/>
      <c r="P429" s="158"/>
      <c r="Q429" s="158"/>
      <c r="R429" s="158"/>
      <c r="S429" s="158"/>
      <c r="T429" s="158"/>
    </row>
    <row r="430" spans="2:20" s="6" customFormat="1" ht="15">
      <c r="B430" s="28" t="s">
        <v>170</v>
      </c>
      <c r="C430" s="1">
        <v>458</v>
      </c>
      <c r="D430" s="9" t="s">
        <v>27</v>
      </c>
      <c r="E430" s="90">
        <v>1</v>
      </c>
      <c r="F430" s="58">
        <v>2009</v>
      </c>
      <c r="G430" s="58">
        <v>1100</v>
      </c>
      <c r="H430" s="58">
        <v>0</v>
      </c>
      <c r="I430" s="96">
        <v>2642003</v>
      </c>
      <c r="J430" s="97">
        <f t="shared" si="38"/>
        <v>2800523.18</v>
      </c>
      <c r="K430" s="76">
        <v>0</v>
      </c>
      <c r="L430" s="97">
        <f t="shared" si="39"/>
        <v>2800523.18</v>
      </c>
      <c r="M430" s="84"/>
      <c r="N430" s="158"/>
      <c r="O430" s="158"/>
      <c r="P430" s="158"/>
      <c r="Q430" s="158"/>
      <c r="R430" s="158"/>
      <c r="S430" s="158"/>
      <c r="T430" s="158"/>
    </row>
    <row r="431" spans="2:20" s="6" customFormat="1" ht="15">
      <c r="B431" s="28" t="s">
        <v>170</v>
      </c>
      <c r="C431" s="1">
        <v>458</v>
      </c>
      <c r="D431" s="9" t="s">
        <v>27</v>
      </c>
      <c r="E431" s="90">
        <v>1</v>
      </c>
      <c r="F431" s="58">
        <v>2009</v>
      </c>
      <c r="G431" s="58">
        <v>1213</v>
      </c>
      <c r="H431" s="58">
        <v>0</v>
      </c>
      <c r="I431" s="96">
        <v>2642003</v>
      </c>
      <c r="J431" s="97">
        <f t="shared" si="38"/>
        <v>2800523.18</v>
      </c>
      <c r="K431" s="76">
        <v>0</v>
      </c>
      <c r="L431" s="97">
        <f t="shared" si="39"/>
        <v>2800523.18</v>
      </c>
      <c r="M431" s="84"/>
      <c r="N431" s="158"/>
      <c r="O431" s="158"/>
      <c r="P431" s="158"/>
      <c r="Q431" s="158"/>
      <c r="R431" s="158"/>
      <c r="S431" s="158"/>
      <c r="T431" s="158"/>
    </row>
    <row r="432" spans="2:20" s="6" customFormat="1" ht="15">
      <c r="B432" s="28" t="s">
        <v>279</v>
      </c>
      <c r="C432" s="1"/>
      <c r="D432" s="9" t="s">
        <v>27</v>
      </c>
      <c r="E432" s="90">
        <v>1</v>
      </c>
      <c r="F432" s="58">
        <v>2005</v>
      </c>
      <c r="G432" s="58">
        <v>440407</v>
      </c>
      <c r="H432" s="57">
        <v>1086</v>
      </c>
      <c r="I432" s="96">
        <v>2642004</v>
      </c>
      <c r="J432" s="77">
        <v>2800523</v>
      </c>
      <c r="K432" s="76">
        <v>1</v>
      </c>
      <c r="L432" s="97">
        <f t="shared" si="39"/>
        <v>2800522</v>
      </c>
      <c r="M432" s="84"/>
      <c r="N432" s="158"/>
      <c r="O432" s="158"/>
      <c r="P432" s="158"/>
      <c r="Q432" s="158"/>
      <c r="R432" s="158"/>
      <c r="S432" s="158"/>
      <c r="T432" s="158"/>
    </row>
    <row r="433" spans="2:20" s="6" customFormat="1" ht="15">
      <c r="B433" s="28" t="s">
        <v>301</v>
      </c>
      <c r="C433" s="1" t="s">
        <v>252</v>
      </c>
      <c r="D433" s="9" t="s">
        <v>27</v>
      </c>
      <c r="E433" s="90">
        <v>1</v>
      </c>
      <c r="F433" s="58">
        <v>2009</v>
      </c>
      <c r="G433" s="58">
        <v>479996</v>
      </c>
      <c r="H433" s="57" t="s">
        <v>152</v>
      </c>
      <c r="I433" s="96">
        <v>2642003</v>
      </c>
      <c r="J433" s="97">
        <f aca="true" t="shared" si="40" ref="J433:J438">+I433*1.06</f>
        <v>2800523.18</v>
      </c>
      <c r="K433" s="76">
        <v>0</v>
      </c>
      <c r="L433" s="97">
        <f t="shared" si="39"/>
        <v>2800523.18</v>
      </c>
      <c r="M433" s="84"/>
      <c r="N433" s="158"/>
      <c r="O433" s="158"/>
      <c r="P433" s="158"/>
      <c r="Q433" s="158"/>
      <c r="R433" s="158"/>
      <c r="S433" s="158"/>
      <c r="T433" s="158"/>
    </row>
    <row r="434" spans="2:20" s="6" customFormat="1" ht="15">
      <c r="B434" s="28" t="s">
        <v>171</v>
      </c>
      <c r="C434" s="1">
        <v>334</v>
      </c>
      <c r="D434" s="9" t="s">
        <v>27</v>
      </c>
      <c r="E434" s="90">
        <v>1</v>
      </c>
      <c r="F434" s="58">
        <v>2009</v>
      </c>
      <c r="G434" s="58">
        <v>1231</v>
      </c>
      <c r="H434" s="57">
        <v>0</v>
      </c>
      <c r="I434" s="96">
        <v>2642003</v>
      </c>
      <c r="J434" s="97">
        <f t="shared" si="40"/>
        <v>2800523.18</v>
      </c>
      <c r="K434" s="76">
        <v>0</v>
      </c>
      <c r="L434" s="97">
        <f t="shared" si="39"/>
        <v>2800523.18</v>
      </c>
      <c r="M434" s="84"/>
      <c r="N434" s="158"/>
      <c r="O434" s="158"/>
      <c r="P434" s="158"/>
      <c r="Q434" s="158"/>
      <c r="R434" s="158"/>
      <c r="S434" s="158"/>
      <c r="T434" s="158"/>
    </row>
    <row r="435" spans="2:20" s="6" customFormat="1" ht="15">
      <c r="B435" s="28" t="s">
        <v>172</v>
      </c>
      <c r="C435" s="1">
        <v>415</v>
      </c>
      <c r="D435" s="9" t="s">
        <v>27</v>
      </c>
      <c r="E435" s="90">
        <v>1</v>
      </c>
      <c r="F435" s="58">
        <v>2009</v>
      </c>
      <c r="G435" s="58">
        <v>1215</v>
      </c>
      <c r="H435" s="57">
        <v>0</v>
      </c>
      <c r="I435" s="96">
        <v>2642003</v>
      </c>
      <c r="J435" s="97">
        <f t="shared" si="40"/>
        <v>2800523.18</v>
      </c>
      <c r="K435" s="76">
        <v>0</v>
      </c>
      <c r="L435" s="97">
        <f t="shared" si="39"/>
        <v>2800523.18</v>
      </c>
      <c r="M435" s="84"/>
      <c r="N435" s="158"/>
      <c r="O435" s="158"/>
      <c r="P435" s="158"/>
      <c r="Q435" s="158"/>
      <c r="R435" s="158"/>
      <c r="S435" s="158"/>
      <c r="T435" s="158"/>
    </row>
    <row r="436" spans="2:20" s="6" customFormat="1" ht="15">
      <c r="B436" s="28" t="s">
        <v>318</v>
      </c>
      <c r="C436" s="1">
        <v>458</v>
      </c>
      <c r="D436" s="9" t="s">
        <v>27</v>
      </c>
      <c r="E436" s="90">
        <v>1</v>
      </c>
      <c r="F436" s="58">
        <v>2009</v>
      </c>
      <c r="G436" s="58">
        <v>1216</v>
      </c>
      <c r="H436" s="57">
        <v>0</v>
      </c>
      <c r="I436" s="96">
        <v>2642003</v>
      </c>
      <c r="J436" s="97">
        <f t="shared" si="40"/>
        <v>2800523.18</v>
      </c>
      <c r="K436" s="76">
        <v>0</v>
      </c>
      <c r="L436" s="97">
        <f t="shared" si="39"/>
        <v>2800523.18</v>
      </c>
      <c r="M436" s="84"/>
      <c r="N436" s="158"/>
      <c r="O436" s="158"/>
      <c r="P436" s="158"/>
      <c r="Q436" s="158"/>
      <c r="R436" s="158"/>
      <c r="S436" s="158"/>
      <c r="T436" s="158"/>
    </row>
    <row r="437" spans="2:20" s="6" customFormat="1" ht="15">
      <c r="B437" s="28" t="s">
        <v>262</v>
      </c>
      <c r="C437" s="1" t="s">
        <v>253</v>
      </c>
      <c r="D437" s="9" t="s">
        <v>27</v>
      </c>
      <c r="E437" s="90">
        <v>1</v>
      </c>
      <c r="F437" s="58">
        <v>2009</v>
      </c>
      <c r="G437" s="58">
        <v>479998</v>
      </c>
      <c r="H437" s="57" t="s">
        <v>153</v>
      </c>
      <c r="I437" s="96">
        <v>2642003</v>
      </c>
      <c r="J437" s="97">
        <f t="shared" si="40"/>
        <v>2800523.18</v>
      </c>
      <c r="K437" s="76">
        <v>0</v>
      </c>
      <c r="L437" s="97">
        <f t="shared" si="39"/>
        <v>2800523.18</v>
      </c>
      <c r="M437" s="84"/>
      <c r="N437" s="158"/>
      <c r="O437" s="158"/>
      <c r="P437" s="158"/>
      <c r="Q437" s="158"/>
      <c r="R437" s="158"/>
      <c r="S437" s="158"/>
      <c r="T437" s="158"/>
    </row>
    <row r="438" spans="2:20" s="6" customFormat="1" ht="15">
      <c r="B438" s="28" t="s">
        <v>209</v>
      </c>
      <c r="C438" s="1">
        <v>717</v>
      </c>
      <c r="D438" s="9" t="s">
        <v>177</v>
      </c>
      <c r="E438" s="90">
        <v>1</v>
      </c>
      <c r="F438" s="58">
        <v>0</v>
      </c>
      <c r="G438" s="58">
        <v>0</v>
      </c>
      <c r="H438" s="58">
        <v>0</v>
      </c>
      <c r="I438" s="96">
        <v>24686517</v>
      </c>
      <c r="J438" s="97">
        <f t="shared" si="40"/>
        <v>26167708.02</v>
      </c>
      <c r="K438" s="76">
        <v>0</v>
      </c>
      <c r="L438" s="97">
        <f t="shared" si="39"/>
        <v>26167708.02</v>
      </c>
      <c r="M438" s="84"/>
      <c r="N438" s="158"/>
      <c r="O438" s="158"/>
      <c r="P438" s="158"/>
      <c r="Q438" s="158"/>
      <c r="R438" s="158"/>
      <c r="S438" s="158"/>
      <c r="T438" s="158"/>
    </row>
    <row r="439" spans="2:20" s="6" customFormat="1" ht="15">
      <c r="B439" s="28" t="s">
        <v>333</v>
      </c>
      <c r="C439" s="1"/>
      <c r="D439" s="9" t="s">
        <v>334</v>
      </c>
      <c r="E439" s="90">
        <v>1</v>
      </c>
      <c r="F439" s="58">
        <v>0</v>
      </c>
      <c r="G439" s="58">
        <v>0</v>
      </c>
      <c r="H439" s="58">
        <v>0</v>
      </c>
      <c r="J439" s="96">
        <v>11115067</v>
      </c>
      <c r="K439" s="76">
        <v>0</v>
      </c>
      <c r="L439" s="97">
        <f t="shared" si="39"/>
        <v>11115067</v>
      </c>
      <c r="M439" s="326"/>
      <c r="N439" s="158"/>
      <c r="O439" s="158"/>
      <c r="P439" s="158"/>
      <c r="Q439" s="158"/>
      <c r="R439" s="158"/>
      <c r="S439" s="158"/>
      <c r="T439" s="158"/>
    </row>
    <row r="440" spans="2:20" s="352" customFormat="1" ht="15">
      <c r="B440" s="353"/>
      <c r="C440" s="354"/>
      <c r="D440" s="355"/>
      <c r="E440" s="319"/>
      <c r="F440" s="356"/>
      <c r="G440" s="356"/>
      <c r="H440" s="356"/>
      <c r="I440" s="339"/>
      <c r="J440" s="340"/>
      <c r="K440" s="324"/>
      <c r="L440" s="340"/>
      <c r="M440" s="326"/>
      <c r="N440" s="342"/>
      <c r="O440" s="342"/>
      <c r="P440" s="342"/>
      <c r="Q440" s="342"/>
      <c r="R440" s="342"/>
      <c r="S440" s="342"/>
      <c r="T440" s="342"/>
    </row>
    <row r="441" spans="2:20" s="352" customFormat="1" ht="15">
      <c r="B441" s="357"/>
      <c r="C441" s="358"/>
      <c r="D441" s="359"/>
      <c r="E441" s="360"/>
      <c r="F441" s="361"/>
      <c r="G441" s="361"/>
      <c r="H441" s="361"/>
      <c r="I441" s="349"/>
      <c r="J441" s="350"/>
      <c r="K441" s="362"/>
      <c r="L441" s="350"/>
      <c r="M441" s="326"/>
      <c r="N441" s="342"/>
      <c r="O441" s="342"/>
      <c r="P441" s="342"/>
      <c r="Q441" s="342"/>
      <c r="R441" s="342"/>
      <c r="S441" s="342"/>
      <c r="T441" s="342"/>
    </row>
    <row r="442" spans="2:20" s="6" customFormat="1" ht="15">
      <c r="B442" s="439" t="s">
        <v>295</v>
      </c>
      <c r="C442" s="439"/>
      <c r="D442" s="439"/>
      <c r="E442" s="255">
        <f>SUM(E443:E443)</f>
        <v>1</v>
      </c>
      <c r="F442" s="256"/>
      <c r="G442" s="257"/>
      <c r="H442" s="239"/>
      <c r="I442" s="264"/>
      <c r="J442" s="264"/>
      <c r="K442" s="203"/>
      <c r="L442" s="261">
        <f>+L443</f>
        <v>23803479.78</v>
      </c>
      <c r="M442" s="265" t="e">
        <f>+L442/#REF!*100</f>
        <v>#REF!</v>
      </c>
      <c r="N442" s="158"/>
      <c r="O442" s="158"/>
      <c r="P442" s="158"/>
      <c r="Q442" s="158"/>
      <c r="R442" s="158"/>
      <c r="S442" s="158"/>
      <c r="T442" s="158"/>
    </row>
    <row r="443" spans="2:20" s="6" customFormat="1" ht="25.5">
      <c r="B443" s="28" t="s">
        <v>211</v>
      </c>
      <c r="C443" s="1" t="s">
        <v>255</v>
      </c>
      <c r="D443" s="9" t="s">
        <v>257</v>
      </c>
      <c r="E443" s="90">
        <v>1</v>
      </c>
      <c r="F443" s="115">
        <v>0</v>
      </c>
      <c r="G443" s="115">
        <v>0</v>
      </c>
      <c r="H443" s="115">
        <v>0</v>
      </c>
      <c r="I443" s="96">
        <v>22456113</v>
      </c>
      <c r="J443" s="97">
        <f>+I443*1.06</f>
        <v>23803479.78</v>
      </c>
      <c r="K443" s="76">
        <v>0</v>
      </c>
      <c r="L443" s="4">
        <f>(E443*J443)-K443</f>
        <v>23803479.78</v>
      </c>
      <c r="M443" s="84"/>
      <c r="N443" s="158"/>
      <c r="O443" s="158"/>
      <c r="P443" s="158"/>
      <c r="Q443" s="158"/>
      <c r="R443" s="158"/>
      <c r="S443" s="158"/>
      <c r="T443" s="158"/>
    </row>
    <row r="444" spans="2:20" s="352" customFormat="1" ht="15">
      <c r="B444" s="353"/>
      <c r="C444" s="354"/>
      <c r="D444" s="355"/>
      <c r="E444" s="319"/>
      <c r="F444" s="363"/>
      <c r="G444" s="363"/>
      <c r="H444" s="363"/>
      <c r="I444" s="339"/>
      <c r="J444" s="340"/>
      <c r="K444" s="324"/>
      <c r="L444" s="364"/>
      <c r="M444" s="326"/>
      <c r="N444" s="342"/>
      <c r="O444" s="342"/>
      <c r="P444" s="342"/>
      <c r="Q444" s="342"/>
      <c r="R444" s="342"/>
      <c r="S444" s="342"/>
      <c r="T444" s="342"/>
    </row>
    <row r="445" spans="2:20" s="352" customFormat="1" ht="15">
      <c r="B445" s="357"/>
      <c r="C445" s="358"/>
      <c r="D445" s="359"/>
      <c r="E445" s="360"/>
      <c r="F445" s="365"/>
      <c r="G445" s="365"/>
      <c r="H445" s="365"/>
      <c r="I445" s="349"/>
      <c r="J445" s="350"/>
      <c r="K445" s="362"/>
      <c r="L445" s="366"/>
      <c r="M445" s="326"/>
      <c r="N445" s="342"/>
      <c r="O445" s="342"/>
      <c r="P445" s="342"/>
      <c r="Q445" s="342"/>
      <c r="R445" s="342"/>
      <c r="S445" s="342"/>
      <c r="T445" s="342"/>
    </row>
    <row r="446" spans="2:20" s="6" customFormat="1" ht="15">
      <c r="B446" s="439" t="s">
        <v>319</v>
      </c>
      <c r="C446" s="439"/>
      <c r="D446" s="439"/>
      <c r="E446" s="255">
        <f>SUM(E447:F449)</f>
        <v>4</v>
      </c>
      <c r="F446" s="256"/>
      <c r="G446" s="257"/>
      <c r="H446" s="239"/>
      <c r="I446" s="264"/>
      <c r="J446" s="264"/>
      <c r="K446" s="203"/>
      <c r="L446" s="253">
        <f>+L447+L449+L448</f>
        <v>56870212.64</v>
      </c>
      <c r="M446" s="265" t="e">
        <f>+L446/#REF!*100</f>
        <v>#REF!</v>
      </c>
      <c r="N446" s="158"/>
      <c r="O446" s="158"/>
      <c r="P446" s="158"/>
      <c r="Q446" s="158"/>
      <c r="R446" s="158"/>
      <c r="S446" s="158"/>
      <c r="T446" s="158"/>
    </row>
    <row r="447" spans="2:20" s="6" customFormat="1" ht="15">
      <c r="B447" s="140" t="s">
        <v>210</v>
      </c>
      <c r="C447" s="141" t="s">
        <v>254</v>
      </c>
      <c r="D447" s="142" t="s">
        <v>175</v>
      </c>
      <c r="E447" s="143">
        <v>1</v>
      </c>
      <c r="F447" s="144">
        <v>0</v>
      </c>
      <c r="G447" s="144">
        <v>0</v>
      </c>
      <c r="H447" s="144">
        <v>0</v>
      </c>
      <c r="I447" s="145">
        <v>22709568</v>
      </c>
      <c r="J447" s="146">
        <f>+I447*1.06</f>
        <v>24072142.080000002</v>
      </c>
      <c r="K447" s="147">
        <v>0</v>
      </c>
      <c r="L447" s="148">
        <f>(E447*J447)-K447</f>
        <v>24072142.080000002</v>
      </c>
      <c r="M447" s="149"/>
      <c r="N447" s="158"/>
      <c r="O447" s="158"/>
      <c r="P447" s="158"/>
      <c r="Q447" s="158"/>
      <c r="R447" s="158"/>
      <c r="S447" s="158"/>
      <c r="T447" s="158"/>
    </row>
    <row r="448" spans="2:20" s="6" customFormat="1" ht="15">
      <c r="B448" s="28" t="s">
        <v>210</v>
      </c>
      <c r="C448" s="1" t="s">
        <v>254</v>
      </c>
      <c r="D448" s="9" t="s">
        <v>176</v>
      </c>
      <c r="E448" s="90">
        <v>2</v>
      </c>
      <c r="F448" s="115">
        <v>0</v>
      </c>
      <c r="G448" s="115">
        <v>0</v>
      </c>
      <c r="H448" s="115">
        <v>0</v>
      </c>
      <c r="I448" s="96">
        <v>2642003</v>
      </c>
      <c r="J448" s="97">
        <f>+I448*1.06</f>
        <v>2800523.18</v>
      </c>
      <c r="K448" s="76">
        <v>0</v>
      </c>
      <c r="L448" s="4">
        <f>(E448*J448)-K448</f>
        <v>5601046.36</v>
      </c>
      <c r="M448" s="84"/>
      <c r="N448" s="158"/>
      <c r="O448" s="158"/>
      <c r="P448" s="158"/>
      <c r="Q448" s="158"/>
      <c r="R448" s="158"/>
      <c r="S448" s="158"/>
      <c r="T448" s="158"/>
    </row>
    <row r="449" spans="2:20" s="6" customFormat="1" ht="15.75" thickBot="1">
      <c r="B449" s="130" t="s">
        <v>210</v>
      </c>
      <c r="C449" s="131" t="s">
        <v>254</v>
      </c>
      <c r="D449" s="132" t="s">
        <v>315</v>
      </c>
      <c r="E449" s="94">
        <v>1</v>
      </c>
      <c r="F449" s="133">
        <v>0</v>
      </c>
      <c r="G449" s="133">
        <v>0</v>
      </c>
      <c r="H449" s="133">
        <v>0</v>
      </c>
      <c r="I449" s="134">
        <v>25657570</v>
      </c>
      <c r="J449" s="135">
        <f>+I449*1.06</f>
        <v>27197024.200000003</v>
      </c>
      <c r="K449" s="136">
        <v>0</v>
      </c>
      <c r="L449" s="137">
        <f>(E449*J449)-K449</f>
        <v>27197024.200000003</v>
      </c>
      <c r="M449" s="84"/>
      <c r="N449" s="158"/>
      <c r="O449" s="158"/>
      <c r="P449" s="158"/>
      <c r="Q449" s="158"/>
      <c r="R449" s="158"/>
      <c r="S449" s="158"/>
      <c r="T449" s="158"/>
    </row>
    <row r="450" spans="3:13" s="13" customFormat="1" ht="12.75">
      <c r="C450" s="12"/>
      <c r="F450" s="116"/>
      <c r="G450" s="122"/>
      <c r="H450" s="127"/>
      <c r="I450" s="127"/>
      <c r="J450" s="127"/>
      <c r="K450" s="127"/>
      <c r="M450" s="86"/>
    </row>
    <row r="451" spans="2:13" s="13" customFormat="1" ht="12.75">
      <c r="B451" s="12"/>
      <c r="C451" s="12"/>
      <c r="F451" s="116"/>
      <c r="G451" s="122"/>
      <c r="H451" s="127"/>
      <c r="I451" s="127"/>
      <c r="J451" s="127"/>
      <c r="K451" s="127"/>
      <c r="M451" s="86"/>
    </row>
    <row r="452" spans="2:13" s="13" customFormat="1" ht="12.75">
      <c r="B452" s="12"/>
      <c r="C452" s="12"/>
      <c r="F452" s="116"/>
      <c r="G452" s="122"/>
      <c r="H452" s="127"/>
      <c r="I452" s="127"/>
      <c r="J452" s="127"/>
      <c r="K452" s="127"/>
      <c r="M452" s="86"/>
    </row>
    <row r="453" spans="2:13" s="13" customFormat="1" ht="12.75">
      <c r="B453" s="12"/>
      <c r="C453" s="12"/>
      <c r="F453" s="116"/>
      <c r="G453" s="122"/>
      <c r="H453" s="127"/>
      <c r="I453" s="127"/>
      <c r="J453" s="127"/>
      <c r="K453" s="127"/>
      <c r="M453" s="86"/>
    </row>
    <row r="454" spans="2:13" s="13" customFormat="1" ht="12.75">
      <c r="B454" s="12"/>
      <c r="C454" s="12"/>
      <c r="F454" s="116"/>
      <c r="G454" s="122"/>
      <c r="H454" s="127"/>
      <c r="I454" s="127"/>
      <c r="J454" s="127"/>
      <c r="K454" s="127"/>
      <c r="M454" s="86"/>
    </row>
    <row r="455" spans="2:13" s="13" customFormat="1" ht="12.75">
      <c r="B455" s="12"/>
      <c r="C455" s="12"/>
      <c r="F455" s="116"/>
      <c r="G455" s="122"/>
      <c r="H455" s="127"/>
      <c r="I455" s="127"/>
      <c r="J455" s="127"/>
      <c r="K455" s="127"/>
      <c r="M455" s="86"/>
    </row>
    <row r="456" spans="2:13" s="13" customFormat="1" ht="12.75">
      <c r="B456" s="12"/>
      <c r="C456" s="12"/>
      <c r="F456" s="116"/>
      <c r="G456" s="122"/>
      <c r="H456" s="127"/>
      <c r="I456" s="127"/>
      <c r="J456" s="127"/>
      <c r="K456" s="127"/>
      <c r="M456" s="86"/>
    </row>
    <row r="457" spans="2:13" s="13" customFormat="1" ht="12.75">
      <c r="B457" s="12"/>
      <c r="C457" s="12"/>
      <c r="F457" s="116"/>
      <c r="G457" s="122"/>
      <c r="H457" s="127"/>
      <c r="I457" s="127"/>
      <c r="J457" s="127"/>
      <c r="K457" s="127"/>
      <c r="M457" s="86"/>
    </row>
    <row r="458" spans="2:13" s="13" customFormat="1" ht="12.75">
      <c r="B458" s="12"/>
      <c r="C458" s="12"/>
      <c r="F458" s="116"/>
      <c r="G458" s="122"/>
      <c r="H458" s="127"/>
      <c r="I458" s="127"/>
      <c r="J458" s="127"/>
      <c r="K458" s="127"/>
      <c r="M458" s="86"/>
    </row>
    <row r="459" spans="2:13" s="13" customFormat="1" ht="12.75">
      <c r="B459" s="12"/>
      <c r="C459" s="12"/>
      <c r="F459" s="116"/>
      <c r="G459" s="122"/>
      <c r="H459" s="127"/>
      <c r="I459" s="127"/>
      <c r="J459" s="127"/>
      <c r="K459" s="127"/>
      <c r="M459" s="86"/>
    </row>
    <row r="460" spans="2:13" s="13" customFormat="1" ht="12.75">
      <c r="B460" s="12"/>
      <c r="C460" s="12"/>
      <c r="F460" s="116"/>
      <c r="G460" s="122"/>
      <c r="H460" s="127"/>
      <c r="I460" s="127"/>
      <c r="J460" s="127"/>
      <c r="K460" s="127"/>
      <c r="M460" s="86"/>
    </row>
    <row r="461" spans="2:13" s="13" customFormat="1" ht="12.75">
      <c r="B461" s="12"/>
      <c r="C461" s="12"/>
      <c r="F461" s="116"/>
      <c r="G461" s="122"/>
      <c r="H461" s="127"/>
      <c r="I461" s="127"/>
      <c r="J461" s="127"/>
      <c r="K461" s="127"/>
      <c r="M461" s="86"/>
    </row>
    <row r="462" spans="2:13" s="13" customFormat="1" ht="12.75">
      <c r="B462" s="12"/>
      <c r="C462" s="12"/>
      <c r="F462" s="116"/>
      <c r="G462" s="122"/>
      <c r="H462" s="127"/>
      <c r="I462" s="127"/>
      <c r="J462" s="127"/>
      <c r="K462" s="127"/>
      <c r="M462" s="86"/>
    </row>
    <row r="463" spans="2:13" s="13" customFormat="1" ht="12.75">
      <c r="B463" s="12"/>
      <c r="C463" s="12"/>
      <c r="F463" s="116"/>
      <c r="G463" s="122"/>
      <c r="H463" s="127"/>
      <c r="I463" s="127"/>
      <c r="J463" s="127"/>
      <c r="K463" s="127"/>
      <c r="M463" s="86"/>
    </row>
    <row r="464" spans="2:13" s="13" customFormat="1" ht="12.75">
      <c r="B464" s="12"/>
      <c r="C464" s="12"/>
      <c r="F464" s="116"/>
      <c r="G464" s="122"/>
      <c r="H464" s="127"/>
      <c r="I464" s="127"/>
      <c r="J464" s="127"/>
      <c r="K464" s="127"/>
      <c r="M464" s="86"/>
    </row>
    <row r="465" spans="2:13" s="13" customFormat="1" ht="12.75">
      <c r="B465" s="12"/>
      <c r="C465" s="12"/>
      <c r="F465" s="116"/>
      <c r="G465" s="122"/>
      <c r="H465" s="127"/>
      <c r="I465" s="127"/>
      <c r="J465" s="127"/>
      <c r="K465" s="127"/>
      <c r="M465" s="86"/>
    </row>
    <row r="466" spans="2:13" s="13" customFormat="1" ht="12.75">
      <c r="B466" s="12"/>
      <c r="C466" s="12"/>
      <c r="F466" s="116"/>
      <c r="G466" s="122"/>
      <c r="H466" s="127"/>
      <c r="I466" s="127"/>
      <c r="J466" s="127"/>
      <c r="K466" s="127"/>
      <c r="M466" s="86"/>
    </row>
    <row r="467" spans="2:13" s="13" customFormat="1" ht="12.75">
      <c r="B467" s="12"/>
      <c r="C467" s="12"/>
      <c r="F467" s="116"/>
      <c r="G467" s="122"/>
      <c r="H467" s="127"/>
      <c r="I467" s="127"/>
      <c r="J467" s="127"/>
      <c r="K467" s="127"/>
      <c r="M467" s="86"/>
    </row>
    <row r="468" spans="2:13" s="13" customFormat="1" ht="12.75">
      <c r="B468" s="12"/>
      <c r="C468" s="12"/>
      <c r="F468" s="116"/>
      <c r="G468" s="122"/>
      <c r="H468" s="127"/>
      <c r="I468" s="127"/>
      <c r="J468" s="127"/>
      <c r="K468" s="127"/>
      <c r="M468" s="86"/>
    </row>
    <row r="469" spans="2:13" s="13" customFormat="1" ht="12.75">
      <c r="B469" s="12"/>
      <c r="C469" s="12"/>
      <c r="F469" s="116"/>
      <c r="G469" s="122"/>
      <c r="H469" s="127"/>
      <c r="I469" s="127"/>
      <c r="J469" s="127"/>
      <c r="K469" s="127"/>
      <c r="M469" s="86"/>
    </row>
    <row r="470" spans="2:13" s="13" customFormat="1" ht="12.75">
      <c r="B470" s="12"/>
      <c r="C470" s="12"/>
      <c r="F470" s="116"/>
      <c r="G470" s="122"/>
      <c r="H470" s="127"/>
      <c r="I470" s="127"/>
      <c r="J470" s="127"/>
      <c r="K470" s="127"/>
      <c r="M470" s="86"/>
    </row>
    <row r="471" spans="2:13" s="13" customFormat="1" ht="12.75">
      <c r="B471" s="12"/>
      <c r="C471" s="12"/>
      <c r="F471" s="116"/>
      <c r="G471" s="122"/>
      <c r="H471" s="127"/>
      <c r="I471" s="127"/>
      <c r="J471" s="127"/>
      <c r="K471" s="127"/>
      <c r="M471" s="86"/>
    </row>
    <row r="472" spans="2:13" s="13" customFormat="1" ht="12.75">
      <c r="B472" s="12"/>
      <c r="C472" s="12"/>
      <c r="F472" s="116"/>
      <c r="G472" s="122"/>
      <c r="H472" s="127"/>
      <c r="I472" s="127"/>
      <c r="J472" s="127"/>
      <c r="K472" s="127"/>
      <c r="M472" s="86"/>
    </row>
    <row r="473" spans="2:13" s="13" customFormat="1" ht="12.75">
      <c r="B473" s="12"/>
      <c r="C473" s="12"/>
      <c r="F473" s="116"/>
      <c r="G473" s="122"/>
      <c r="H473" s="127"/>
      <c r="I473" s="127"/>
      <c r="J473" s="127"/>
      <c r="K473" s="127"/>
      <c r="M473" s="86"/>
    </row>
    <row r="474" spans="2:13" s="13" customFormat="1" ht="12.75">
      <c r="B474" s="12"/>
      <c r="C474" s="12"/>
      <c r="F474" s="116"/>
      <c r="G474" s="122"/>
      <c r="H474" s="127"/>
      <c r="I474" s="127"/>
      <c r="J474" s="127"/>
      <c r="K474" s="127"/>
      <c r="M474" s="86"/>
    </row>
    <row r="475" spans="2:13" s="13" customFormat="1" ht="12.75">
      <c r="B475" s="12"/>
      <c r="C475" s="12"/>
      <c r="F475" s="116"/>
      <c r="G475" s="122"/>
      <c r="H475" s="127"/>
      <c r="I475" s="127"/>
      <c r="J475" s="127"/>
      <c r="K475" s="127"/>
      <c r="M475" s="86"/>
    </row>
    <row r="476" spans="2:13" s="13" customFormat="1" ht="12.75">
      <c r="B476" s="12"/>
      <c r="C476" s="12"/>
      <c r="F476" s="116"/>
      <c r="G476" s="122"/>
      <c r="H476" s="127"/>
      <c r="I476" s="127"/>
      <c r="J476" s="127"/>
      <c r="K476" s="127"/>
      <c r="M476" s="86"/>
    </row>
    <row r="477" spans="2:13" s="13" customFormat="1" ht="12.75">
      <c r="B477" s="12"/>
      <c r="C477" s="12"/>
      <c r="F477" s="116"/>
      <c r="G477" s="122"/>
      <c r="H477" s="127"/>
      <c r="I477" s="127"/>
      <c r="J477" s="127"/>
      <c r="K477" s="127"/>
      <c r="M477" s="86"/>
    </row>
    <row r="478" spans="2:13" s="13" customFormat="1" ht="12.75">
      <c r="B478" s="12"/>
      <c r="C478" s="12"/>
      <c r="F478" s="116"/>
      <c r="G478" s="122"/>
      <c r="H478" s="127"/>
      <c r="I478" s="127"/>
      <c r="J478" s="127"/>
      <c r="K478" s="127"/>
      <c r="M478" s="86"/>
    </row>
    <row r="479" spans="2:13" s="13" customFormat="1" ht="12.75">
      <c r="B479" s="12"/>
      <c r="C479" s="12"/>
      <c r="F479" s="116"/>
      <c r="G479" s="122"/>
      <c r="H479" s="127"/>
      <c r="I479" s="127"/>
      <c r="J479" s="127"/>
      <c r="K479" s="127"/>
      <c r="M479" s="86"/>
    </row>
    <row r="480" spans="2:13" s="13" customFormat="1" ht="12.75">
      <c r="B480" s="12"/>
      <c r="C480" s="12"/>
      <c r="F480" s="116"/>
      <c r="G480" s="122"/>
      <c r="H480" s="127"/>
      <c r="I480" s="127"/>
      <c r="J480" s="127"/>
      <c r="K480" s="127"/>
      <c r="M480" s="86"/>
    </row>
    <row r="481" spans="2:13" s="13" customFormat="1" ht="12.75">
      <c r="B481" s="12"/>
      <c r="C481" s="12"/>
      <c r="F481" s="116"/>
      <c r="G481" s="122"/>
      <c r="H481" s="127"/>
      <c r="I481" s="127"/>
      <c r="J481" s="127"/>
      <c r="K481" s="127"/>
      <c r="M481" s="86"/>
    </row>
    <row r="482" spans="2:13" s="13" customFormat="1" ht="12.75">
      <c r="B482" s="12"/>
      <c r="C482" s="12"/>
      <c r="F482" s="116"/>
      <c r="G482" s="122"/>
      <c r="H482" s="127"/>
      <c r="I482" s="127"/>
      <c r="J482" s="127"/>
      <c r="K482" s="127"/>
      <c r="M482" s="86"/>
    </row>
    <row r="483" spans="2:13" s="13" customFormat="1" ht="12.75">
      <c r="B483" s="12"/>
      <c r="C483" s="12"/>
      <c r="F483" s="116"/>
      <c r="G483" s="122"/>
      <c r="H483" s="127"/>
      <c r="I483" s="127"/>
      <c r="J483" s="127"/>
      <c r="K483" s="127"/>
      <c r="M483" s="86"/>
    </row>
    <row r="484" spans="2:13" s="13" customFormat="1" ht="12.75">
      <c r="B484" s="12"/>
      <c r="C484" s="12"/>
      <c r="F484" s="116"/>
      <c r="G484" s="122"/>
      <c r="H484" s="127"/>
      <c r="I484" s="127"/>
      <c r="J484" s="127"/>
      <c r="K484" s="127"/>
      <c r="M484" s="86"/>
    </row>
    <row r="485" spans="2:13" s="13" customFormat="1" ht="12.75">
      <c r="B485" s="12"/>
      <c r="C485" s="12"/>
      <c r="F485" s="116"/>
      <c r="G485" s="122"/>
      <c r="H485" s="127"/>
      <c r="I485" s="127"/>
      <c r="J485" s="127"/>
      <c r="K485" s="127"/>
      <c r="M485" s="86"/>
    </row>
    <row r="486" spans="2:13" s="13" customFormat="1" ht="12.75">
      <c r="B486" s="12"/>
      <c r="C486" s="12"/>
      <c r="F486" s="116"/>
      <c r="G486" s="122"/>
      <c r="H486" s="127"/>
      <c r="I486" s="127"/>
      <c r="J486" s="127"/>
      <c r="K486" s="127"/>
      <c r="M486" s="86"/>
    </row>
    <row r="487" spans="2:13" s="13" customFormat="1" ht="12.75">
      <c r="B487" s="12"/>
      <c r="C487" s="12"/>
      <c r="F487" s="116"/>
      <c r="G487" s="122"/>
      <c r="H487" s="127"/>
      <c r="I487" s="127"/>
      <c r="J487" s="127"/>
      <c r="K487" s="127"/>
      <c r="M487" s="86"/>
    </row>
    <row r="488" spans="2:13" s="13" customFormat="1" ht="12.75">
      <c r="B488" s="12"/>
      <c r="C488" s="12"/>
      <c r="F488" s="116"/>
      <c r="G488" s="122"/>
      <c r="H488" s="127"/>
      <c r="I488" s="127"/>
      <c r="J488" s="127"/>
      <c r="K488" s="127"/>
      <c r="M488" s="86"/>
    </row>
    <row r="489" spans="2:13" s="13" customFormat="1" ht="12.75">
      <c r="B489" s="12"/>
      <c r="C489" s="12"/>
      <c r="F489" s="116"/>
      <c r="G489" s="122"/>
      <c r="H489" s="127"/>
      <c r="I489" s="127"/>
      <c r="J489" s="127"/>
      <c r="K489" s="127"/>
      <c r="M489" s="86"/>
    </row>
    <row r="490" spans="2:13" s="13" customFormat="1" ht="12.75">
      <c r="B490" s="12"/>
      <c r="C490" s="12"/>
      <c r="F490" s="116"/>
      <c r="G490" s="122"/>
      <c r="H490" s="127"/>
      <c r="I490" s="127"/>
      <c r="J490" s="127"/>
      <c r="K490" s="127"/>
      <c r="M490" s="86"/>
    </row>
    <row r="491" spans="2:13" s="13" customFormat="1" ht="12.75">
      <c r="B491" s="12"/>
      <c r="C491" s="12"/>
      <c r="F491" s="116"/>
      <c r="G491" s="122"/>
      <c r="H491" s="127"/>
      <c r="I491" s="127"/>
      <c r="J491" s="127"/>
      <c r="K491" s="127"/>
      <c r="M491" s="86"/>
    </row>
    <row r="492" spans="2:13" s="13" customFormat="1" ht="12.75">
      <c r="B492" s="12"/>
      <c r="C492" s="12"/>
      <c r="F492" s="116"/>
      <c r="G492" s="122"/>
      <c r="H492" s="127"/>
      <c r="I492" s="127"/>
      <c r="J492" s="127"/>
      <c r="K492" s="127"/>
      <c r="M492" s="86"/>
    </row>
    <row r="493" spans="2:13" s="13" customFormat="1" ht="12.75">
      <c r="B493" s="12"/>
      <c r="C493" s="12"/>
      <c r="F493" s="116"/>
      <c r="G493" s="122"/>
      <c r="H493" s="127"/>
      <c r="I493" s="127"/>
      <c r="J493" s="127"/>
      <c r="K493" s="127"/>
      <c r="M493" s="86"/>
    </row>
    <row r="494" spans="2:13" s="13" customFormat="1" ht="12.75">
      <c r="B494" s="12"/>
      <c r="C494" s="12"/>
      <c r="F494" s="116"/>
      <c r="G494" s="122"/>
      <c r="H494" s="127"/>
      <c r="I494" s="127"/>
      <c r="J494" s="127"/>
      <c r="K494" s="127"/>
      <c r="M494" s="86"/>
    </row>
    <row r="495" spans="2:13" s="13" customFormat="1" ht="12.75">
      <c r="B495" s="12"/>
      <c r="C495" s="12"/>
      <c r="F495" s="116"/>
      <c r="G495" s="122"/>
      <c r="H495" s="127"/>
      <c r="I495" s="127"/>
      <c r="J495" s="127"/>
      <c r="K495" s="127"/>
      <c r="M495" s="86"/>
    </row>
    <row r="496" spans="2:13" s="13" customFormat="1" ht="12.75">
      <c r="B496" s="12"/>
      <c r="C496" s="12"/>
      <c r="F496" s="116"/>
      <c r="G496" s="122"/>
      <c r="H496" s="127"/>
      <c r="I496" s="127"/>
      <c r="J496" s="127"/>
      <c r="K496" s="127"/>
      <c r="M496" s="86"/>
    </row>
    <row r="497" spans="2:13" s="13" customFormat="1" ht="12.75">
      <c r="B497" s="12"/>
      <c r="C497" s="12"/>
      <c r="F497" s="116"/>
      <c r="G497" s="122"/>
      <c r="H497" s="127"/>
      <c r="I497" s="127"/>
      <c r="J497" s="127"/>
      <c r="K497" s="127"/>
      <c r="M497" s="86"/>
    </row>
    <row r="498" spans="2:13" s="13" customFormat="1" ht="12.75">
      <c r="B498" s="12"/>
      <c r="C498" s="12"/>
      <c r="F498" s="116"/>
      <c r="G498" s="122"/>
      <c r="H498" s="127"/>
      <c r="I498" s="127"/>
      <c r="J498" s="127"/>
      <c r="K498" s="127"/>
      <c r="M498" s="86"/>
    </row>
    <row r="499" spans="2:13" s="13" customFormat="1" ht="12.75">
      <c r="B499" s="12"/>
      <c r="C499" s="12"/>
      <c r="F499" s="116"/>
      <c r="G499" s="122"/>
      <c r="H499" s="127"/>
      <c r="I499" s="127"/>
      <c r="J499" s="127"/>
      <c r="K499" s="127"/>
      <c r="M499" s="86"/>
    </row>
    <row r="500" spans="2:13" s="13" customFormat="1" ht="12.75">
      <c r="B500" s="12"/>
      <c r="C500" s="12"/>
      <c r="F500" s="116"/>
      <c r="G500" s="122"/>
      <c r="H500" s="127"/>
      <c r="I500" s="127"/>
      <c r="J500" s="127"/>
      <c r="K500" s="127"/>
      <c r="M500" s="86"/>
    </row>
    <row r="501" spans="2:13" s="13" customFormat="1" ht="12.75">
      <c r="B501" s="12"/>
      <c r="C501" s="12"/>
      <c r="F501" s="116"/>
      <c r="G501" s="122"/>
      <c r="H501" s="127"/>
      <c r="I501" s="127"/>
      <c r="J501" s="127"/>
      <c r="K501" s="127"/>
      <c r="M501" s="86"/>
    </row>
    <row r="502" spans="2:13" s="13" customFormat="1" ht="12.75">
      <c r="B502" s="12"/>
      <c r="C502" s="12"/>
      <c r="F502" s="116"/>
      <c r="G502" s="122"/>
      <c r="H502" s="127"/>
      <c r="I502" s="127"/>
      <c r="J502" s="127"/>
      <c r="K502" s="127"/>
      <c r="M502" s="86"/>
    </row>
    <row r="503" spans="2:13" s="13" customFormat="1" ht="12.75">
      <c r="B503" s="12"/>
      <c r="C503" s="12"/>
      <c r="F503" s="116"/>
      <c r="G503" s="122"/>
      <c r="H503" s="127"/>
      <c r="I503" s="127"/>
      <c r="J503" s="127"/>
      <c r="K503" s="127"/>
      <c r="M503" s="86"/>
    </row>
    <row r="504" spans="2:13" s="13" customFormat="1" ht="12.75">
      <c r="B504" s="12"/>
      <c r="C504" s="12"/>
      <c r="F504" s="116"/>
      <c r="G504" s="122"/>
      <c r="H504" s="127"/>
      <c r="I504" s="127"/>
      <c r="J504" s="127"/>
      <c r="K504" s="127"/>
      <c r="M504" s="86"/>
    </row>
    <row r="505" spans="2:13" s="13" customFormat="1" ht="12.75">
      <c r="B505" s="12"/>
      <c r="C505" s="12"/>
      <c r="F505" s="116"/>
      <c r="G505" s="122"/>
      <c r="H505" s="127"/>
      <c r="I505" s="127"/>
      <c r="J505" s="127"/>
      <c r="K505" s="127"/>
      <c r="M505" s="86"/>
    </row>
    <row r="506" spans="2:13" s="13" customFormat="1" ht="12.75">
      <c r="B506" s="12"/>
      <c r="C506" s="12"/>
      <c r="F506" s="116"/>
      <c r="G506" s="122"/>
      <c r="H506" s="127"/>
      <c r="I506" s="127"/>
      <c r="J506" s="127"/>
      <c r="K506" s="127"/>
      <c r="M506" s="86"/>
    </row>
    <row r="507" spans="2:13" s="13" customFormat="1" ht="12.75">
      <c r="B507" s="12"/>
      <c r="C507" s="12"/>
      <c r="F507" s="116"/>
      <c r="G507" s="122"/>
      <c r="H507" s="127"/>
      <c r="I507" s="127"/>
      <c r="J507" s="127"/>
      <c r="K507" s="127"/>
      <c r="M507" s="86"/>
    </row>
    <row r="508" spans="2:13" s="13" customFormat="1" ht="12.75">
      <c r="B508" s="12"/>
      <c r="C508" s="12"/>
      <c r="F508" s="116"/>
      <c r="G508" s="122"/>
      <c r="H508" s="127"/>
      <c r="I508" s="127"/>
      <c r="J508" s="127"/>
      <c r="K508" s="127"/>
      <c r="M508" s="86"/>
    </row>
    <row r="509" spans="2:13" s="13" customFormat="1" ht="12.75">
      <c r="B509" s="12"/>
      <c r="C509" s="12"/>
      <c r="F509" s="116"/>
      <c r="G509" s="122"/>
      <c r="H509" s="127"/>
      <c r="I509" s="127"/>
      <c r="J509" s="127"/>
      <c r="K509" s="127"/>
      <c r="M509" s="86"/>
    </row>
    <row r="510" spans="2:13" s="13" customFormat="1" ht="12.75">
      <c r="B510" s="12"/>
      <c r="C510" s="12"/>
      <c r="F510" s="116"/>
      <c r="G510" s="122"/>
      <c r="H510" s="127"/>
      <c r="I510" s="127"/>
      <c r="J510" s="127"/>
      <c r="K510" s="127"/>
      <c r="M510" s="86"/>
    </row>
    <row r="511" spans="2:13" s="13" customFormat="1" ht="12.75">
      <c r="B511" s="12"/>
      <c r="C511" s="12"/>
      <c r="F511" s="116"/>
      <c r="G511" s="122"/>
      <c r="H511" s="127"/>
      <c r="I511" s="127"/>
      <c r="J511" s="127"/>
      <c r="K511" s="127"/>
      <c r="M511" s="86"/>
    </row>
    <row r="512" spans="2:13" s="13" customFormat="1" ht="12.75">
      <c r="B512" s="12"/>
      <c r="C512" s="12"/>
      <c r="F512" s="116"/>
      <c r="G512" s="122"/>
      <c r="H512" s="127"/>
      <c r="I512" s="127"/>
      <c r="J512" s="127"/>
      <c r="K512" s="127"/>
      <c r="M512" s="86"/>
    </row>
    <row r="513" spans="2:13" s="13" customFormat="1" ht="12.75">
      <c r="B513" s="12"/>
      <c r="C513" s="12"/>
      <c r="F513" s="116"/>
      <c r="G513" s="122"/>
      <c r="H513" s="127"/>
      <c r="I513" s="127"/>
      <c r="J513" s="127"/>
      <c r="K513" s="127"/>
      <c r="M513" s="86"/>
    </row>
    <row r="514" spans="2:13" s="13" customFormat="1" ht="12.75">
      <c r="B514" s="12"/>
      <c r="C514" s="12"/>
      <c r="F514" s="116"/>
      <c r="G514" s="122"/>
      <c r="H514" s="127"/>
      <c r="I514" s="127"/>
      <c r="J514" s="127"/>
      <c r="K514" s="127"/>
      <c r="M514" s="86"/>
    </row>
    <row r="515" spans="2:13" s="13" customFormat="1" ht="12.75">
      <c r="B515" s="12"/>
      <c r="C515" s="12"/>
      <c r="F515" s="116"/>
      <c r="G515" s="122"/>
      <c r="H515" s="127"/>
      <c r="I515" s="127"/>
      <c r="J515" s="127"/>
      <c r="K515" s="127"/>
      <c r="M515" s="86"/>
    </row>
    <row r="516" spans="2:13" s="13" customFormat="1" ht="12.75">
      <c r="B516" s="12"/>
      <c r="C516" s="12"/>
      <c r="F516" s="116"/>
      <c r="G516" s="122"/>
      <c r="H516" s="127"/>
      <c r="I516" s="127"/>
      <c r="J516" s="127"/>
      <c r="K516" s="127"/>
      <c r="M516" s="86"/>
    </row>
    <row r="517" spans="2:13" s="13" customFormat="1" ht="12.75">
      <c r="B517" s="12"/>
      <c r="C517" s="12"/>
      <c r="F517" s="116"/>
      <c r="G517" s="122"/>
      <c r="H517" s="127"/>
      <c r="I517" s="127"/>
      <c r="J517" s="127"/>
      <c r="K517" s="127"/>
      <c r="M517" s="86"/>
    </row>
    <row r="518" spans="2:13" s="13" customFormat="1" ht="12.75">
      <c r="B518" s="12"/>
      <c r="C518" s="12"/>
      <c r="F518" s="116"/>
      <c r="G518" s="122"/>
      <c r="H518" s="127"/>
      <c r="I518" s="127"/>
      <c r="J518" s="127"/>
      <c r="K518" s="127"/>
      <c r="M518" s="86"/>
    </row>
    <row r="519" spans="2:13" s="13" customFormat="1" ht="12.75">
      <c r="B519" s="12"/>
      <c r="C519" s="12"/>
      <c r="F519" s="116"/>
      <c r="G519" s="122"/>
      <c r="H519" s="127"/>
      <c r="I519" s="127"/>
      <c r="J519" s="127"/>
      <c r="K519" s="127"/>
      <c r="M519" s="86"/>
    </row>
    <row r="520" spans="2:13" s="13" customFormat="1" ht="12.75">
      <c r="B520" s="12"/>
      <c r="C520" s="12"/>
      <c r="F520" s="116"/>
      <c r="G520" s="122"/>
      <c r="H520" s="127"/>
      <c r="I520" s="127"/>
      <c r="J520" s="127"/>
      <c r="K520" s="127"/>
      <c r="M520" s="86"/>
    </row>
    <row r="521" spans="2:13" s="13" customFormat="1" ht="12.75">
      <c r="B521" s="12"/>
      <c r="C521" s="12"/>
      <c r="F521" s="116"/>
      <c r="G521" s="122"/>
      <c r="H521" s="127"/>
      <c r="I521" s="127"/>
      <c r="J521" s="127"/>
      <c r="K521" s="127"/>
      <c r="M521" s="86"/>
    </row>
    <row r="522" spans="2:13" s="13" customFormat="1" ht="12.75">
      <c r="B522" s="12"/>
      <c r="C522" s="12"/>
      <c r="F522" s="116"/>
      <c r="G522" s="122"/>
      <c r="H522" s="127"/>
      <c r="I522" s="127"/>
      <c r="J522" s="127"/>
      <c r="K522" s="127"/>
      <c r="M522" s="86"/>
    </row>
    <row r="523" spans="2:13" s="13" customFormat="1" ht="12.75">
      <c r="B523" s="12"/>
      <c r="C523" s="12"/>
      <c r="F523" s="116"/>
      <c r="G523" s="122"/>
      <c r="H523" s="127"/>
      <c r="I523" s="127"/>
      <c r="J523" s="127"/>
      <c r="K523" s="127"/>
      <c r="M523" s="86"/>
    </row>
    <row r="524" spans="2:13" s="13" customFormat="1" ht="12.75">
      <c r="B524" s="12"/>
      <c r="C524" s="12"/>
      <c r="F524" s="116"/>
      <c r="G524" s="122"/>
      <c r="H524" s="127"/>
      <c r="I524" s="127"/>
      <c r="J524" s="127"/>
      <c r="K524" s="127"/>
      <c r="M524" s="86"/>
    </row>
    <row r="525" spans="2:13" s="13" customFormat="1" ht="12.75">
      <c r="B525" s="12"/>
      <c r="C525" s="12"/>
      <c r="F525" s="116"/>
      <c r="G525" s="122"/>
      <c r="H525" s="127"/>
      <c r="I525" s="127"/>
      <c r="J525" s="127"/>
      <c r="K525" s="127"/>
      <c r="M525" s="86"/>
    </row>
    <row r="526" spans="2:13" s="13" customFormat="1" ht="12.75">
      <c r="B526" s="12"/>
      <c r="C526" s="12"/>
      <c r="F526" s="116"/>
      <c r="G526" s="122"/>
      <c r="H526" s="127"/>
      <c r="I526" s="127"/>
      <c r="J526" s="127"/>
      <c r="K526" s="127"/>
      <c r="M526" s="86"/>
    </row>
    <row r="527" spans="2:13" s="13" customFormat="1" ht="12.75">
      <c r="B527" s="12"/>
      <c r="C527" s="12"/>
      <c r="F527" s="116"/>
      <c r="G527" s="122"/>
      <c r="H527" s="127"/>
      <c r="I527" s="127"/>
      <c r="J527" s="127"/>
      <c r="K527" s="127"/>
      <c r="M527" s="86"/>
    </row>
    <row r="528" spans="2:13" s="13" customFormat="1" ht="12.75">
      <c r="B528" s="12"/>
      <c r="C528" s="12"/>
      <c r="F528" s="116"/>
      <c r="G528" s="122"/>
      <c r="H528" s="127"/>
      <c r="I528" s="127"/>
      <c r="J528" s="127"/>
      <c r="K528" s="127"/>
      <c r="M528" s="86"/>
    </row>
    <row r="529" spans="2:13" s="13" customFormat="1" ht="12.75">
      <c r="B529" s="12"/>
      <c r="C529" s="12"/>
      <c r="F529" s="116"/>
      <c r="G529" s="122"/>
      <c r="H529" s="127"/>
      <c r="I529" s="127"/>
      <c r="J529" s="127"/>
      <c r="K529" s="127"/>
      <c r="M529" s="86"/>
    </row>
    <row r="530" spans="2:13" s="13" customFormat="1" ht="12.75">
      <c r="B530" s="12"/>
      <c r="C530" s="12"/>
      <c r="F530" s="116"/>
      <c r="G530" s="122"/>
      <c r="H530" s="127"/>
      <c r="I530" s="127"/>
      <c r="J530" s="127"/>
      <c r="K530" s="127"/>
      <c r="M530" s="86"/>
    </row>
    <row r="531" spans="2:13" s="13" customFormat="1" ht="12.75">
      <c r="B531" s="12"/>
      <c r="C531" s="12"/>
      <c r="F531" s="116"/>
      <c r="G531" s="122"/>
      <c r="H531" s="127"/>
      <c r="I531" s="127"/>
      <c r="J531" s="127"/>
      <c r="K531" s="127"/>
      <c r="M531" s="86"/>
    </row>
    <row r="532" spans="2:13" s="13" customFormat="1" ht="12.75">
      <c r="B532" s="12"/>
      <c r="C532" s="12"/>
      <c r="F532" s="116"/>
      <c r="G532" s="122"/>
      <c r="H532" s="127"/>
      <c r="I532" s="127"/>
      <c r="J532" s="127"/>
      <c r="K532" s="127"/>
      <c r="M532" s="86"/>
    </row>
    <row r="533" spans="2:13" s="13" customFormat="1" ht="12.75">
      <c r="B533" s="12"/>
      <c r="C533" s="12"/>
      <c r="F533" s="116"/>
      <c r="G533" s="122"/>
      <c r="H533" s="127"/>
      <c r="I533" s="127"/>
      <c r="J533" s="127"/>
      <c r="K533" s="127"/>
      <c r="M533" s="86"/>
    </row>
    <row r="534" spans="2:13" s="13" customFormat="1" ht="12.75">
      <c r="B534" s="12"/>
      <c r="C534" s="12"/>
      <c r="F534" s="116"/>
      <c r="G534" s="122"/>
      <c r="H534" s="127"/>
      <c r="I534" s="127"/>
      <c r="J534" s="127"/>
      <c r="K534" s="127"/>
      <c r="M534" s="86"/>
    </row>
    <row r="535" spans="2:13" s="13" customFormat="1" ht="12.75">
      <c r="B535" s="12"/>
      <c r="C535" s="12"/>
      <c r="F535" s="116"/>
      <c r="G535" s="122"/>
      <c r="H535" s="127"/>
      <c r="I535" s="127"/>
      <c r="J535" s="127"/>
      <c r="K535" s="127"/>
      <c r="M535" s="86"/>
    </row>
    <row r="536" spans="2:13" s="13" customFormat="1" ht="12.75">
      <c r="B536" s="12"/>
      <c r="C536" s="12"/>
      <c r="F536" s="116"/>
      <c r="G536" s="122"/>
      <c r="H536" s="127"/>
      <c r="I536" s="127"/>
      <c r="J536" s="127"/>
      <c r="K536" s="127"/>
      <c r="M536" s="86"/>
    </row>
    <row r="537" spans="2:13" s="13" customFormat="1" ht="12.75">
      <c r="B537" s="12"/>
      <c r="C537" s="12"/>
      <c r="F537" s="116"/>
      <c r="G537" s="122"/>
      <c r="H537" s="127"/>
      <c r="I537" s="127"/>
      <c r="J537" s="127"/>
      <c r="K537" s="127"/>
      <c r="M537" s="86"/>
    </row>
    <row r="538" spans="2:13" s="13" customFormat="1" ht="12.75">
      <c r="B538" s="12"/>
      <c r="C538" s="12"/>
      <c r="F538" s="116"/>
      <c r="G538" s="122"/>
      <c r="H538" s="127"/>
      <c r="I538" s="127"/>
      <c r="J538" s="127"/>
      <c r="K538" s="127"/>
      <c r="M538" s="86"/>
    </row>
    <row r="539" spans="2:13" s="13" customFormat="1" ht="12.75">
      <c r="B539" s="12"/>
      <c r="C539" s="12"/>
      <c r="F539" s="116"/>
      <c r="G539" s="122"/>
      <c r="H539" s="127"/>
      <c r="I539" s="127"/>
      <c r="J539" s="127"/>
      <c r="K539" s="127"/>
      <c r="M539" s="86"/>
    </row>
    <row r="540" spans="2:13" s="13" customFormat="1" ht="12.75">
      <c r="B540" s="12"/>
      <c r="C540" s="12"/>
      <c r="F540" s="116"/>
      <c r="G540" s="122"/>
      <c r="H540" s="127"/>
      <c r="I540" s="127"/>
      <c r="J540" s="127"/>
      <c r="K540" s="127"/>
      <c r="M540" s="86"/>
    </row>
    <row r="541" spans="2:13" s="13" customFormat="1" ht="12.75">
      <c r="B541" s="12"/>
      <c r="C541" s="12"/>
      <c r="F541" s="116"/>
      <c r="G541" s="122"/>
      <c r="H541" s="127"/>
      <c r="I541" s="127"/>
      <c r="J541" s="127"/>
      <c r="K541" s="127"/>
      <c r="M541" s="86"/>
    </row>
    <row r="542" spans="2:13" s="13" customFormat="1" ht="12.75">
      <c r="B542" s="12"/>
      <c r="C542" s="12"/>
      <c r="F542" s="116"/>
      <c r="G542" s="122"/>
      <c r="H542" s="127"/>
      <c r="I542" s="127"/>
      <c r="J542" s="127"/>
      <c r="K542" s="127"/>
      <c r="M542" s="86"/>
    </row>
    <row r="543" spans="2:13" s="13" customFormat="1" ht="12.75">
      <c r="B543" s="12"/>
      <c r="C543" s="12"/>
      <c r="F543" s="116"/>
      <c r="G543" s="122"/>
      <c r="H543" s="127"/>
      <c r="I543" s="127"/>
      <c r="J543" s="127"/>
      <c r="K543" s="127"/>
      <c r="M543" s="86"/>
    </row>
    <row r="544" spans="2:13" s="13" customFormat="1" ht="12.75">
      <c r="B544" s="12"/>
      <c r="C544" s="12"/>
      <c r="F544" s="116"/>
      <c r="G544" s="122"/>
      <c r="H544" s="127"/>
      <c r="I544" s="127"/>
      <c r="J544" s="127"/>
      <c r="K544" s="127"/>
      <c r="M544" s="86"/>
    </row>
    <row r="545" spans="2:13" s="13" customFormat="1" ht="12.75">
      <c r="B545" s="12"/>
      <c r="C545" s="12"/>
      <c r="F545" s="116"/>
      <c r="G545" s="122"/>
      <c r="H545" s="127"/>
      <c r="I545" s="127"/>
      <c r="J545" s="127"/>
      <c r="K545" s="127"/>
      <c r="M545" s="86"/>
    </row>
    <row r="546" spans="2:13" s="13" customFormat="1" ht="12.75">
      <c r="B546" s="12"/>
      <c r="C546" s="12"/>
      <c r="F546" s="116"/>
      <c r="G546" s="122"/>
      <c r="H546" s="127"/>
      <c r="I546" s="127"/>
      <c r="J546" s="127"/>
      <c r="K546" s="127"/>
      <c r="M546" s="86"/>
    </row>
    <row r="547" spans="2:13" s="13" customFormat="1" ht="12.75">
      <c r="B547" s="12"/>
      <c r="C547" s="12"/>
      <c r="F547" s="116"/>
      <c r="G547" s="122"/>
      <c r="H547" s="127"/>
      <c r="I547" s="127"/>
      <c r="J547" s="127"/>
      <c r="K547" s="127"/>
      <c r="M547" s="86"/>
    </row>
    <row r="548" spans="2:13" s="13" customFormat="1" ht="12.75">
      <c r="B548" s="12"/>
      <c r="C548" s="12"/>
      <c r="F548" s="116"/>
      <c r="G548" s="122"/>
      <c r="H548" s="127"/>
      <c r="I548" s="127"/>
      <c r="J548" s="127"/>
      <c r="K548" s="127"/>
      <c r="M548" s="86"/>
    </row>
    <row r="549" spans="2:13" s="13" customFormat="1" ht="12.75">
      <c r="B549" s="12"/>
      <c r="C549" s="12"/>
      <c r="F549" s="116"/>
      <c r="G549" s="122"/>
      <c r="H549" s="127"/>
      <c r="I549" s="127"/>
      <c r="J549" s="127"/>
      <c r="K549" s="127"/>
      <c r="M549" s="86"/>
    </row>
    <row r="550" spans="2:13" s="13" customFormat="1" ht="12.75">
      <c r="B550" s="12"/>
      <c r="C550" s="12"/>
      <c r="F550" s="116"/>
      <c r="G550" s="122"/>
      <c r="H550" s="127"/>
      <c r="I550" s="127"/>
      <c r="J550" s="127"/>
      <c r="K550" s="127"/>
      <c r="M550" s="86"/>
    </row>
    <row r="551" spans="2:13" s="13" customFormat="1" ht="12.75">
      <c r="B551" s="12"/>
      <c r="C551" s="12"/>
      <c r="F551" s="116"/>
      <c r="G551" s="122"/>
      <c r="H551" s="127"/>
      <c r="I551" s="127"/>
      <c r="J551" s="127"/>
      <c r="K551" s="127"/>
      <c r="M551" s="86"/>
    </row>
    <row r="552" spans="2:13" s="13" customFormat="1" ht="12.75">
      <c r="B552" s="12"/>
      <c r="C552" s="12"/>
      <c r="F552" s="116"/>
      <c r="G552" s="122"/>
      <c r="H552" s="127"/>
      <c r="I552" s="127"/>
      <c r="J552" s="127"/>
      <c r="K552" s="127"/>
      <c r="M552" s="86"/>
    </row>
    <row r="553" spans="2:13" s="13" customFormat="1" ht="12.75">
      <c r="B553" s="12"/>
      <c r="C553" s="12"/>
      <c r="F553" s="116"/>
      <c r="G553" s="122"/>
      <c r="H553" s="127"/>
      <c r="I553" s="127"/>
      <c r="J553" s="127"/>
      <c r="K553" s="127"/>
      <c r="M553" s="86"/>
    </row>
    <row r="554" spans="2:13" s="13" customFormat="1" ht="12.75">
      <c r="B554" s="12"/>
      <c r="C554" s="12"/>
      <c r="F554" s="116"/>
      <c r="G554" s="122"/>
      <c r="H554" s="127"/>
      <c r="I554" s="127"/>
      <c r="J554" s="127"/>
      <c r="K554" s="127"/>
      <c r="M554" s="86"/>
    </row>
    <row r="555" spans="2:13" s="13" customFormat="1" ht="12.75">
      <c r="B555" s="12"/>
      <c r="C555" s="12"/>
      <c r="F555" s="116"/>
      <c r="G555" s="122"/>
      <c r="H555" s="127"/>
      <c r="I555" s="127"/>
      <c r="J555" s="127"/>
      <c r="K555" s="127"/>
      <c r="M555" s="86"/>
    </row>
    <row r="556" spans="2:13" s="13" customFormat="1" ht="12.75">
      <c r="B556" s="12"/>
      <c r="C556" s="12"/>
      <c r="F556" s="116"/>
      <c r="G556" s="122"/>
      <c r="H556" s="127"/>
      <c r="I556" s="127"/>
      <c r="J556" s="127"/>
      <c r="K556" s="127"/>
      <c r="M556" s="86"/>
    </row>
    <row r="557" spans="2:13" s="13" customFormat="1" ht="12.75">
      <c r="B557" s="12"/>
      <c r="C557" s="12"/>
      <c r="F557" s="116"/>
      <c r="G557" s="122"/>
      <c r="H557" s="127"/>
      <c r="I557" s="127"/>
      <c r="J557" s="127"/>
      <c r="K557" s="127"/>
      <c r="M557" s="86"/>
    </row>
    <row r="558" spans="2:13" s="13" customFormat="1" ht="12.75">
      <c r="B558" s="12"/>
      <c r="C558" s="12"/>
      <c r="F558" s="116"/>
      <c r="G558" s="122"/>
      <c r="H558" s="127"/>
      <c r="I558" s="127"/>
      <c r="J558" s="127"/>
      <c r="K558" s="127"/>
      <c r="M558" s="86"/>
    </row>
    <row r="559" spans="2:13" s="13" customFormat="1" ht="12.75">
      <c r="B559" s="12"/>
      <c r="C559" s="12"/>
      <c r="F559" s="116"/>
      <c r="G559" s="122"/>
      <c r="H559" s="127"/>
      <c r="I559" s="127"/>
      <c r="J559" s="127"/>
      <c r="K559" s="127"/>
      <c r="M559" s="86"/>
    </row>
    <row r="560" spans="2:13" s="13" customFormat="1" ht="12.75">
      <c r="B560" s="12"/>
      <c r="C560" s="12"/>
      <c r="F560" s="116"/>
      <c r="G560" s="122"/>
      <c r="H560" s="127"/>
      <c r="I560" s="127"/>
      <c r="J560" s="127"/>
      <c r="K560" s="127"/>
      <c r="M560" s="86"/>
    </row>
    <row r="561" spans="2:13" s="13" customFormat="1" ht="12.75">
      <c r="B561" s="12"/>
      <c r="C561" s="12"/>
      <c r="F561" s="116"/>
      <c r="G561" s="122"/>
      <c r="H561" s="127"/>
      <c r="I561" s="127"/>
      <c r="J561" s="127"/>
      <c r="K561" s="127"/>
      <c r="M561" s="86"/>
    </row>
    <row r="562" spans="2:13" s="13" customFormat="1" ht="12.75">
      <c r="B562" s="12"/>
      <c r="C562" s="12"/>
      <c r="F562" s="116"/>
      <c r="G562" s="122"/>
      <c r="H562" s="127"/>
      <c r="I562" s="127"/>
      <c r="J562" s="127"/>
      <c r="K562" s="127"/>
      <c r="M562" s="86"/>
    </row>
    <row r="563" spans="2:13" s="13" customFormat="1" ht="12.75">
      <c r="B563" s="12"/>
      <c r="C563" s="12"/>
      <c r="F563" s="116"/>
      <c r="G563" s="122"/>
      <c r="H563" s="127"/>
      <c r="I563" s="127"/>
      <c r="J563" s="127"/>
      <c r="K563" s="127"/>
      <c r="M563" s="86"/>
    </row>
    <row r="564" spans="2:13" s="13" customFormat="1" ht="12.75">
      <c r="B564" s="12"/>
      <c r="C564" s="12"/>
      <c r="F564" s="116"/>
      <c r="G564" s="122"/>
      <c r="H564" s="127"/>
      <c r="I564" s="127"/>
      <c r="J564" s="127"/>
      <c r="K564" s="127"/>
      <c r="M564" s="86"/>
    </row>
    <row r="565" spans="2:13" s="13" customFormat="1" ht="12.75">
      <c r="B565" s="12"/>
      <c r="C565" s="12"/>
      <c r="F565" s="116"/>
      <c r="G565" s="122"/>
      <c r="H565" s="127"/>
      <c r="I565" s="127"/>
      <c r="J565" s="127"/>
      <c r="K565" s="127"/>
      <c r="M565" s="86"/>
    </row>
    <row r="566" spans="2:13" s="13" customFormat="1" ht="12.75">
      <c r="B566" s="12"/>
      <c r="C566" s="12"/>
      <c r="F566" s="116"/>
      <c r="G566" s="122"/>
      <c r="H566" s="127"/>
      <c r="I566" s="127"/>
      <c r="J566" s="127"/>
      <c r="K566" s="127"/>
      <c r="M566" s="86"/>
    </row>
    <row r="567" spans="2:13" s="13" customFormat="1" ht="12.75">
      <c r="B567" s="12"/>
      <c r="C567" s="12"/>
      <c r="F567" s="116"/>
      <c r="G567" s="122"/>
      <c r="H567" s="127"/>
      <c r="I567" s="127"/>
      <c r="J567" s="127"/>
      <c r="K567" s="127"/>
      <c r="M567" s="86"/>
    </row>
    <row r="568" spans="2:13" s="13" customFormat="1" ht="12.75">
      <c r="B568" s="12"/>
      <c r="C568" s="12"/>
      <c r="F568" s="116"/>
      <c r="G568" s="122"/>
      <c r="H568" s="127"/>
      <c r="I568" s="127"/>
      <c r="J568" s="127"/>
      <c r="K568" s="127"/>
      <c r="M568" s="86"/>
    </row>
    <row r="569" spans="2:13" s="13" customFormat="1" ht="12.75">
      <c r="B569" s="12"/>
      <c r="C569" s="12"/>
      <c r="F569" s="116"/>
      <c r="G569" s="122"/>
      <c r="H569" s="127"/>
      <c r="I569" s="127"/>
      <c r="J569" s="127"/>
      <c r="K569" s="127"/>
      <c r="M569" s="86"/>
    </row>
    <row r="570" spans="2:13" s="13" customFormat="1" ht="12.75">
      <c r="B570" s="12"/>
      <c r="C570" s="12"/>
      <c r="F570" s="116"/>
      <c r="G570" s="122"/>
      <c r="H570" s="127"/>
      <c r="I570" s="127"/>
      <c r="J570" s="127"/>
      <c r="K570" s="127"/>
      <c r="M570" s="86"/>
    </row>
    <row r="571" spans="2:13" s="13" customFormat="1" ht="12.75">
      <c r="B571" s="12"/>
      <c r="C571" s="12"/>
      <c r="F571" s="116"/>
      <c r="G571" s="122"/>
      <c r="H571" s="127"/>
      <c r="I571" s="127"/>
      <c r="J571" s="127"/>
      <c r="K571" s="127"/>
      <c r="M571" s="86"/>
    </row>
    <row r="572" spans="2:13" s="13" customFormat="1" ht="12.75">
      <c r="B572" s="12"/>
      <c r="C572" s="12"/>
      <c r="F572" s="116"/>
      <c r="G572" s="122"/>
      <c r="H572" s="127"/>
      <c r="I572" s="127"/>
      <c r="J572" s="127"/>
      <c r="K572" s="127"/>
      <c r="M572" s="86"/>
    </row>
    <row r="573" spans="2:13" s="13" customFormat="1" ht="12.75">
      <c r="B573" s="12"/>
      <c r="C573" s="12"/>
      <c r="F573" s="116"/>
      <c r="G573" s="122"/>
      <c r="H573" s="127"/>
      <c r="I573" s="127"/>
      <c r="J573" s="127"/>
      <c r="K573" s="127"/>
      <c r="M573" s="86"/>
    </row>
    <row r="574" spans="2:13" s="13" customFormat="1" ht="12.75">
      <c r="B574" s="12"/>
      <c r="C574" s="12"/>
      <c r="F574" s="116"/>
      <c r="G574" s="122"/>
      <c r="H574" s="127"/>
      <c r="I574" s="127"/>
      <c r="J574" s="127"/>
      <c r="K574" s="127"/>
      <c r="M574" s="86"/>
    </row>
    <row r="575" spans="2:13" s="13" customFormat="1" ht="12.75">
      <c r="B575" s="12"/>
      <c r="C575" s="12"/>
      <c r="F575" s="116"/>
      <c r="G575" s="122"/>
      <c r="H575" s="127"/>
      <c r="I575" s="127"/>
      <c r="J575" s="127"/>
      <c r="K575" s="127"/>
      <c r="M575" s="86"/>
    </row>
    <row r="576" spans="2:13" s="13" customFormat="1" ht="12.75">
      <c r="B576" s="12"/>
      <c r="C576" s="12"/>
      <c r="F576" s="116"/>
      <c r="G576" s="122"/>
      <c r="H576" s="127"/>
      <c r="I576" s="127"/>
      <c r="J576" s="127"/>
      <c r="K576" s="127"/>
      <c r="M576" s="86"/>
    </row>
    <row r="577" spans="2:13" s="13" customFormat="1" ht="12.75">
      <c r="B577" s="12"/>
      <c r="C577" s="12"/>
      <c r="F577" s="116"/>
      <c r="G577" s="122"/>
      <c r="H577" s="127"/>
      <c r="I577" s="127"/>
      <c r="J577" s="127"/>
      <c r="K577" s="127"/>
      <c r="M577" s="86"/>
    </row>
    <row r="578" spans="2:13" s="13" customFormat="1" ht="12.75">
      <c r="B578" s="12"/>
      <c r="C578" s="12"/>
      <c r="F578" s="116"/>
      <c r="G578" s="122"/>
      <c r="H578" s="127"/>
      <c r="I578" s="127"/>
      <c r="J578" s="127"/>
      <c r="K578" s="127"/>
      <c r="M578" s="86"/>
    </row>
    <row r="579" spans="2:13" s="13" customFormat="1" ht="12.75">
      <c r="B579" s="12"/>
      <c r="C579" s="12"/>
      <c r="F579" s="116"/>
      <c r="G579" s="122"/>
      <c r="H579" s="127"/>
      <c r="I579" s="127"/>
      <c r="J579" s="127"/>
      <c r="K579" s="127"/>
      <c r="M579" s="86"/>
    </row>
    <row r="580" spans="2:13" s="13" customFormat="1" ht="12.75">
      <c r="B580" s="12"/>
      <c r="C580" s="12"/>
      <c r="F580" s="116"/>
      <c r="G580" s="122"/>
      <c r="H580" s="127"/>
      <c r="I580" s="127"/>
      <c r="J580" s="127"/>
      <c r="K580" s="127"/>
      <c r="M580" s="86"/>
    </row>
    <row r="581" spans="2:13" s="13" customFormat="1" ht="12.75">
      <c r="B581" s="12"/>
      <c r="C581" s="12"/>
      <c r="F581" s="116"/>
      <c r="G581" s="122"/>
      <c r="H581" s="127"/>
      <c r="I581" s="127"/>
      <c r="J581" s="127"/>
      <c r="K581" s="127"/>
      <c r="M581" s="86"/>
    </row>
    <row r="582" spans="2:13" s="13" customFormat="1" ht="12.75">
      <c r="B582" s="12"/>
      <c r="C582" s="12"/>
      <c r="F582" s="116"/>
      <c r="G582" s="122"/>
      <c r="H582" s="127"/>
      <c r="I582" s="127"/>
      <c r="J582" s="127"/>
      <c r="K582" s="127"/>
      <c r="M582" s="86"/>
    </row>
    <row r="583" spans="2:13" s="13" customFormat="1" ht="12.75">
      <c r="B583" s="12"/>
      <c r="C583" s="12"/>
      <c r="F583" s="116"/>
      <c r="G583" s="122"/>
      <c r="H583" s="127"/>
      <c r="I583" s="127"/>
      <c r="J583" s="127"/>
      <c r="K583" s="127"/>
      <c r="M583" s="86"/>
    </row>
    <row r="584" spans="2:13" s="13" customFormat="1" ht="12.75">
      <c r="B584" s="12"/>
      <c r="C584" s="12"/>
      <c r="F584" s="116"/>
      <c r="G584" s="122"/>
      <c r="H584" s="127"/>
      <c r="I584" s="127"/>
      <c r="J584" s="127"/>
      <c r="K584" s="127"/>
      <c r="M584" s="86"/>
    </row>
    <row r="585" spans="2:13" s="13" customFormat="1" ht="12.75">
      <c r="B585" s="12"/>
      <c r="C585" s="12"/>
      <c r="F585" s="116"/>
      <c r="G585" s="122"/>
      <c r="H585" s="127"/>
      <c r="I585" s="127"/>
      <c r="J585" s="127"/>
      <c r="K585" s="127"/>
      <c r="M585" s="86"/>
    </row>
    <row r="586" spans="2:13" s="13" customFormat="1" ht="12.75">
      <c r="B586" s="12"/>
      <c r="C586" s="12"/>
      <c r="F586" s="116"/>
      <c r="G586" s="122"/>
      <c r="H586" s="127"/>
      <c r="I586" s="127"/>
      <c r="J586" s="127"/>
      <c r="K586" s="127"/>
      <c r="M586" s="86"/>
    </row>
    <row r="587" spans="2:13" s="13" customFormat="1" ht="12.75">
      <c r="B587" s="12"/>
      <c r="C587" s="12"/>
      <c r="F587" s="116"/>
      <c r="G587" s="122"/>
      <c r="H587" s="127"/>
      <c r="I587" s="127"/>
      <c r="J587" s="127"/>
      <c r="K587" s="127"/>
      <c r="M587" s="86"/>
    </row>
    <row r="588" spans="2:13" s="13" customFormat="1" ht="12.75">
      <c r="B588" s="12"/>
      <c r="C588" s="12"/>
      <c r="F588" s="116"/>
      <c r="G588" s="122"/>
      <c r="H588" s="127"/>
      <c r="I588" s="127"/>
      <c r="J588" s="127"/>
      <c r="K588" s="127"/>
      <c r="M588" s="86"/>
    </row>
    <row r="589" spans="2:13" s="13" customFormat="1" ht="12.75">
      <c r="B589" s="12"/>
      <c r="C589" s="12"/>
      <c r="F589" s="116"/>
      <c r="G589" s="122"/>
      <c r="H589" s="127"/>
      <c r="I589" s="127"/>
      <c r="J589" s="127"/>
      <c r="K589" s="127"/>
      <c r="M589" s="86"/>
    </row>
    <row r="590" spans="2:13" s="13" customFormat="1" ht="12.75">
      <c r="B590" s="12"/>
      <c r="C590" s="12"/>
      <c r="F590" s="116"/>
      <c r="G590" s="122"/>
      <c r="H590" s="127"/>
      <c r="I590" s="127"/>
      <c r="J590" s="127"/>
      <c r="K590" s="127"/>
      <c r="M590" s="86"/>
    </row>
    <row r="591" spans="2:13" s="13" customFormat="1" ht="12.75">
      <c r="B591" s="12"/>
      <c r="C591" s="12"/>
      <c r="F591" s="116"/>
      <c r="G591" s="122"/>
      <c r="H591" s="127"/>
      <c r="I591" s="127"/>
      <c r="J591" s="127"/>
      <c r="K591" s="127"/>
      <c r="M591" s="86"/>
    </row>
    <row r="592" spans="2:13" s="13" customFormat="1" ht="12.75">
      <c r="B592" s="12"/>
      <c r="C592" s="12"/>
      <c r="F592" s="116"/>
      <c r="G592" s="122"/>
      <c r="H592" s="127"/>
      <c r="I592" s="127"/>
      <c r="J592" s="127"/>
      <c r="K592" s="127"/>
      <c r="M592" s="86"/>
    </row>
    <row r="593" spans="2:13" s="13" customFormat="1" ht="12.75">
      <c r="B593" s="12"/>
      <c r="C593" s="12"/>
      <c r="F593" s="116"/>
      <c r="G593" s="122"/>
      <c r="H593" s="127"/>
      <c r="I593" s="127"/>
      <c r="J593" s="127"/>
      <c r="K593" s="127"/>
      <c r="M593" s="86"/>
    </row>
    <row r="594" spans="2:13" s="13" customFormat="1" ht="12.75">
      <c r="B594" s="12"/>
      <c r="C594" s="12"/>
      <c r="F594" s="116"/>
      <c r="G594" s="122"/>
      <c r="H594" s="127"/>
      <c r="I594" s="127"/>
      <c r="J594" s="127"/>
      <c r="K594" s="127"/>
      <c r="M594" s="86"/>
    </row>
    <row r="595" spans="2:13" s="13" customFormat="1" ht="12.75">
      <c r="B595" s="12"/>
      <c r="C595" s="12"/>
      <c r="F595" s="116"/>
      <c r="G595" s="122"/>
      <c r="H595" s="127"/>
      <c r="I595" s="127"/>
      <c r="J595" s="127"/>
      <c r="K595" s="127"/>
      <c r="M595" s="86"/>
    </row>
    <row r="596" spans="2:13" s="13" customFormat="1" ht="12.75">
      <c r="B596" s="12"/>
      <c r="C596" s="12"/>
      <c r="F596" s="116"/>
      <c r="G596" s="122"/>
      <c r="H596" s="127"/>
      <c r="I596" s="127"/>
      <c r="J596" s="127"/>
      <c r="K596" s="127"/>
      <c r="M596" s="86"/>
    </row>
    <row r="597" spans="2:13" s="13" customFormat="1" ht="12.75">
      <c r="B597" s="12"/>
      <c r="C597" s="12"/>
      <c r="F597" s="116"/>
      <c r="G597" s="122"/>
      <c r="H597" s="127"/>
      <c r="I597" s="127"/>
      <c r="J597" s="127"/>
      <c r="K597" s="127"/>
      <c r="M597" s="86"/>
    </row>
    <row r="598" spans="2:13" s="13" customFormat="1" ht="12.75">
      <c r="B598" s="12"/>
      <c r="C598" s="12"/>
      <c r="F598" s="116"/>
      <c r="G598" s="122"/>
      <c r="H598" s="127"/>
      <c r="I598" s="127"/>
      <c r="J598" s="127"/>
      <c r="K598" s="127"/>
      <c r="M598" s="86"/>
    </row>
    <row r="599" spans="2:13" s="13" customFormat="1" ht="12.75">
      <c r="B599" s="12"/>
      <c r="C599" s="12"/>
      <c r="F599" s="116"/>
      <c r="G599" s="122"/>
      <c r="H599" s="127"/>
      <c r="I599" s="127"/>
      <c r="J599" s="127"/>
      <c r="K599" s="127"/>
      <c r="M599" s="86"/>
    </row>
    <row r="600" spans="2:13" s="13" customFormat="1" ht="12.75">
      <c r="B600" s="12"/>
      <c r="C600" s="12"/>
      <c r="F600" s="116"/>
      <c r="G600" s="122"/>
      <c r="H600" s="127"/>
      <c r="I600" s="127"/>
      <c r="J600" s="127"/>
      <c r="K600" s="127"/>
      <c r="M600" s="86"/>
    </row>
    <row r="601" spans="2:13" s="13" customFormat="1" ht="12.75">
      <c r="B601" s="12"/>
      <c r="C601" s="12"/>
      <c r="F601" s="116"/>
      <c r="G601" s="122"/>
      <c r="H601" s="127"/>
      <c r="I601" s="127"/>
      <c r="J601" s="127"/>
      <c r="K601" s="127"/>
      <c r="M601" s="86"/>
    </row>
    <row r="602" spans="2:13" s="13" customFormat="1" ht="12.75">
      <c r="B602" s="12"/>
      <c r="C602" s="12"/>
      <c r="F602" s="116"/>
      <c r="G602" s="122"/>
      <c r="H602" s="127"/>
      <c r="I602" s="127"/>
      <c r="J602" s="127"/>
      <c r="K602" s="127"/>
      <c r="M602" s="86"/>
    </row>
    <row r="603" spans="2:13" s="13" customFormat="1" ht="12.75">
      <c r="B603" s="12"/>
      <c r="C603" s="12"/>
      <c r="F603" s="116"/>
      <c r="G603" s="122"/>
      <c r="H603" s="127"/>
      <c r="I603" s="127"/>
      <c r="J603" s="127"/>
      <c r="K603" s="127"/>
      <c r="M603" s="86"/>
    </row>
    <row r="604" spans="2:13" s="13" customFormat="1" ht="12.75">
      <c r="B604" s="12"/>
      <c r="C604" s="12"/>
      <c r="F604" s="116"/>
      <c r="G604" s="122"/>
      <c r="H604" s="127"/>
      <c r="I604" s="127"/>
      <c r="J604" s="127"/>
      <c r="K604" s="127"/>
      <c r="M604" s="86"/>
    </row>
    <row r="605" spans="2:13" s="13" customFormat="1" ht="12.75">
      <c r="B605" s="12"/>
      <c r="C605" s="12"/>
      <c r="F605" s="116"/>
      <c r="G605" s="122"/>
      <c r="H605" s="127"/>
      <c r="I605" s="127"/>
      <c r="J605" s="127"/>
      <c r="K605" s="127"/>
      <c r="M605" s="86"/>
    </row>
    <row r="606" spans="2:13" s="13" customFormat="1" ht="12.75">
      <c r="B606" s="12"/>
      <c r="C606" s="12"/>
      <c r="F606" s="116"/>
      <c r="G606" s="122"/>
      <c r="H606" s="127"/>
      <c r="I606" s="127"/>
      <c r="J606" s="127"/>
      <c r="K606" s="127"/>
      <c r="M606" s="86"/>
    </row>
    <row r="607" spans="2:13" s="13" customFormat="1" ht="12.75">
      <c r="B607" s="12"/>
      <c r="C607" s="12"/>
      <c r="F607" s="116"/>
      <c r="G607" s="122"/>
      <c r="H607" s="127"/>
      <c r="I607" s="127"/>
      <c r="J607" s="127"/>
      <c r="K607" s="127"/>
      <c r="M607" s="86"/>
    </row>
    <row r="608" spans="2:13" s="13" customFormat="1" ht="12.75">
      <c r="B608" s="12"/>
      <c r="C608" s="12"/>
      <c r="F608" s="116"/>
      <c r="G608" s="122"/>
      <c r="H608" s="127"/>
      <c r="I608" s="127"/>
      <c r="J608" s="127"/>
      <c r="K608" s="127"/>
      <c r="M608" s="86"/>
    </row>
    <row r="609" spans="2:13" s="13" customFormat="1" ht="12.75">
      <c r="B609" s="12"/>
      <c r="C609" s="12"/>
      <c r="F609" s="116"/>
      <c r="G609" s="122"/>
      <c r="H609" s="127"/>
      <c r="I609" s="127"/>
      <c r="J609" s="127"/>
      <c r="K609" s="127"/>
      <c r="M609" s="86"/>
    </row>
    <row r="610" spans="2:13" s="13" customFormat="1" ht="12.75">
      <c r="B610" s="12"/>
      <c r="C610" s="12"/>
      <c r="F610" s="116"/>
      <c r="G610" s="122"/>
      <c r="H610" s="127"/>
      <c r="I610" s="127"/>
      <c r="J610" s="127"/>
      <c r="K610" s="127"/>
      <c r="M610" s="86"/>
    </row>
    <row r="611" spans="2:13" s="13" customFormat="1" ht="12.75">
      <c r="B611" s="12"/>
      <c r="C611" s="12"/>
      <c r="F611" s="116"/>
      <c r="G611" s="122"/>
      <c r="H611" s="127"/>
      <c r="I611" s="127"/>
      <c r="J611" s="127"/>
      <c r="K611" s="127"/>
      <c r="M611" s="86"/>
    </row>
    <row r="612" spans="2:13" s="13" customFormat="1" ht="12.75">
      <c r="B612" s="12"/>
      <c r="C612" s="12"/>
      <c r="F612" s="116"/>
      <c r="G612" s="122"/>
      <c r="H612" s="127"/>
      <c r="I612" s="127"/>
      <c r="J612" s="127"/>
      <c r="K612" s="127"/>
      <c r="M612" s="86"/>
    </row>
    <row r="613" spans="2:13" s="13" customFormat="1" ht="12.75">
      <c r="B613" s="12"/>
      <c r="C613" s="12"/>
      <c r="F613" s="116"/>
      <c r="G613" s="122"/>
      <c r="H613" s="127"/>
      <c r="I613" s="127"/>
      <c r="J613" s="127"/>
      <c r="K613" s="127"/>
      <c r="M613" s="86"/>
    </row>
    <row r="614" spans="2:13" s="13" customFormat="1" ht="12.75">
      <c r="B614" s="12"/>
      <c r="C614" s="12"/>
      <c r="F614" s="116"/>
      <c r="G614" s="122"/>
      <c r="H614" s="127"/>
      <c r="I614" s="127"/>
      <c r="J614" s="127"/>
      <c r="K614" s="127"/>
      <c r="M614" s="86"/>
    </row>
    <row r="615" spans="2:13" s="13" customFormat="1" ht="12.75">
      <c r="B615" s="12"/>
      <c r="C615" s="12"/>
      <c r="F615" s="116"/>
      <c r="G615" s="122"/>
      <c r="H615" s="127"/>
      <c r="I615" s="127"/>
      <c r="J615" s="127"/>
      <c r="K615" s="127"/>
      <c r="M615" s="86"/>
    </row>
    <row r="616" spans="2:13" s="13" customFormat="1" ht="12.75">
      <c r="B616" s="12"/>
      <c r="C616" s="12"/>
      <c r="F616" s="116"/>
      <c r="G616" s="122"/>
      <c r="H616" s="127"/>
      <c r="I616" s="127"/>
      <c r="J616" s="127"/>
      <c r="K616" s="127"/>
      <c r="M616" s="86"/>
    </row>
    <row r="617" spans="2:13" s="13" customFormat="1" ht="12.75">
      <c r="B617" s="12"/>
      <c r="C617" s="12"/>
      <c r="F617" s="116"/>
      <c r="G617" s="122"/>
      <c r="H617" s="127"/>
      <c r="I617" s="127"/>
      <c r="J617" s="127"/>
      <c r="K617" s="127"/>
      <c r="M617" s="86"/>
    </row>
    <row r="618" spans="2:13" s="13" customFormat="1" ht="12.75">
      <c r="B618" s="12"/>
      <c r="C618" s="12"/>
      <c r="F618" s="116"/>
      <c r="G618" s="122"/>
      <c r="H618" s="127"/>
      <c r="I618" s="127"/>
      <c r="J618" s="127"/>
      <c r="K618" s="127"/>
      <c r="M618" s="86"/>
    </row>
    <row r="619" spans="2:13" s="13" customFormat="1" ht="12.75">
      <c r="B619" s="12"/>
      <c r="C619" s="12"/>
      <c r="F619" s="116"/>
      <c r="G619" s="122"/>
      <c r="H619" s="127"/>
      <c r="I619" s="127"/>
      <c r="J619" s="127"/>
      <c r="K619" s="127"/>
      <c r="M619" s="86"/>
    </row>
    <row r="620" spans="2:13" s="13" customFormat="1" ht="12.75">
      <c r="B620" s="12"/>
      <c r="C620" s="12"/>
      <c r="F620" s="116"/>
      <c r="G620" s="122"/>
      <c r="H620" s="127"/>
      <c r="I620" s="127"/>
      <c r="J620" s="127"/>
      <c r="K620" s="127"/>
      <c r="M620" s="86"/>
    </row>
    <row r="621" spans="2:13" s="13" customFormat="1" ht="12.75">
      <c r="B621" s="12"/>
      <c r="C621" s="12"/>
      <c r="F621" s="116"/>
      <c r="G621" s="122"/>
      <c r="H621" s="127"/>
      <c r="I621" s="127"/>
      <c r="J621" s="127"/>
      <c r="K621" s="127"/>
      <c r="M621" s="86"/>
    </row>
    <row r="622" spans="2:13" s="13" customFormat="1" ht="12.75">
      <c r="B622" s="12"/>
      <c r="C622" s="12"/>
      <c r="F622" s="116"/>
      <c r="G622" s="122"/>
      <c r="H622" s="127"/>
      <c r="I622" s="127"/>
      <c r="J622" s="127"/>
      <c r="K622" s="127"/>
      <c r="M622" s="86"/>
    </row>
    <row r="623" spans="2:13" s="13" customFormat="1" ht="12.75">
      <c r="B623" s="12"/>
      <c r="C623" s="12"/>
      <c r="F623" s="116"/>
      <c r="G623" s="122"/>
      <c r="H623" s="127"/>
      <c r="I623" s="127"/>
      <c r="J623" s="127"/>
      <c r="K623" s="127"/>
      <c r="M623" s="86"/>
    </row>
    <row r="624" spans="2:13" s="13" customFormat="1" ht="12.75">
      <c r="B624" s="12"/>
      <c r="C624" s="12"/>
      <c r="F624" s="116"/>
      <c r="G624" s="122"/>
      <c r="H624" s="127"/>
      <c r="I624" s="127"/>
      <c r="J624" s="127"/>
      <c r="K624" s="127"/>
      <c r="M624" s="86"/>
    </row>
    <row r="625" spans="2:13" s="13" customFormat="1" ht="12.75">
      <c r="B625" s="12"/>
      <c r="C625" s="12"/>
      <c r="F625" s="116"/>
      <c r="G625" s="122"/>
      <c r="H625" s="127"/>
      <c r="I625" s="127"/>
      <c r="J625" s="127"/>
      <c r="K625" s="127"/>
      <c r="M625" s="86"/>
    </row>
    <row r="626" spans="2:13" s="13" customFormat="1" ht="12.75">
      <c r="B626" s="12"/>
      <c r="C626" s="12"/>
      <c r="F626" s="116"/>
      <c r="G626" s="122"/>
      <c r="H626" s="127"/>
      <c r="I626" s="127"/>
      <c r="J626" s="127"/>
      <c r="K626" s="127"/>
      <c r="M626" s="86"/>
    </row>
    <row r="627" spans="2:13" s="13" customFormat="1" ht="12.75">
      <c r="B627" s="12"/>
      <c r="C627" s="12"/>
      <c r="F627" s="116"/>
      <c r="G627" s="122"/>
      <c r="H627" s="127"/>
      <c r="I627" s="127"/>
      <c r="J627" s="127"/>
      <c r="K627" s="127"/>
      <c r="M627" s="86"/>
    </row>
    <row r="628" spans="2:13" s="13" customFormat="1" ht="12.75">
      <c r="B628" s="12"/>
      <c r="C628" s="12"/>
      <c r="F628" s="116"/>
      <c r="G628" s="122"/>
      <c r="H628" s="127"/>
      <c r="I628" s="127"/>
      <c r="J628" s="127"/>
      <c r="K628" s="127"/>
      <c r="M628" s="86"/>
    </row>
    <row r="629" spans="2:13" s="13" customFormat="1" ht="12.75">
      <c r="B629" s="12"/>
      <c r="C629" s="12"/>
      <c r="F629" s="116"/>
      <c r="G629" s="122"/>
      <c r="H629" s="127"/>
      <c r="I629" s="127"/>
      <c r="J629" s="127"/>
      <c r="K629" s="127"/>
      <c r="M629" s="86"/>
    </row>
    <row r="630" spans="2:13" s="13" customFormat="1" ht="12.75">
      <c r="B630" s="12"/>
      <c r="C630" s="12"/>
      <c r="F630" s="116"/>
      <c r="G630" s="122"/>
      <c r="H630" s="127"/>
      <c r="I630" s="127"/>
      <c r="J630" s="127"/>
      <c r="K630" s="127"/>
      <c r="M630" s="86"/>
    </row>
    <row r="631" spans="2:13" s="13" customFormat="1" ht="12.75">
      <c r="B631" s="12"/>
      <c r="C631" s="12"/>
      <c r="F631" s="116"/>
      <c r="G631" s="122"/>
      <c r="H631" s="127"/>
      <c r="I631" s="127"/>
      <c r="J631" s="127"/>
      <c r="K631" s="127"/>
      <c r="M631" s="86"/>
    </row>
    <row r="632" spans="2:13" s="13" customFormat="1" ht="12.75">
      <c r="B632" s="12"/>
      <c r="C632" s="12"/>
      <c r="F632" s="116"/>
      <c r="G632" s="122"/>
      <c r="H632" s="127"/>
      <c r="I632" s="127"/>
      <c r="J632" s="127"/>
      <c r="K632" s="127"/>
      <c r="M632" s="86"/>
    </row>
    <row r="633" spans="2:13" s="13" customFormat="1" ht="12.75">
      <c r="B633" s="12"/>
      <c r="C633" s="12"/>
      <c r="F633" s="116"/>
      <c r="G633" s="122"/>
      <c r="H633" s="127"/>
      <c r="I633" s="127"/>
      <c r="J633" s="127"/>
      <c r="K633" s="127"/>
      <c r="M633" s="86"/>
    </row>
    <row r="634" spans="2:13" s="13" customFormat="1" ht="12.75">
      <c r="B634" s="12"/>
      <c r="C634" s="12"/>
      <c r="F634" s="116"/>
      <c r="G634" s="122"/>
      <c r="H634" s="127"/>
      <c r="I634" s="127"/>
      <c r="J634" s="127"/>
      <c r="K634" s="127"/>
      <c r="M634" s="86"/>
    </row>
    <row r="635" spans="2:13" s="13" customFormat="1" ht="12.75">
      <c r="B635" s="12"/>
      <c r="C635" s="12"/>
      <c r="F635" s="116"/>
      <c r="G635" s="122"/>
      <c r="H635" s="127"/>
      <c r="I635" s="127"/>
      <c r="J635" s="127"/>
      <c r="K635" s="127"/>
      <c r="M635" s="86"/>
    </row>
    <row r="636" spans="2:13" s="13" customFormat="1" ht="12.75">
      <c r="B636" s="12"/>
      <c r="C636" s="12"/>
      <c r="F636" s="116"/>
      <c r="G636" s="122"/>
      <c r="H636" s="127"/>
      <c r="I636" s="127"/>
      <c r="J636" s="127"/>
      <c r="K636" s="127"/>
      <c r="M636" s="86"/>
    </row>
    <row r="637" spans="2:13" s="13" customFormat="1" ht="12.75">
      <c r="B637" s="12"/>
      <c r="C637" s="12"/>
      <c r="F637" s="116"/>
      <c r="G637" s="122"/>
      <c r="H637" s="127"/>
      <c r="I637" s="127"/>
      <c r="J637" s="127"/>
      <c r="K637" s="127"/>
      <c r="M637" s="86"/>
    </row>
    <row r="638" spans="2:13" s="13" customFormat="1" ht="12.75">
      <c r="B638" s="12"/>
      <c r="C638" s="12"/>
      <c r="F638" s="116"/>
      <c r="G638" s="122"/>
      <c r="H638" s="127"/>
      <c r="I638" s="127"/>
      <c r="J638" s="127"/>
      <c r="K638" s="127"/>
      <c r="M638" s="86"/>
    </row>
    <row r="639" spans="2:13" s="13" customFormat="1" ht="12.75">
      <c r="B639" s="12"/>
      <c r="C639" s="12"/>
      <c r="F639" s="116"/>
      <c r="G639" s="122"/>
      <c r="H639" s="127"/>
      <c r="I639" s="127"/>
      <c r="J639" s="127"/>
      <c r="K639" s="127"/>
      <c r="M639" s="86"/>
    </row>
    <row r="640" spans="2:13" s="13" customFormat="1" ht="12.75">
      <c r="B640" s="12"/>
      <c r="C640" s="12"/>
      <c r="F640" s="116"/>
      <c r="G640" s="122"/>
      <c r="H640" s="127"/>
      <c r="I640" s="127"/>
      <c r="J640" s="127"/>
      <c r="K640" s="127"/>
      <c r="M640" s="86"/>
    </row>
    <row r="641" spans="2:13" s="13" customFormat="1" ht="12.75">
      <c r="B641" s="12"/>
      <c r="C641" s="12"/>
      <c r="F641" s="116"/>
      <c r="G641" s="122"/>
      <c r="H641" s="127"/>
      <c r="I641" s="127"/>
      <c r="J641" s="127"/>
      <c r="K641" s="127"/>
      <c r="M641" s="86"/>
    </row>
    <row r="642" spans="2:13" s="13" customFormat="1" ht="12.75">
      <c r="B642" s="12"/>
      <c r="C642" s="12"/>
      <c r="F642" s="116"/>
      <c r="G642" s="122"/>
      <c r="H642" s="127"/>
      <c r="I642" s="127"/>
      <c r="J642" s="127"/>
      <c r="K642" s="127"/>
      <c r="M642" s="86"/>
    </row>
    <row r="643" spans="2:13" s="13" customFormat="1" ht="12.75">
      <c r="B643" s="12"/>
      <c r="C643" s="12"/>
      <c r="F643" s="116"/>
      <c r="G643" s="122"/>
      <c r="H643" s="127"/>
      <c r="I643" s="127"/>
      <c r="J643" s="127"/>
      <c r="K643" s="127"/>
      <c r="M643" s="86"/>
    </row>
    <row r="644" spans="2:13" s="13" customFormat="1" ht="12.75">
      <c r="B644" s="12"/>
      <c r="C644" s="12"/>
      <c r="F644" s="116"/>
      <c r="G644" s="122"/>
      <c r="H644" s="127"/>
      <c r="I644" s="127"/>
      <c r="J644" s="127"/>
      <c r="K644" s="127"/>
      <c r="M644" s="86"/>
    </row>
    <row r="645" spans="2:13" s="13" customFormat="1" ht="12.75">
      <c r="B645" s="12"/>
      <c r="C645" s="12"/>
      <c r="F645" s="116"/>
      <c r="G645" s="122"/>
      <c r="H645" s="127"/>
      <c r="I645" s="127"/>
      <c r="J645" s="127"/>
      <c r="K645" s="127"/>
      <c r="M645" s="86"/>
    </row>
    <row r="646" spans="2:13" s="13" customFormat="1" ht="12.75">
      <c r="B646" s="12"/>
      <c r="C646" s="12"/>
      <c r="F646" s="116"/>
      <c r="G646" s="122"/>
      <c r="H646" s="127"/>
      <c r="I646" s="127"/>
      <c r="J646" s="127"/>
      <c r="K646" s="127"/>
      <c r="M646" s="86"/>
    </row>
    <row r="647" spans="2:13" s="13" customFormat="1" ht="12.75">
      <c r="B647" s="12"/>
      <c r="C647" s="12"/>
      <c r="F647" s="116"/>
      <c r="G647" s="122"/>
      <c r="H647" s="127"/>
      <c r="I647" s="127"/>
      <c r="J647" s="127"/>
      <c r="K647" s="127"/>
      <c r="M647" s="86"/>
    </row>
    <row r="648" spans="2:13" s="13" customFormat="1" ht="12.75">
      <c r="B648" s="12"/>
      <c r="C648" s="12"/>
      <c r="F648" s="116"/>
      <c r="G648" s="122"/>
      <c r="H648" s="127"/>
      <c r="I648" s="127"/>
      <c r="J648" s="127"/>
      <c r="K648" s="127"/>
      <c r="M648" s="86"/>
    </row>
    <row r="649" spans="2:13" s="13" customFormat="1" ht="12.75">
      <c r="B649" s="12"/>
      <c r="C649" s="12"/>
      <c r="F649" s="116"/>
      <c r="G649" s="122"/>
      <c r="H649" s="127"/>
      <c r="I649" s="127"/>
      <c r="J649" s="127"/>
      <c r="K649" s="127"/>
      <c r="M649" s="86"/>
    </row>
    <row r="650" spans="2:13" s="13" customFormat="1" ht="12.75">
      <c r="B650" s="12"/>
      <c r="C650" s="12"/>
      <c r="F650" s="116"/>
      <c r="G650" s="122"/>
      <c r="H650" s="127"/>
      <c r="I650" s="127"/>
      <c r="J650" s="127"/>
      <c r="K650" s="127"/>
      <c r="M650" s="86"/>
    </row>
    <row r="651" spans="2:13" s="13" customFormat="1" ht="12.75">
      <c r="B651" s="12"/>
      <c r="C651" s="12"/>
      <c r="F651" s="116"/>
      <c r="G651" s="122"/>
      <c r="H651" s="127"/>
      <c r="I651" s="127"/>
      <c r="J651" s="127"/>
      <c r="K651" s="127"/>
      <c r="M651" s="86"/>
    </row>
    <row r="652" spans="2:13" s="13" customFormat="1" ht="12.75">
      <c r="B652" s="12"/>
      <c r="C652" s="12"/>
      <c r="F652" s="116"/>
      <c r="G652" s="122"/>
      <c r="H652" s="127"/>
      <c r="I652" s="127"/>
      <c r="J652" s="127"/>
      <c r="K652" s="127"/>
      <c r="M652" s="86"/>
    </row>
    <row r="653" spans="2:13" s="13" customFormat="1" ht="12.75">
      <c r="B653" s="12"/>
      <c r="C653" s="12"/>
      <c r="F653" s="116"/>
      <c r="G653" s="122"/>
      <c r="H653" s="127"/>
      <c r="I653" s="127"/>
      <c r="J653" s="127"/>
      <c r="K653" s="127"/>
      <c r="M653" s="86"/>
    </row>
    <row r="654" spans="2:13" s="13" customFormat="1" ht="12.75">
      <c r="B654" s="12"/>
      <c r="C654" s="12"/>
      <c r="F654" s="116"/>
      <c r="G654" s="122"/>
      <c r="H654" s="127"/>
      <c r="I654" s="127"/>
      <c r="J654" s="127"/>
      <c r="K654" s="127"/>
      <c r="M654" s="86"/>
    </row>
    <row r="655" spans="2:13" s="13" customFormat="1" ht="12.75">
      <c r="B655" s="12"/>
      <c r="C655" s="12"/>
      <c r="F655" s="116"/>
      <c r="G655" s="122"/>
      <c r="H655" s="127"/>
      <c r="I655" s="127"/>
      <c r="J655" s="127"/>
      <c r="K655" s="127"/>
      <c r="M655" s="86"/>
    </row>
    <row r="656" spans="2:13" s="13" customFormat="1" ht="12.75">
      <c r="B656" s="12"/>
      <c r="C656" s="12"/>
      <c r="F656" s="116"/>
      <c r="G656" s="122"/>
      <c r="H656" s="127"/>
      <c r="I656" s="127"/>
      <c r="J656" s="127"/>
      <c r="K656" s="127"/>
      <c r="M656" s="86"/>
    </row>
    <row r="657" spans="2:13" s="13" customFormat="1" ht="12.75">
      <c r="B657" s="12"/>
      <c r="C657" s="12"/>
      <c r="F657" s="116"/>
      <c r="G657" s="122"/>
      <c r="H657" s="127"/>
      <c r="I657" s="127"/>
      <c r="J657" s="127"/>
      <c r="K657" s="127"/>
      <c r="M657" s="86"/>
    </row>
    <row r="658" spans="2:13" s="13" customFormat="1" ht="12.75">
      <c r="B658" s="12"/>
      <c r="C658" s="12"/>
      <c r="F658" s="116"/>
      <c r="G658" s="122"/>
      <c r="H658" s="127"/>
      <c r="I658" s="127"/>
      <c r="J658" s="127"/>
      <c r="K658" s="127"/>
      <c r="M658" s="86"/>
    </row>
    <row r="659" spans="2:13" s="13" customFormat="1" ht="12.75">
      <c r="B659" s="12"/>
      <c r="C659" s="12"/>
      <c r="F659" s="116"/>
      <c r="G659" s="122"/>
      <c r="H659" s="127"/>
      <c r="I659" s="127"/>
      <c r="J659" s="127"/>
      <c r="K659" s="127"/>
      <c r="M659" s="86"/>
    </row>
    <row r="660" spans="2:13" s="13" customFormat="1" ht="12.75">
      <c r="B660" s="12"/>
      <c r="C660" s="12"/>
      <c r="F660" s="116"/>
      <c r="G660" s="122"/>
      <c r="H660" s="127"/>
      <c r="I660" s="127"/>
      <c r="J660" s="127"/>
      <c r="K660" s="127"/>
      <c r="M660" s="86"/>
    </row>
    <row r="661" spans="2:13" s="13" customFormat="1" ht="12.75">
      <c r="B661" s="12"/>
      <c r="C661" s="12"/>
      <c r="F661" s="116"/>
      <c r="G661" s="122"/>
      <c r="H661" s="127"/>
      <c r="I661" s="127"/>
      <c r="J661" s="127"/>
      <c r="K661" s="127"/>
      <c r="M661" s="86"/>
    </row>
    <row r="662" spans="2:13" s="13" customFormat="1" ht="12.75">
      <c r="B662" s="12"/>
      <c r="C662" s="12"/>
      <c r="F662" s="116"/>
      <c r="G662" s="122"/>
      <c r="H662" s="127"/>
      <c r="I662" s="127"/>
      <c r="J662" s="127"/>
      <c r="K662" s="127"/>
      <c r="M662" s="86"/>
    </row>
    <row r="663" spans="2:13" s="13" customFormat="1" ht="12.75">
      <c r="B663" s="12"/>
      <c r="C663" s="12"/>
      <c r="F663" s="116"/>
      <c r="G663" s="122"/>
      <c r="H663" s="127"/>
      <c r="I663" s="127"/>
      <c r="J663" s="127"/>
      <c r="K663" s="127"/>
      <c r="M663" s="86"/>
    </row>
    <row r="664" spans="2:13" s="13" customFormat="1" ht="12.75">
      <c r="B664" s="12"/>
      <c r="C664" s="12"/>
      <c r="F664" s="116"/>
      <c r="G664" s="122"/>
      <c r="H664" s="127"/>
      <c r="I664" s="127"/>
      <c r="J664" s="127"/>
      <c r="K664" s="127"/>
      <c r="M664" s="86"/>
    </row>
    <row r="665" spans="2:13" s="13" customFormat="1" ht="12.75">
      <c r="B665" s="12"/>
      <c r="C665" s="12"/>
      <c r="F665" s="116"/>
      <c r="G665" s="122"/>
      <c r="H665" s="127"/>
      <c r="I665" s="127"/>
      <c r="J665" s="127"/>
      <c r="K665" s="127"/>
      <c r="M665" s="86"/>
    </row>
    <row r="666" spans="2:13" s="13" customFormat="1" ht="12.75">
      <c r="B666" s="12"/>
      <c r="C666" s="12"/>
      <c r="F666" s="116"/>
      <c r="G666" s="122"/>
      <c r="H666" s="127"/>
      <c r="I666" s="127"/>
      <c r="J666" s="127"/>
      <c r="K666" s="127"/>
      <c r="M666" s="86"/>
    </row>
    <row r="667" spans="2:13" s="13" customFormat="1" ht="12.75">
      <c r="B667" s="12"/>
      <c r="C667" s="12"/>
      <c r="F667" s="116"/>
      <c r="G667" s="122"/>
      <c r="H667" s="127"/>
      <c r="I667" s="127"/>
      <c r="J667" s="127"/>
      <c r="K667" s="127"/>
      <c r="M667" s="86"/>
    </row>
    <row r="668" spans="2:13" s="13" customFormat="1" ht="12.75">
      <c r="B668" s="12"/>
      <c r="C668" s="12"/>
      <c r="F668" s="116"/>
      <c r="G668" s="122"/>
      <c r="H668" s="127"/>
      <c r="I668" s="127"/>
      <c r="J668" s="127"/>
      <c r="K668" s="127"/>
      <c r="M668" s="86"/>
    </row>
    <row r="669" spans="2:13" s="13" customFormat="1" ht="12.75">
      <c r="B669" s="12"/>
      <c r="C669" s="12"/>
      <c r="F669" s="116"/>
      <c r="G669" s="122"/>
      <c r="H669" s="127"/>
      <c r="I669" s="127"/>
      <c r="J669" s="127"/>
      <c r="K669" s="127"/>
      <c r="M669" s="86"/>
    </row>
    <row r="670" spans="2:13" s="13" customFormat="1" ht="12.75">
      <c r="B670" s="12"/>
      <c r="C670" s="12"/>
      <c r="F670" s="116"/>
      <c r="G670" s="122"/>
      <c r="H670" s="127"/>
      <c r="I670" s="127"/>
      <c r="J670" s="127"/>
      <c r="K670" s="127"/>
      <c r="M670" s="86"/>
    </row>
    <row r="671" spans="2:13" s="13" customFormat="1" ht="12.75">
      <c r="B671" s="12"/>
      <c r="C671" s="12"/>
      <c r="F671" s="116"/>
      <c r="G671" s="122"/>
      <c r="H671" s="127"/>
      <c r="I671" s="127"/>
      <c r="J671" s="127"/>
      <c r="K671" s="127"/>
      <c r="M671" s="86"/>
    </row>
    <row r="672" spans="2:13" s="13" customFormat="1" ht="12.75">
      <c r="B672" s="12"/>
      <c r="C672" s="12"/>
      <c r="F672" s="116"/>
      <c r="G672" s="122"/>
      <c r="H672" s="127"/>
      <c r="I672" s="127"/>
      <c r="J672" s="127"/>
      <c r="K672" s="127"/>
      <c r="M672" s="86"/>
    </row>
    <row r="673" spans="2:13" s="13" customFormat="1" ht="12.75">
      <c r="B673" s="12"/>
      <c r="C673" s="12"/>
      <c r="F673" s="116"/>
      <c r="G673" s="122"/>
      <c r="H673" s="127"/>
      <c r="I673" s="127"/>
      <c r="J673" s="127"/>
      <c r="K673" s="127"/>
      <c r="M673" s="86"/>
    </row>
    <row r="674" spans="2:13" s="13" customFormat="1" ht="12.75">
      <c r="B674" s="12"/>
      <c r="C674" s="12"/>
      <c r="F674" s="116"/>
      <c r="G674" s="122"/>
      <c r="H674" s="127"/>
      <c r="I674" s="127"/>
      <c r="J674" s="127"/>
      <c r="K674" s="127"/>
      <c r="M674" s="86"/>
    </row>
    <row r="675" spans="2:13" s="13" customFormat="1" ht="12.75">
      <c r="B675" s="12"/>
      <c r="C675" s="12"/>
      <c r="F675" s="116"/>
      <c r="G675" s="122"/>
      <c r="H675" s="127"/>
      <c r="I675" s="127"/>
      <c r="J675" s="127"/>
      <c r="K675" s="127"/>
      <c r="M675" s="86"/>
    </row>
    <row r="676" spans="2:13" s="13" customFormat="1" ht="12.75">
      <c r="B676" s="12"/>
      <c r="C676" s="12"/>
      <c r="F676" s="116"/>
      <c r="G676" s="122"/>
      <c r="H676" s="127"/>
      <c r="I676" s="127"/>
      <c r="J676" s="127"/>
      <c r="K676" s="127"/>
      <c r="M676" s="86"/>
    </row>
    <row r="677" spans="2:13" s="13" customFormat="1" ht="12.75">
      <c r="B677" s="12"/>
      <c r="C677" s="12"/>
      <c r="F677" s="116"/>
      <c r="G677" s="122"/>
      <c r="H677" s="127"/>
      <c r="I677" s="127"/>
      <c r="J677" s="127"/>
      <c r="K677" s="127"/>
      <c r="M677" s="86"/>
    </row>
    <row r="678" spans="2:13" s="13" customFormat="1" ht="12.75">
      <c r="B678" s="12"/>
      <c r="C678" s="12"/>
      <c r="F678" s="116"/>
      <c r="G678" s="122"/>
      <c r="H678" s="127"/>
      <c r="I678" s="127"/>
      <c r="J678" s="127"/>
      <c r="K678" s="127"/>
      <c r="M678" s="86"/>
    </row>
    <row r="679" spans="2:13" s="13" customFormat="1" ht="12.75">
      <c r="B679" s="12"/>
      <c r="C679" s="12"/>
      <c r="F679" s="116"/>
      <c r="G679" s="122"/>
      <c r="H679" s="127"/>
      <c r="I679" s="127"/>
      <c r="J679" s="127"/>
      <c r="K679" s="127"/>
      <c r="M679" s="86"/>
    </row>
    <row r="680" spans="2:13" s="13" customFormat="1" ht="12.75">
      <c r="B680" s="12"/>
      <c r="C680" s="12"/>
      <c r="F680" s="116"/>
      <c r="G680" s="122"/>
      <c r="H680" s="127"/>
      <c r="I680" s="127"/>
      <c r="J680" s="127"/>
      <c r="K680" s="127"/>
      <c r="M680" s="86"/>
    </row>
    <row r="681" spans="2:13" s="13" customFormat="1" ht="12.75">
      <c r="B681" s="12"/>
      <c r="C681" s="12"/>
      <c r="F681" s="116"/>
      <c r="G681" s="122"/>
      <c r="H681" s="127"/>
      <c r="I681" s="127"/>
      <c r="J681" s="127"/>
      <c r="K681" s="127"/>
      <c r="M681" s="86"/>
    </row>
    <row r="682" spans="2:13" s="13" customFormat="1" ht="12.75">
      <c r="B682" s="12"/>
      <c r="C682" s="12"/>
      <c r="F682" s="116"/>
      <c r="G682" s="122"/>
      <c r="H682" s="127"/>
      <c r="I682" s="127"/>
      <c r="J682" s="127"/>
      <c r="K682" s="127"/>
      <c r="M682" s="86"/>
    </row>
    <row r="683" spans="2:13" s="13" customFormat="1" ht="12.75">
      <c r="B683" s="12"/>
      <c r="C683" s="12"/>
      <c r="F683" s="116"/>
      <c r="G683" s="122"/>
      <c r="H683" s="127"/>
      <c r="I683" s="127"/>
      <c r="J683" s="127"/>
      <c r="K683" s="127"/>
      <c r="M683" s="86"/>
    </row>
    <row r="684" spans="2:13" s="13" customFormat="1" ht="12.75">
      <c r="B684" s="12"/>
      <c r="C684" s="12"/>
      <c r="F684" s="116"/>
      <c r="G684" s="122"/>
      <c r="H684" s="127"/>
      <c r="I684" s="127"/>
      <c r="J684" s="127"/>
      <c r="K684" s="127"/>
      <c r="M684" s="86"/>
    </row>
    <row r="685" spans="2:13" s="13" customFormat="1" ht="12.75">
      <c r="B685" s="12"/>
      <c r="C685" s="12"/>
      <c r="F685" s="116"/>
      <c r="G685" s="122"/>
      <c r="H685" s="127"/>
      <c r="I685" s="127"/>
      <c r="J685" s="127"/>
      <c r="K685" s="127"/>
      <c r="M685" s="86"/>
    </row>
    <row r="686" spans="2:13" s="13" customFormat="1" ht="12.75">
      <c r="B686" s="12"/>
      <c r="C686" s="12"/>
      <c r="F686" s="116"/>
      <c r="G686" s="122"/>
      <c r="H686" s="127"/>
      <c r="I686" s="127"/>
      <c r="J686" s="127"/>
      <c r="K686" s="127"/>
      <c r="M686" s="86"/>
    </row>
    <row r="687" spans="2:13" s="13" customFormat="1" ht="12.75">
      <c r="B687" s="12"/>
      <c r="C687" s="12"/>
      <c r="F687" s="116"/>
      <c r="G687" s="122"/>
      <c r="H687" s="127"/>
      <c r="I687" s="127"/>
      <c r="J687" s="127"/>
      <c r="K687" s="127"/>
      <c r="M687" s="86"/>
    </row>
    <row r="688" spans="2:13" s="13" customFormat="1" ht="12.75">
      <c r="B688" s="12"/>
      <c r="C688" s="12"/>
      <c r="F688" s="116"/>
      <c r="G688" s="122"/>
      <c r="H688" s="127"/>
      <c r="I688" s="127"/>
      <c r="J688" s="127"/>
      <c r="K688" s="127"/>
      <c r="M688" s="86"/>
    </row>
    <row r="689" spans="2:13" s="13" customFormat="1" ht="12.75">
      <c r="B689" s="12"/>
      <c r="C689" s="12"/>
      <c r="F689" s="116"/>
      <c r="G689" s="122"/>
      <c r="H689" s="127"/>
      <c r="I689" s="127"/>
      <c r="J689" s="127"/>
      <c r="K689" s="127"/>
      <c r="M689" s="86"/>
    </row>
    <row r="690" spans="2:13" s="13" customFormat="1" ht="12.75">
      <c r="B690" s="12"/>
      <c r="C690" s="12"/>
      <c r="F690" s="116"/>
      <c r="G690" s="122"/>
      <c r="H690" s="127"/>
      <c r="I690" s="127"/>
      <c r="J690" s="127"/>
      <c r="K690" s="127"/>
      <c r="M690" s="86"/>
    </row>
    <row r="691" spans="2:13" s="13" customFormat="1" ht="12.75">
      <c r="B691" s="12"/>
      <c r="C691" s="12"/>
      <c r="F691" s="116"/>
      <c r="G691" s="122"/>
      <c r="H691" s="127"/>
      <c r="I691" s="127"/>
      <c r="J691" s="127"/>
      <c r="K691" s="127"/>
      <c r="M691" s="86"/>
    </row>
    <row r="692" spans="2:13" s="13" customFormat="1" ht="12.75">
      <c r="B692" s="12"/>
      <c r="C692" s="12"/>
      <c r="F692" s="116"/>
      <c r="G692" s="122"/>
      <c r="H692" s="127"/>
      <c r="I692" s="127"/>
      <c r="J692" s="127"/>
      <c r="K692" s="127"/>
      <c r="M692" s="86"/>
    </row>
    <row r="693" spans="2:13" s="13" customFormat="1" ht="12.75">
      <c r="B693" s="12"/>
      <c r="C693" s="12"/>
      <c r="F693" s="116"/>
      <c r="G693" s="122"/>
      <c r="H693" s="127"/>
      <c r="I693" s="127"/>
      <c r="J693" s="127"/>
      <c r="K693" s="127"/>
      <c r="M693" s="86"/>
    </row>
    <row r="694" spans="2:13" s="13" customFormat="1" ht="12.75">
      <c r="B694" s="12"/>
      <c r="C694" s="12"/>
      <c r="F694" s="116"/>
      <c r="G694" s="122"/>
      <c r="H694" s="127"/>
      <c r="I694" s="127"/>
      <c r="J694" s="127"/>
      <c r="K694" s="127"/>
      <c r="M694" s="86"/>
    </row>
    <row r="695" spans="2:13" s="13" customFormat="1" ht="12.75">
      <c r="B695" s="12"/>
      <c r="C695" s="12"/>
      <c r="F695" s="116"/>
      <c r="G695" s="122"/>
      <c r="H695" s="127"/>
      <c r="I695" s="127"/>
      <c r="J695" s="127"/>
      <c r="K695" s="127"/>
      <c r="M695" s="86"/>
    </row>
    <row r="696" spans="2:13" s="13" customFormat="1" ht="12.75">
      <c r="B696" s="12"/>
      <c r="C696" s="12"/>
      <c r="F696" s="116"/>
      <c r="G696" s="122"/>
      <c r="H696" s="127"/>
      <c r="I696" s="127"/>
      <c r="J696" s="127"/>
      <c r="K696" s="127"/>
      <c r="M696" s="86"/>
    </row>
    <row r="697" spans="2:13" s="13" customFormat="1" ht="12.75">
      <c r="B697" s="12"/>
      <c r="C697" s="12"/>
      <c r="F697" s="116"/>
      <c r="G697" s="122"/>
      <c r="H697" s="127"/>
      <c r="I697" s="127"/>
      <c r="J697" s="127"/>
      <c r="K697" s="127"/>
      <c r="M697" s="86"/>
    </row>
    <row r="698" spans="2:13" s="13" customFormat="1" ht="12.75">
      <c r="B698" s="12"/>
      <c r="C698" s="12"/>
      <c r="F698" s="116"/>
      <c r="G698" s="122"/>
      <c r="H698" s="127"/>
      <c r="I698" s="127"/>
      <c r="J698" s="127"/>
      <c r="K698" s="127"/>
      <c r="M698" s="86"/>
    </row>
    <row r="699" spans="2:13" s="13" customFormat="1" ht="12.75">
      <c r="B699" s="12"/>
      <c r="C699" s="12"/>
      <c r="F699" s="116"/>
      <c r="G699" s="122"/>
      <c r="H699" s="127"/>
      <c r="I699" s="127"/>
      <c r="J699" s="127"/>
      <c r="K699" s="127"/>
      <c r="M699" s="86"/>
    </row>
    <row r="700" spans="2:13" s="13" customFormat="1" ht="12.75">
      <c r="B700" s="12"/>
      <c r="C700" s="12"/>
      <c r="F700" s="116"/>
      <c r="G700" s="122"/>
      <c r="H700" s="127"/>
      <c r="I700" s="127"/>
      <c r="J700" s="127"/>
      <c r="K700" s="127"/>
      <c r="M700" s="86"/>
    </row>
    <row r="701" spans="2:13" s="13" customFormat="1" ht="12.75">
      <c r="B701" s="12"/>
      <c r="C701" s="12"/>
      <c r="F701" s="116"/>
      <c r="G701" s="122"/>
      <c r="H701" s="127"/>
      <c r="I701" s="127"/>
      <c r="J701" s="127"/>
      <c r="K701" s="127"/>
      <c r="M701" s="86"/>
    </row>
    <row r="702" spans="2:13" s="13" customFormat="1" ht="12.75">
      <c r="B702" s="12"/>
      <c r="C702" s="12"/>
      <c r="F702" s="116"/>
      <c r="G702" s="122"/>
      <c r="H702" s="127"/>
      <c r="I702" s="127"/>
      <c r="J702" s="127"/>
      <c r="K702" s="127"/>
      <c r="M702" s="86"/>
    </row>
    <row r="703" spans="2:13" s="13" customFormat="1" ht="12.75">
      <c r="B703" s="12"/>
      <c r="C703" s="12"/>
      <c r="F703" s="116"/>
      <c r="G703" s="122"/>
      <c r="H703" s="127"/>
      <c r="I703" s="127"/>
      <c r="J703" s="127"/>
      <c r="K703" s="127"/>
      <c r="M703" s="86"/>
    </row>
    <row r="704" spans="2:13" s="13" customFormat="1" ht="12.75">
      <c r="B704" s="12"/>
      <c r="C704" s="12"/>
      <c r="F704" s="116"/>
      <c r="G704" s="122"/>
      <c r="H704" s="127"/>
      <c r="I704" s="127"/>
      <c r="J704" s="127"/>
      <c r="K704" s="127"/>
      <c r="M704" s="86"/>
    </row>
    <row r="705" spans="2:13" s="13" customFormat="1" ht="12.75">
      <c r="B705" s="12"/>
      <c r="C705" s="12"/>
      <c r="F705" s="116"/>
      <c r="G705" s="122"/>
      <c r="H705" s="127"/>
      <c r="I705" s="127"/>
      <c r="J705" s="127"/>
      <c r="K705" s="127"/>
      <c r="M705" s="86"/>
    </row>
    <row r="706" spans="2:13" s="13" customFormat="1" ht="12.75">
      <c r="B706" s="12"/>
      <c r="C706" s="12"/>
      <c r="F706" s="116"/>
      <c r="G706" s="122"/>
      <c r="H706" s="127"/>
      <c r="I706" s="127"/>
      <c r="J706" s="127"/>
      <c r="K706" s="127"/>
      <c r="M706" s="86"/>
    </row>
    <row r="707" spans="2:13" s="13" customFormat="1" ht="12.75">
      <c r="B707" s="12"/>
      <c r="C707" s="12"/>
      <c r="F707" s="116"/>
      <c r="G707" s="122"/>
      <c r="H707" s="127"/>
      <c r="I707" s="127"/>
      <c r="J707" s="127"/>
      <c r="K707" s="127"/>
      <c r="M707" s="86"/>
    </row>
    <row r="708" spans="2:13" s="13" customFormat="1" ht="12.75">
      <c r="B708" s="12"/>
      <c r="C708" s="12"/>
      <c r="F708" s="116"/>
      <c r="G708" s="122"/>
      <c r="H708" s="127"/>
      <c r="I708" s="127"/>
      <c r="J708" s="127"/>
      <c r="K708" s="127"/>
      <c r="M708" s="86"/>
    </row>
    <row r="709" spans="2:13" s="13" customFormat="1" ht="12.75">
      <c r="B709" s="12"/>
      <c r="C709" s="12"/>
      <c r="F709" s="116"/>
      <c r="G709" s="122"/>
      <c r="H709" s="127"/>
      <c r="I709" s="127"/>
      <c r="J709" s="127"/>
      <c r="K709" s="127"/>
      <c r="M709" s="86"/>
    </row>
    <row r="710" spans="2:13" s="13" customFormat="1" ht="12.75">
      <c r="B710" s="12"/>
      <c r="C710" s="12"/>
      <c r="F710" s="116"/>
      <c r="G710" s="122"/>
      <c r="H710" s="127"/>
      <c r="I710" s="127"/>
      <c r="J710" s="127"/>
      <c r="K710" s="127"/>
      <c r="M710" s="86"/>
    </row>
    <row r="711" spans="2:13" s="13" customFormat="1" ht="12.75">
      <c r="B711" s="12"/>
      <c r="C711" s="12"/>
      <c r="F711" s="116"/>
      <c r="G711" s="122"/>
      <c r="H711" s="127"/>
      <c r="I711" s="127"/>
      <c r="J711" s="127"/>
      <c r="K711" s="127"/>
      <c r="M711" s="86"/>
    </row>
    <row r="712" spans="2:13" s="13" customFormat="1" ht="12.75">
      <c r="B712" s="12"/>
      <c r="C712" s="12"/>
      <c r="F712" s="116"/>
      <c r="G712" s="122"/>
      <c r="H712" s="127"/>
      <c r="I712" s="127"/>
      <c r="J712" s="127"/>
      <c r="K712" s="127"/>
      <c r="M712" s="86"/>
    </row>
    <row r="713" spans="2:13" s="13" customFormat="1" ht="12.75">
      <c r="B713" s="12"/>
      <c r="C713" s="12"/>
      <c r="F713" s="116"/>
      <c r="G713" s="122"/>
      <c r="H713" s="127"/>
      <c r="I713" s="127"/>
      <c r="J713" s="127"/>
      <c r="K713" s="127"/>
      <c r="M713" s="86"/>
    </row>
    <row r="714" spans="2:13" s="13" customFormat="1" ht="12.75">
      <c r="B714" s="12"/>
      <c r="C714" s="12"/>
      <c r="F714" s="116"/>
      <c r="G714" s="122"/>
      <c r="H714" s="127"/>
      <c r="I714" s="127"/>
      <c r="J714" s="127"/>
      <c r="K714" s="127"/>
      <c r="M714" s="86"/>
    </row>
    <row r="715" spans="2:13" s="13" customFormat="1" ht="12.75">
      <c r="B715" s="12"/>
      <c r="C715" s="12"/>
      <c r="F715" s="116"/>
      <c r="G715" s="122"/>
      <c r="H715" s="127"/>
      <c r="I715" s="127"/>
      <c r="J715" s="127"/>
      <c r="K715" s="127"/>
      <c r="M715" s="86"/>
    </row>
    <row r="716" spans="2:13" s="13" customFormat="1" ht="12.75">
      <c r="B716" s="12"/>
      <c r="C716" s="12"/>
      <c r="F716" s="116"/>
      <c r="G716" s="122"/>
      <c r="H716" s="127"/>
      <c r="I716" s="127"/>
      <c r="J716" s="127"/>
      <c r="K716" s="127"/>
      <c r="M716" s="86"/>
    </row>
    <row r="717" spans="2:13" s="13" customFormat="1" ht="12.75">
      <c r="B717" s="12"/>
      <c r="C717" s="12"/>
      <c r="F717" s="116"/>
      <c r="G717" s="122"/>
      <c r="H717" s="127"/>
      <c r="I717" s="127"/>
      <c r="J717" s="127"/>
      <c r="K717" s="127"/>
      <c r="M717" s="86"/>
    </row>
    <row r="718" spans="2:13" s="13" customFormat="1" ht="12.75">
      <c r="B718" s="12"/>
      <c r="C718" s="12"/>
      <c r="F718" s="116"/>
      <c r="G718" s="122"/>
      <c r="H718" s="127"/>
      <c r="I718" s="127"/>
      <c r="J718" s="127"/>
      <c r="K718" s="127"/>
      <c r="M718" s="86"/>
    </row>
    <row r="719" spans="2:13" s="13" customFormat="1" ht="12.75">
      <c r="B719" s="12"/>
      <c r="C719" s="12"/>
      <c r="F719" s="116"/>
      <c r="G719" s="122"/>
      <c r="H719" s="127"/>
      <c r="I719" s="127"/>
      <c r="J719" s="127"/>
      <c r="K719" s="127"/>
      <c r="M719" s="86"/>
    </row>
    <row r="720" spans="2:13" s="13" customFormat="1" ht="12.75">
      <c r="B720" s="12"/>
      <c r="C720" s="12"/>
      <c r="F720" s="116"/>
      <c r="G720" s="122"/>
      <c r="H720" s="127"/>
      <c r="I720" s="127"/>
      <c r="J720" s="127"/>
      <c r="K720" s="127"/>
      <c r="M720" s="86"/>
    </row>
    <row r="721" spans="2:13" s="13" customFormat="1" ht="12.75">
      <c r="B721" s="12"/>
      <c r="C721" s="12"/>
      <c r="F721" s="116"/>
      <c r="G721" s="122"/>
      <c r="H721" s="127"/>
      <c r="I721" s="127"/>
      <c r="J721" s="127"/>
      <c r="K721" s="127"/>
      <c r="M721" s="86"/>
    </row>
    <row r="722" spans="2:13" s="13" customFormat="1" ht="12.75">
      <c r="B722" s="12"/>
      <c r="C722" s="12"/>
      <c r="F722" s="116"/>
      <c r="G722" s="122"/>
      <c r="H722" s="127"/>
      <c r="I722" s="127"/>
      <c r="J722" s="127"/>
      <c r="K722" s="127"/>
      <c r="M722" s="86"/>
    </row>
    <row r="723" spans="2:13" s="13" customFormat="1" ht="12.75">
      <c r="B723" s="12"/>
      <c r="C723" s="12"/>
      <c r="F723" s="116"/>
      <c r="G723" s="122"/>
      <c r="H723" s="127"/>
      <c r="I723" s="127"/>
      <c r="J723" s="127"/>
      <c r="K723" s="127"/>
      <c r="M723" s="86"/>
    </row>
    <row r="724" spans="2:13" s="13" customFormat="1" ht="12.75">
      <c r="B724" s="12"/>
      <c r="C724" s="12"/>
      <c r="F724" s="116"/>
      <c r="G724" s="122"/>
      <c r="H724" s="127"/>
      <c r="I724" s="127"/>
      <c r="J724" s="127"/>
      <c r="K724" s="127"/>
      <c r="M724" s="86"/>
    </row>
    <row r="725" spans="2:13" s="13" customFormat="1" ht="12.75">
      <c r="B725" s="12"/>
      <c r="C725" s="12"/>
      <c r="F725" s="116"/>
      <c r="G725" s="122"/>
      <c r="H725" s="127"/>
      <c r="I725" s="127"/>
      <c r="J725" s="127"/>
      <c r="K725" s="127"/>
      <c r="M725" s="86"/>
    </row>
    <row r="726" spans="2:13" s="13" customFormat="1" ht="12.75">
      <c r="B726" s="12"/>
      <c r="C726" s="12"/>
      <c r="F726" s="116"/>
      <c r="G726" s="122"/>
      <c r="H726" s="127"/>
      <c r="I726" s="127"/>
      <c r="J726" s="127"/>
      <c r="K726" s="127"/>
      <c r="M726" s="86"/>
    </row>
    <row r="727" spans="2:13" s="13" customFormat="1" ht="12.75">
      <c r="B727" s="12"/>
      <c r="C727" s="12"/>
      <c r="F727" s="116"/>
      <c r="G727" s="122"/>
      <c r="H727" s="127"/>
      <c r="I727" s="127"/>
      <c r="J727" s="127"/>
      <c r="K727" s="127"/>
      <c r="M727" s="86"/>
    </row>
    <row r="728" spans="2:13" s="13" customFormat="1" ht="12.75">
      <c r="B728" s="12"/>
      <c r="C728" s="12"/>
      <c r="F728" s="116"/>
      <c r="G728" s="122"/>
      <c r="H728" s="127"/>
      <c r="I728" s="127"/>
      <c r="J728" s="127"/>
      <c r="K728" s="127"/>
      <c r="M728" s="86"/>
    </row>
    <row r="729" spans="2:13" s="13" customFormat="1" ht="12.75">
      <c r="B729" s="12"/>
      <c r="C729" s="12"/>
      <c r="F729" s="116"/>
      <c r="G729" s="122"/>
      <c r="H729" s="127"/>
      <c r="I729" s="127"/>
      <c r="J729" s="127"/>
      <c r="K729" s="127"/>
      <c r="M729" s="86"/>
    </row>
    <row r="730" spans="2:13" s="13" customFormat="1" ht="12.75">
      <c r="B730" s="12"/>
      <c r="C730" s="12"/>
      <c r="F730" s="116"/>
      <c r="G730" s="122"/>
      <c r="H730" s="127"/>
      <c r="I730" s="127"/>
      <c r="J730" s="127"/>
      <c r="K730" s="127"/>
      <c r="M730" s="86"/>
    </row>
    <row r="731" spans="2:13" s="13" customFormat="1" ht="12.75">
      <c r="B731" s="12"/>
      <c r="C731" s="12"/>
      <c r="F731" s="116"/>
      <c r="G731" s="122"/>
      <c r="H731" s="127"/>
      <c r="I731" s="127"/>
      <c r="J731" s="127"/>
      <c r="K731" s="127"/>
      <c r="M731" s="86"/>
    </row>
    <row r="732" spans="2:13" s="13" customFormat="1" ht="12.75">
      <c r="B732" s="12"/>
      <c r="C732" s="12"/>
      <c r="F732" s="116"/>
      <c r="G732" s="122"/>
      <c r="H732" s="127"/>
      <c r="I732" s="127"/>
      <c r="J732" s="127"/>
      <c r="K732" s="127"/>
      <c r="M732" s="86"/>
    </row>
    <row r="733" spans="2:13" s="13" customFormat="1" ht="12.75">
      <c r="B733" s="12"/>
      <c r="C733" s="12"/>
      <c r="F733" s="116"/>
      <c r="G733" s="122"/>
      <c r="H733" s="127"/>
      <c r="I733" s="127"/>
      <c r="J733" s="127"/>
      <c r="K733" s="127"/>
      <c r="M733" s="86"/>
    </row>
    <row r="734" spans="2:13" s="13" customFormat="1" ht="12.75">
      <c r="B734" s="12"/>
      <c r="C734" s="12"/>
      <c r="F734" s="116"/>
      <c r="G734" s="122"/>
      <c r="H734" s="127"/>
      <c r="I734" s="127"/>
      <c r="J734" s="127"/>
      <c r="K734" s="127"/>
      <c r="M734" s="86"/>
    </row>
    <row r="735" spans="2:13" s="13" customFormat="1" ht="12.75">
      <c r="B735" s="12"/>
      <c r="C735" s="12"/>
      <c r="F735" s="116"/>
      <c r="G735" s="122"/>
      <c r="H735" s="127"/>
      <c r="I735" s="127"/>
      <c r="J735" s="127"/>
      <c r="K735" s="127"/>
      <c r="M735" s="86"/>
    </row>
    <row r="736" spans="2:13" s="13" customFormat="1" ht="12.75">
      <c r="B736" s="12"/>
      <c r="C736" s="12"/>
      <c r="F736" s="116"/>
      <c r="G736" s="122"/>
      <c r="H736" s="127"/>
      <c r="I736" s="127"/>
      <c r="J736" s="127"/>
      <c r="K736" s="127"/>
      <c r="M736" s="86"/>
    </row>
    <row r="737" spans="2:13" s="13" customFormat="1" ht="12.75">
      <c r="B737" s="12"/>
      <c r="C737" s="12"/>
      <c r="F737" s="116"/>
      <c r="G737" s="122"/>
      <c r="H737" s="127"/>
      <c r="I737" s="127"/>
      <c r="J737" s="127"/>
      <c r="K737" s="127"/>
      <c r="M737" s="86"/>
    </row>
    <row r="738" spans="2:13" s="13" customFormat="1" ht="12.75">
      <c r="B738" s="12"/>
      <c r="C738" s="12"/>
      <c r="F738" s="116"/>
      <c r="G738" s="122"/>
      <c r="H738" s="127"/>
      <c r="I738" s="127"/>
      <c r="J738" s="127"/>
      <c r="K738" s="127"/>
      <c r="M738" s="86"/>
    </row>
    <row r="739" spans="2:13" s="13" customFormat="1" ht="12.75">
      <c r="B739" s="12"/>
      <c r="C739" s="12"/>
      <c r="F739" s="116"/>
      <c r="G739" s="122"/>
      <c r="H739" s="127"/>
      <c r="I739" s="127"/>
      <c r="J739" s="127"/>
      <c r="K739" s="127"/>
      <c r="M739" s="86"/>
    </row>
    <row r="740" spans="2:13" s="13" customFormat="1" ht="12.75">
      <c r="B740" s="12"/>
      <c r="C740" s="12"/>
      <c r="F740" s="116"/>
      <c r="G740" s="122"/>
      <c r="H740" s="127"/>
      <c r="I740" s="127"/>
      <c r="J740" s="127"/>
      <c r="K740" s="127"/>
      <c r="M740" s="86"/>
    </row>
    <row r="741" spans="2:13" s="13" customFormat="1" ht="12.75">
      <c r="B741" s="12"/>
      <c r="C741" s="12"/>
      <c r="F741" s="116"/>
      <c r="G741" s="122"/>
      <c r="H741" s="127"/>
      <c r="I741" s="127"/>
      <c r="J741" s="127"/>
      <c r="K741" s="127"/>
      <c r="M741" s="86"/>
    </row>
    <row r="742" spans="2:13" s="13" customFormat="1" ht="12.75">
      <c r="B742" s="12"/>
      <c r="C742" s="12"/>
      <c r="F742" s="116"/>
      <c r="G742" s="122"/>
      <c r="H742" s="127"/>
      <c r="I742" s="127"/>
      <c r="J742" s="127"/>
      <c r="K742" s="127"/>
      <c r="M742" s="86"/>
    </row>
    <row r="743" spans="2:13" s="13" customFormat="1" ht="12.75">
      <c r="B743" s="12"/>
      <c r="C743" s="12"/>
      <c r="F743" s="116"/>
      <c r="G743" s="122"/>
      <c r="H743" s="127"/>
      <c r="I743" s="127"/>
      <c r="J743" s="127"/>
      <c r="K743" s="127"/>
      <c r="M743" s="86"/>
    </row>
    <row r="744" spans="2:13" s="13" customFormat="1" ht="12.75">
      <c r="B744" s="12"/>
      <c r="C744" s="12"/>
      <c r="F744" s="116"/>
      <c r="G744" s="122"/>
      <c r="H744" s="127"/>
      <c r="I744" s="127"/>
      <c r="J744" s="127"/>
      <c r="K744" s="127"/>
      <c r="M744" s="86"/>
    </row>
    <row r="745" spans="2:13" s="13" customFormat="1" ht="12.75">
      <c r="B745" s="12"/>
      <c r="C745" s="12"/>
      <c r="F745" s="116"/>
      <c r="G745" s="122"/>
      <c r="H745" s="127"/>
      <c r="I745" s="127"/>
      <c r="J745" s="127"/>
      <c r="K745" s="127"/>
      <c r="M745" s="86"/>
    </row>
    <row r="746" spans="2:13" s="13" customFormat="1" ht="12.75">
      <c r="B746" s="12"/>
      <c r="C746" s="12"/>
      <c r="F746" s="116"/>
      <c r="G746" s="122"/>
      <c r="H746" s="127"/>
      <c r="I746" s="127"/>
      <c r="J746" s="127"/>
      <c r="K746" s="127"/>
      <c r="M746" s="86"/>
    </row>
    <row r="747" spans="2:13" s="13" customFormat="1" ht="12.75">
      <c r="B747" s="12"/>
      <c r="C747" s="12"/>
      <c r="F747" s="116"/>
      <c r="G747" s="122"/>
      <c r="H747" s="127"/>
      <c r="I747" s="127"/>
      <c r="J747" s="127"/>
      <c r="K747" s="127"/>
      <c r="M747" s="86"/>
    </row>
    <row r="748" spans="2:13" s="13" customFormat="1" ht="12.75">
      <c r="B748" s="12"/>
      <c r="C748" s="12"/>
      <c r="F748" s="116"/>
      <c r="G748" s="122"/>
      <c r="H748" s="127"/>
      <c r="I748" s="127"/>
      <c r="J748" s="127"/>
      <c r="K748" s="127"/>
      <c r="M748" s="86"/>
    </row>
    <row r="749" spans="2:13" s="13" customFormat="1" ht="12.75">
      <c r="B749" s="12"/>
      <c r="C749" s="12"/>
      <c r="F749" s="116"/>
      <c r="G749" s="122"/>
      <c r="H749" s="127"/>
      <c r="I749" s="127"/>
      <c r="J749" s="127"/>
      <c r="K749" s="127"/>
      <c r="M749" s="86"/>
    </row>
    <row r="750" spans="2:13" s="13" customFormat="1" ht="12.75">
      <c r="B750" s="12"/>
      <c r="C750" s="12"/>
      <c r="F750" s="116"/>
      <c r="G750" s="122"/>
      <c r="H750" s="127"/>
      <c r="I750" s="127"/>
      <c r="J750" s="127"/>
      <c r="K750" s="127"/>
      <c r="M750" s="86"/>
    </row>
    <row r="751" spans="2:13" s="13" customFormat="1" ht="12.75">
      <c r="B751" s="12"/>
      <c r="C751" s="12"/>
      <c r="F751" s="116"/>
      <c r="G751" s="122"/>
      <c r="H751" s="127"/>
      <c r="I751" s="127"/>
      <c r="J751" s="127"/>
      <c r="K751" s="127"/>
      <c r="M751" s="86"/>
    </row>
    <row r="752" spans="2:13" s="13" customFormat="1" ht="12.75">
      <c r="B752" s="12"/>
      <c r="C752" s="12"/>
      <c r="F752" s="116"/>
      <c r="G752" s="122"/>
      <c r="H752" s="127"/>
      <c r="I752" s="127"/>
      <c r="J752" s="127"/>
      <c r="K752" s="127"/>
      <c r="M752" s="86"/>
    </row>
    <row r="753" spans="2:13" s="13" customFormat="1" ht="12.75">
      <c r="B753" s="12"/>
      <c r="C753" s="12"/>
      <c r="F753" s="116"/>
      <c r="G753" s="122"/>
      <c r="H753" s="127"/>
      <c r="I753" s="127"/>
      <c r="J753" s="127"/>
      <c r="K753" s="127"/>
      <c r="M753" s="86"/>
    </row>
    <row r="754" spans="2:13" s="13" customFormat="1" ht="12.75">
      <c r="B754" s="12"/>
      <c r="C754" s="12"/>
      <c r="F754" s="116"/>
      <c r="G754" s="122"/>
      <c r="H754" s="127"/>
      <c r="I754" s="127"/>
      <c r="J754" s="127"/>
      <c r="K754" s="127"/>
      <c r="M754" s="86"/>
    </row>
    <row r="755" spans="2:13" s="13" customFormat="1" ht="12.75">
      <c r="B755" s="12"/>
      <c r="C755" s="12"/>
      <c r="F755" s="116"/>
      <c r="G755" s="122"/>
      <c r="H755" s="127"/>
      <c r="I755" s="127"/>
      <c r="J755" s="127"/>
      <c r="K755" s="127"/>
      <c r="M755" s="86"/>
    </row>
    <row r="756" spans="2:13" s="13" customFormat="1" ht="12.75">
      <c r="B756" s="12"/>
      <c r="C756" s="12"/>
      <c r="F756" s="116"/>
      <c r="G756" s="122"/>
      <c r="H756" s="127"/>
      <c r="I756" s="127"/>
      <c r="J756" s="127"/>
      <c r="K756" s="127"/>
      <c r="M756" s="86"/>
    </row>
    <row r="757" spans="2:13" s="13" customFormat="1" ht="12.75">
      <c r="B757" s="12"/>
      <c r="C757" s="12"/>
      <c r="F757" s="116"/>
      <c r="G757" s="122"/>
      <c r="H757" s="127"/>
      <c r="I757" s="127"/>
      <c r="J757" s="127"/>
      <c r="K757" s="127"/>
      <c r="M757" s="86"/>
    </row>
    <row r="758" spans="2:13" s="13" customFormat="1" ht="12.75">
      <c r="B758" s="12"/>
      <c r="C758" s="12"/>
      <c r="F758" s="116"/>
      <c r="G758" s="122"/>
      <c r="H758" s="127"/>
      <c r="I758" s="127"/>
      <c r="J758" s="127"/>
      <c r="K758" s="127"/>
      <c r="M758" s="86"/>
    </row>
    <row r="759" spans="2:13" s="13" customFormat="1" ht="12.75">
      <c r="B759" s="12"/>
      <c r="C759" s="12"/>
      <c r="F759" s="116"/>
      <c r="G759" s="122"/>
      <c r="H759" s="127"/>
      <c r="I759" s="127"/>
      <c r="J759" s="127"/>
      <c r="K759" s="127"/>
      <c r="M759" s="86"/>
    </row>
    <row r="760" spans="2:13" s="13" customFormat="1" ht="12.75">
      <c r="B760" s="12"/>
      <c r="C760" s="12"/>
      <c r="F760" s="116"/>
      <c r="G760" s="122"/>
      <c r="H760" s="127"/>
      <c r="I760" s="127"/>
      <c r="J760" s="127"/>
      <c r="K760" s="127"/>
      <c r="M760" s="86"/>
    </row>
    <row r="761" spans="2:13" s="13" customFormat="1" ht="12.75">
      <c r="B761" s="12"/>
      <c r="C761" s="12"/>
      <c r="F761" s="116"/>
      <c r="G761" s="122"/>
      <c r="H761" s="127"/>
      <c r="I761" s="127"/>
      <c r="J761" s="127"/>
      <c r="K761" s="127"/>
      <c r="M761" s="86"/>
    </row>
    <row r="762" spans="2:13" s="13" customFormat="1" ht="12.75">
      <c r="B762" s="12"/>
      <c r="C762" s="12"/>
      <c r="F762" s="116"/>
      <c r="G762" s="122"/>
      <c r="H762" s="127"/>
      <c r="I762" s="127"/>
      <c r="J762" s="127"/>
      <c r="K762" s="127"/>
      <c r="M762" s="86"/>
    </row>
    <row r="763" spans="2:13" s="13" customFormat="1" ht="12.75">
      <c r="B763" s="12"/>
      <c r="C763" s="12"/>
      <c r="F763" s="116"/>
      <c r="G763" s="122"/>
      <c r="H763" s="127"/>
      <c r="I763" s="127"/>
      <c r="J763" s="127"/>
      <c r="K763" s="127"/>
      <c r="M763" s="86"/>
    </row>
    <row r="764" spans="2:13" s="13" customFormat="1" ht="12.75">
      <c r="B764" s="12"/>
      <c r="C764" s="12"/>
      <c r="F764" s="116"/>
      <c r="G764" s="122"/>
      <c r="H764" s="127"/>
      <c r="I764" s="127"/>
      <c r="J764" s="127"/>
      <c r="K764" s="127"/>
      <c r="M764" s="86"/>
    </row>
    <row r="765" spans="2:13" s="13" customFormat="1" ht="12.75">
      <c r="B765" s="12"/>
      <c r="C765" s="12"/>
      <c r="F765" s="116"/>
      <c r="G765" s="122"/>
      <c r="H765" s="127"/>
      <c r="I765" s="127"/>
      <c r="J765" s="127"/>
      <c r="K765" s="127"/>
      <c r="M765" s="86"/>
    </row>
    <row r="766" spans="2:13" s="13" customFormat="1" ht="12.75">
      <c r="B766" s="12"/>
      <c r="C766" s="12"/>
      <c r="F766" s="116"/>
      <c r="G766" s="122"/>
      <c r="H766" s="127"/>
      <c r="I766" s="127"/>
      <c r="J766" s="127"/>
      <c r="K766" s="127"/>
      <c r="M766" s="86"/>
    </row>
    <row r="767" spans="2:13" s="13" customFormat="1" ht="12.75">
      <c r="B767" s="12"/>
      <c r="C767" s="12"/>
      <c r="F767" s="116"/>
      <c r="G767" s="122"/>
      <c r="H767" s="127"/>
      <c r="I767" s="127"/>
      <c r="J767" s="127"/>
      <c r="K767" s="127"/>
      <c r="M767" s="86"/>
    </row>
    <row r="768" spans="2:13" s="13" customFormat="1" ht="12.75">
      <c r="B768" s="12"/>
      <c r="C768" s="12"/>
      <c r="F768" s="116"/>
      <c r="G768" s="122"/>
      <c r="H768" s="127"/>
      <c r="I768" s="127"/>
      <c r="J768" s="127"/>
      <c r="K768" s="127"/>
      <c r="M768" s="86"/>
    </row>
    <row r="769" spans="2:13" s="13" customFormat="1" ht="12.75">
      <c r="B769" s="12"/>
      <c r="C769" s="12"/>
      <c r="F769" s="116"/>
      <c r="G769" s="122"/>
      <c r="H769" s="127"/>
      <c r="I769" s="127"/>
      <c r="J769" s="127"/>
      <c r="K769" s="127"/>
      <c r="M769" s="86"/>
    </row>
    <row r="770" spans="2:13" s="13" customFormat="1" ht="12.75">
      <c r="B770" s="12"/>
      <c r="C770" s="12"/>
      <c r="F770" s="116"/>
      <c r="G770" s="122"/>
      <c r="H770" s="127"/>
      <c r="I770" s="127"/>
      <c r="J770" s="127"/>
      <c r="K770" s="127"/>
      <c r="M770" s="86"/>
    </row>
    <row r="771" spans="2:13" s="13" customFormat="1" ht="12.75">
      <c r="B771" s="12"/>
      <c r="C771" s="12"/>
      <c r="F771" s="116"/>
      <c r="G771" s="122"/>
      <c r="H771" s="127"/>
      <c r="I771" s="127"/>
      <c r="J771" s="127"/>
      <c r="K771" s="127"/>
      <c r="M771" s="86"/>
    </row>
    <row r="772" spans="2:13" s="13" customFormat="1" ht="12.75">
      <c r="B772" s="12"/>
      <c r="C772" s="12"/>
      <c r="F772" s="116"/>
      <c r="G772" s="122"/>
      <c r="H772" s="127"/>
      <c r="I772" s="127"/>
      <c r="J772" s="127"/>
      <c r="K772" s="127"/>
      <c r="M772" s="86"/>
    </row>
    <row r="773" spans="2:13" s="13" customFormat="1" ht="12.75">
      <c r="B773" s="12"/>
      <c r="C773" s="12"/>
      <c r="F773" s="116"/>
      <c r="G773" s="122"/>
      <c r="H773" s="127"/>
      <c r="I773" s="127"/>
      <c r="J773" s="127"/>
      <c r="K773" s="127"/>
      <c r="M773" s="86"/>
    </row>
    <row r="774" spans="2:13" s="13" customFormat="1" ht="12.75">
      <c r="B774" s="12"/>
      <c r="C774" s="12"/>
      <c r="F774" s="116"/>
      <c r="G774" s="122"/>
      <c r="H774" s="127"/>
      <c r="I774" s="127"/>
      <c r="J774" s="127"/>
      <c r="K774" s="127"/>
      <c r="M774" s="86"/>
    </row>
    <row r="775" spans="2:13" s="13" customFormat="1" ht="12.75">
      <c r="B775" s="12"/>
      <c r="C775" s="12"/>
      <c r="F775" s="116"/>
      <c r="G775" s="122"/>
      <c r="H775" s="127"/>
      <c r="I775" s="127"/>
      <c r="J775" s="127"/>
      <c r="K775" s="127"/>
      <c r="M775" s="86"/>
    </row>
    <row r="776" spans="2:13" s="13" customFormat="1" ht="12.75">
      <c r="B776" s="12"/>
      <c r="C776" s="12"/>
      <c r="F776" s="116"/>
      <c r="G776" s="122"/>
      <c r="H776" s="127"/>
      <c r="I776" s="127"/>
      <c r="J776" s="127"/>
      <c r="K776" s="127"/>
      <c r="M776" s="86"/>
    </row>
    <row r="777" spans="2:13" s="13" customFormat="1" ht="12.75">
      <c r="B777" s="12"/>
      <c r="C777" s="12"/>
      <c r="F777" s="116"/>
      <c r="G777" s="122"/>
      <c r="H777" s="127"/>
      <c r="I777" s="127"/>
      <c r="J777" s="127"/>
      <c r="K777" s="127"/>
      <c r="M777" s="86"/>
    </row>
    <row r="778" spans="2:13" s="13" customFormat="1" ht="12.75">
      <c r="B778" s="12"/>
      <c r="C778" s="12"/>
      <c r="F778" s="116"/>
      <c r="G778" s="122"/>
      <c r="H778" s="127"/>
      <c r="I778" s="127"/>
      <c r="J778" s="127"/>
      <c r="K778" s="127"/>
      <c r="M778" s="86"/>
    </row>
    <row r="779" spans="2:13" s="13" customFormat="1" ht="12.75">
      <c r="B779" s="12"/>
      <c r="C779" s="12"/>
      <c r="F779" s="116"/>
      <c r="G779" s="122"/>
      <c r="H779" s="127"/>
      <c r="I779" s="127"/>
      <c r="J779" s="127"/>
      <c r="K779" s="127"/>
      <c r="M779" s="86"/>
    </row>
    <row r="780" spans="2:13" s="13" customFormat="1" ht="12.75">
      <c r="B780" s="12"/>
      <c r="C780" s="12"/>
      <c r="F780" s="116"/>
      <c r="G780" s="122"/>
      <c r="H780" s="127"/>
      <c r="I780" s="127"/>
      <c r="J780" s="127"/>
      <c r="K780" s="127"/>
      <c r="M780" s="86"/>
    </row>
    <row r="781" spans="2:13" s="13" customFormat="1" ht="12.75">
      <c r="B781" s="12"/>
      <c r="C781" s="12"/>
      <c r="F781" s="116"/>
      <c r="G781" s="122"/>
      <c r="H781" s="127"/>
      <c r="I781" s="127"/>
      <c r="J781" s="127"/>
      <c r="K781" s="127"/>
      <c r="M781" s="86"/>
    </row>
    <row r="782" spans="2:13" s="13" customFormat="1" ht="12.75">
      <c r="B782" s="12"/>
      <c r="C782" s="12"/>
      <c r="F782" s="116"/>
      <c r="G782" s="122"/>
      <c r="H782" s="127"/>
      <c r="I782" s="127"/>
      <c r="J782" s="127"/>
      <c r="K782" s="127"/>
      <c r="M782" s="86"/>
    </row>
    <row r="783" spans="2:13" s="13" customFormat="1" ht="12.75">
      <c r="B783" s="12"/>
      <c r="C783" s="12"/>
      <c r="F783" s="116"/>
      <c r="G783" s="122"/>
      <c r="H783" s="127"/>
      <c r="I783" s="127"/>
      <c r="J783" s="127"/>
      <c r="K783" s="127"/>
      <c r="M783" s="86"/>
    </row>
    <row r="784" spans="2:13" s="13" customFormat="1" ht="12.75">
      <c r="B784" s="12"/>
      <c r="C784" s="12"/>
      <c r="F784" s="116"/>
      <c r="G784" s="122"/>
      <c r="H784" s="127"/>
      <c r="I784" s="127"/>
      <c r="J784" s="127"/>
      <c r="K784" s="127"/>
      <c r="M784" s="86"/>
    </row>
    <row r="785" spans="2:13" s="13" customFormat="1" ht="12.75">
      <c r="B785" s="12"/>
      <c r="C785" s="12"/>
      <c r="F785" s="116"/>
      <c r="G785" s="122"/>
      <c r="H785" s="127"/>
      <c r="I785" s="127"/>
      <c r="J785" s="127"/>
      <c r="K785" s="127"/>
      <c r="M785" s="86"/>
    </row>
    <row r="786" spans="2:13" s="13" customFormat="1" ht="12.75">
      <c r="B786" s="12"/>
      <c r="C786" s="12"/>
      <c r="F786" s="116"/>
      <c r="G786" s="122"/>
      <c r="H786" s="127"/>
      <c r="I786" s="127"/>
      <c r="J786" s="127"/>
      <c r="K786" s="127"/>
      <c r="M786" s="86"/>
    </row>
    <row r="787" spans="2:13" s="13" customFormat="1" ht="12.75">
      <c r="B787" s="12"/>
      <c r="C787" s="12"/>
      <c r="F787" s="116"/>
      <c r="G787" s="122"/>
      <c r="H787" s="127"/>
      <c r="I787" s="127"/>
      <c r="J787" s="127"/>
      <c r="K787" s="127"/>
      <c r="M787" s="86"/>
    </row>
    <row r="788" spans="2:13" s="13" customFormat="1" ht="12.75">
      <c r="B788" s="12"/>
      <c r="C788" s="12"/>
      <c r="F788" s="116"/>
      <c r="G788" s="122"/>
      <c r="H788" s="127"/>
      <c r="I788" s="127"/>
      <c r="J788" s="127"/>
      <c r="K788" s="127"/>
      <c r="M788" s="86"/>
    </row>
    <row r="789" spans="2:13" s="13" customFormat="1" ht="12.75">
      <c r="B789" s="12"/>
      <c r="C789" s="12"/>
      <c r="F789" s="116"/>
      <c r="G789" s="122"/>
      <c r="H789" s="127"/>
      <c r="I789" s="127"/>
      <c r="J789" s="127"/>
      <c r="K789" s="127"/>
      <c r="M789" s="86"/>
    </row>
    <row r="790" spans="2:13" s="13" customFormat="1" ht="12.75">
      <c r="B790" s="12"/>
      <c r="C790" s="12"/>
      <c r="F790" s="116"/>
      <c r="G790" s="122"/>
      <c r="H790" s="127"/>
      <c r="I790" s="127"/>
      <c r="J790" s="127"/>
      <c r="K790" s="127"/>
      <c r="M790" s="86"/>
    </row>
    <row r="791" spans="2:13" s="13" customFormat="1" ht="12.75">
      <c r="B791" s="12"/>
      <c r="C791" s="12"/>
      <c r="F791" s="116"/>
      <c r="G791" s="122"/>
      <c r="H791" s="127"/>
      <c r="I791" s="127"/>
      <c r="J791" s="127"/>
      <c r="K791" s="127"/>
      <c r="M791" s="86"/>
    </row>
    <row r="792" spans="2:13" s="13" customFormat="1" ht="12.75">
      <c r="B792" s="12"/>
      <c r="C792" s="12"/>
      <c r="F792" s="116"/>
      <c r="G792" s="122"/>
      <c r="H792" s="127"/>
      <c r="I792" s="127"/>
      <c r="J792" s="127"/>
      <c r="K792" s="127"/>
      <c r="M792" s="86"/>
    </row>
    <row r="793" spans="2:13" s="13" customFormat="1" ht="12.75">
      <c r="B793" s="12"/>
      <c r="C793" s="12"/>
      <c r="F793" s="116"/>
      <c r="G793" s="122"/>
      <c r="H793" s="127"/>
      <c r="I793" s="127"/>
      <c r="J793" s="127"/>
      <c r="K793" s="127"/>
      <c r="M793" s="86"/>
    </row>
    <row r="794" spans="2:13" s="13" customFormat="1" ht="12.75">
      <c r="B794" s="12"/>
      <c r="C794" s="12"/>
      <c r="F794" s="116"/>
      <c r="G794" s="122"/>
      <c r="H794" s="127"/>
      <c r="I794" s="127"/>
      <c r="J794" s="127"/>
      <c r="K794" s="127"/>
      <c r="M794" s="86"/>
    </row>
    <row r="795" spans="2:13" s="13" customFormat="1" ht="12.75">
      <c r="B795" s="12"/>
      <c r="C795" s="12"/>
      <c r="F795" s="116"/>
      <c r="G795" s="122"/>
      <c r="H795" s="127"/>
      <c r="I795" s="127"/>
      <c r="J795" s="127"/>
      <c r="K795" s="127"/>
      <c r="M795" s="86"/>
    </row>
    <row r="796" spans="2:13" s="13" customFormat="1" ht="12.75">
      <c r="B796" s="12"/>
      <c r="C796" s="12"/>
      <c r="F796" s="116"/>
      <c r="G796" s="122"/>
      <c r="H796" s="127"/>
      <c r="I796" s="127"/>
      <c r="J796" s="127"/>
      <c r="K796" s="127"/>
      <c r="M796" s="86"/>
    </row>
    <row r="797" spans="2:13" s="13" customFormat="1" ht="12.75">
      <c r="B797" s="12"/>
      <c r="C797" s="12"/>
      <c r="F797" s="116"/>
      <c r="G797" s="122"/>
      <c r="H797" s="127"/>
      <c r="I797" s="127"/>
      <c r="J797" s="127"/>
      <c r="K797" s="127"/>
      <c r="M797" s="86"/>
    </row>
    <row r="798" spans="2:13" s="13" customFormat="1" ht="12.75">
      <c r="B798" s="12"/>
      <c r="C798" s="12"/>
      <c r="F798" s="116"/>
      <c r="G798" s="122"/>
      <c r="H798" s="127"/>
      <c r="I798" s="127"/>
      <c r="J798" s="127"/>
      <c r="K798" s="127"/>
      <c r="M798" s="86"/>
    </row>
    <row r="799" spans="2:13" s="13" customFormat="1" ht="12.75">
      <c r="B799" s="12"/>
      <c r="C799" s="12"/>
      <c r="F799" s="116"/>
      <c r="G799" s="122"/>
      <c r="H799" s="127"/>
      <c r="I799" s="127"/>
      <c r="J799" s="127"/>
      <c r="K799" s="127"/>
      <c r="M799" s="86"/>
    </row>
    <row r="800" spans="2:13" s="13" customFormat="1" ht="12.75">
      <c r="B800" s="12"/>
      <c r="C800" s="12"/>
      <c r="F800" s="116"/>
      <c r="G800" s="122"/>
      <c r="H800" s="127"/>
      <c r="I800" s="127"/>
      <c r="J800" s="127"/>
      <c r="K800" s="127"/>
      <c r="M800" s="86"/>
    </row>
    <row r="801" spans="2:13" s="13" customFormat="1" ht="12.75">
      <c r="B801" s="12"/>
      <c r="C801" s="12"/>
      <c r="F801" s="116"/>
      <c r="G801" s="122"/>
      <c r="H801" s="127"/>
      <c r="I801" s="127"/>
      <c r="J801" s="127"/>
      <c r="K801" s="127"/>
      <c r="M801" s="86"/>
    </row>
    <row r="802" spans="2:13" s="13" customFormat="1" ht="12.75">
      <c r="B802" s="12"/>
      <c r="C802" s="12"/>
      <c r="F802" s="116"/>
      <c r="G802" s="122"/>
      <c r="H802" s="127"/>
      <c r="I802" s="127"/>
      <c r="J802" s="127"/>
      <c r="K802" s="127"/>
      <c r="M802" s="86"/>
    </row>
    <row r="803" spans="2:13" s="13" customFormat="1" ht="12.75">
      <c r="B803" s="12"/>
      <c r="C803" s="12"/>
      <c r="F803" s="116"/>
      <c r="G803" s="122"/>
      <c r="H803" s="127"/>
      <c r="I803" s="127"/>
      <c r="J803" s="127"/>
      <c r="K803" s="127"/>
      <c r="M803" s="86"/>
    </row>
    <row r="804" spans="2:13" s="13" customFormat="1" ht="12.75">
      <c r="B804" s="12"/>
      <c r="C804" s="12"/>
      <c r="F804" s="116"/>
      <c r="G804" s="122"/>
      <c r="H804" s="127"/>
      <c r="I804" s="127"/>
      <c r="J804" s="127"/>
      <c r="K804" s="127"/>
      <c r="M804" s="86"/>
    </row>
    <row r="805" spans="2:13" s="13" customFormat="1" ht="12.75">
      <c r="B805" s="12"/>
      <c r="C805" s="12"/>
      <c r="F805" s="116"/>
      <c r="G805" s="122"/>
      <c r="H805" s="127"/>
      <c r="I805" s="127"/>
      <c r="J805" s="127"/>
      <c r="K805" s="127"/>
      <c r="M805" s="86"/>
    </row>
    <row r="806" spans="2:13" s="13" customFormat="1" ht="12.75">
      <c r="B806" s="12"/>
      <c r="C806" s="12"/>
      <c r="F806" s="116"/>
      <c r="G806" s="122"/>
      <c r="H806" s="127"/>
      <c r="I806" s="127"/>
      <c r="J806" s="127"/>
      <c r="K806" s="127"/>
      <c r="M806" s="86"/>
    </row>
    <row r="807" spans="2:13" s="13" customFormat="1" ht="12.75">
      <c r="B807" s="12"/>
      <c r="C807" s="12"/>
      <c r="F807" s="116"/>
      <c r="G807" s="122"/>
      <c r="H807" s="127"/>
      <c r="I807" s="127"/>
      <c r="J807" s="127"/>
      <c r="K807" s="127"/>
      <c r="M807" s="86"/>
    </row>
    <row r="808" spans="2:13" s="13" customFormat="1" ht="12.75">
      <c r="B808" s="12"/>
      <c r="C808" s="12"/>
      <c r="F808" s="116"/>
      <c r="G808" s="122"/>
      <c r="H808" s="127"/>
      <c r="I808" s="127"/>
      <c r="J808" s="127"/>
      <c r="K808" s="127"/>
      <c r="M808" s="86"/>
    </row>
    <row r="809" spans="2:13" s="13" customFormat="1" ht="12.75">
      <c r="B809" s="12"/>
      <c r="C809" s="12"/>
      <c r="F809" s="116"/>
      <c r="G809" s="122"/>
      <c r="H809" s="127"/>
      <c r="I809" s="127"/>
      <c r="J809" s="127"/>
      <c r="K809" s="127"/>
      <c r="M809" s="86"/>
    </row>
    <row r="810" spans="2:13" s="13" customFormat="1" ht="12.75">
      <c r="B810" s="12"/>
      <c r="C810" s="12"/>
      <c r="F810" s="116"/>
      <c r="G810" s="122"/>
      <c r="H810" s="127"/>
      <c r="I810" s="127"/>
      <c r="J810" s="127"/>
      <c r="K810" s="127"/>
      <c r="M810" s="86"/>
    </row>
    <row r="811" spans="2:13" s="13" customFormat="1" ht="12.75">
      <c r="B811" s="12"/>
      <c r="C811" s="12"/>
      <c r="F811" s="116"/>
      <c r="G811" s="122"/>
      <c r="H811" s="127"/>
      <c r="I811" s="127"/>
      <c r="J811" s="127"/>
      <c r="K811" s="127"/>
      <c r="M811" s="86"/>
    </row>
    <row r="812" spans="2:13" s="13" customFormat="1" ht="12.75">
      <c r="B812" s="12"/>
      <c r="C812" s="12"/>
      <c r="F812" s="116"/>
      <c r="G812" s="122"/>
      <c r="H812" s="127"/>
      <c r="I812" s="127"/>
      <c r="J812" s="127"/>
      <c r="K812" s="127"/>
      <c r="M812" s="86"/>
    </row>
    <row r="813" spans="2:13" s="13" customFormat="1" ht="12.75">
      <c r="B813" s="12"/>
      <c r="C813" s="12"/>
      <c r="F813" s="116"/>
      <c r="G813" s="122"/>
      <c r="H813" s="127"/>
      <c r="I813" s="127"/>
      <c r="J813" s="127"/>
      <c r="K813" s="127"/>
      <c r="M813" s="86"/>
    </row>
    <row r="814" spans="2:13" s="13" customFormat="1" ht="12.75">
      <c r="B814" s="12"/>
      <c r="C814" s="12"/>
      <c r="F814" s="116"/>
      <c r="G814" s="122"/>
      <c r="H814" s="127"/>
      <c r="I814" s="127"/>
      <c r="J814" s="127"/>
      <c r="K814" s="127"/>
      <c r="M814" s="86"/>
    </row>
    <row r="815" spans="2:13" s="13" customFormat="1" ht="12.75">
      <c r="B815" s="12"/>
      <c r="C815" s="12"/>
      <c r="F815" s="116"/>
      <c r="G815" s="122"/>
      <c r="H815" s="127"/>
      <c r="I815" s="127"/>
      <c r="J815" s="127"/>
      <c r="K815" s="127"/>
      <c r="M815" s="86"/>
    </row>
    <row r="816" spans="2:13" s="13" customFormat="1" ht="12.75">
      <c r="B816" s="12"/>
      <c r="C816" s="12"/>
      <c r="F816" s="116"/>
      <c r="G816" s="122"/>
      <c r="H816" s="127"/>
      <c r="I816" s="127"/>
      <c r="J816" s="127"/>
      <c r="K816" s="127"/>
      <c r="M816" s="86"/>
    </row>
    <row r="817" spans="2:13" s="13" customFormat="1" ht="12.75">
      <c r="B817" s="12"/>
      <c r="C817" s="12"/>
      <c r="F817" s="116"/>
      <c r="G817" s="122"/>
      <c r="H817" s="127"/>
      <c r="I817" s="127"/>
      <c r="J817" s="127"/>
      <c r="K817" s="127"/>
      <c r="M817" s="86"/>
    </row>
    <row r="818" spans="2:13" s="13" customFormat="1" ht="12.75">
      <c r="B818" s="12"/>
      <c r="C818" s="12"/>
      <c r="F818" s="116"/>
      <c r="G818" s="122"/>
      <c r="H818" s="127"/>
      <c r="I818" s="127"/>
      <c r="J818" s="127"/>
      <c r="K818" s="127"/>
      <c r="M818" s="86"/>
    </row>
    <row r="819" spans="2:13" s="13" customFormat="1" ht="12.75">
      <c r="B819" s="12"/>
      <c r="C819" s="12"/>
      <c r="F819" s="116"/>
      <c r="G819" s="122"/>
      <c r="H819" s="127"/>
      <c r="I819" s="127"/>
      <c r="J819" s="127"/>
      <c r="K819" s="127"/>
      <c r="M819" s="86"/>
    </row>
    <row r="820" spans="2:13" s="13" customFormat="1" ht="12.75">
      <c r="B820" s="12"/>
      <c r="C820" s="12"/>
      <c r="F820" s="116"/>
      <c r="G820" s="122"/>
      <c r="H820" s="127"/>
      <c r="I820" s="127"/>
      <c r="J820" s="127"/>
      <c r="K820" s="127"/>
      <c r="M820" s="86"/>
    </row>
    <row r="821" spans="2:13" s="13" customFormat="1" ht="12.75">
      <c r="B821" s="12"/>
      <c r="C821" s="12"/>
      <c r="F821" s="116"/>
      <c r="G821" s="122"/>
      <c r="H821" s="127"/>
      <c r="I821" s="127"/>
      <c r="J821" s="127"/>
      <c r="K821" s="127"/>
      <c r="M821" s="86"/>
    </row>
    <row r="822" spans="2:13" s="13" customFormat="1" ht="12.75">
      <c r="B822" s="12"/>
      <c r="C822" s="12"/>
      <c r="F822" s="116"/>
      <c r="G822" s="122"/>
      <c r="H822" s="127"/>
      <c r="I822" s="127"/>
      <c r="J822" s="127"/>
      <c r="K822" s="127"/>
      <c r="M822" s="86"/>
    </row>
    <row r="823" spans="2:13" s="13" customFormat="1" ht="12.75">
      <c r="B823" s="12"/>
      <c r="C823" s="12"/>
      <c r="F823" s="116"/>
      <c r="G823" s="122"/>
      <c r="H823" s="127"/>
      <c r="I823" s="127"/>
      <c r="J823" s="127"/>
      <c r="K823" s="127"/>
      <c r="M823" s="86"/>
    </row>
    <row r="824" spans="2:13" s="13" customFormat="1" ht="12.75">
      <c r="B824" s="12"/>
      <c r="C824" s="12"/>
      <c r="F824" s="116"/>
      <c r="G824" s="122"/>
      <c r="H824" s="127"/>
      <c r="I824" s="127"/>
      <c r="J824" s="127"/>
      <c r="K824" s="127"/>
      <c r="M824" s="86"/>
    </row>
    <row r="825" spans="2:13" s="13" customFormat="1" ht="12.75">
      <c r="B825" s="12"/>
      <c r="C825" s="12"/>
      <c r="F825" s="116"/>
      <c r="G825" s="122"/>
      <c r="H825" s="127"/>
      <c r="I825" s="127"/>
      <c r="J825" s="127"/>
      <c r="K825" s="127"/>
      <c r="M825" s="86"/>
    </row>
    <row r="826" spans="2:13" s="13" customFormat="1" ht="12.75">
      <c r="B826" s="12"/>
      <c r="C826" s="12"/>
      <c r="F826" s="116"/>
      <c r="G826" s="122"/>
      <c r="H826" s="127"/>
      <c r="I826" s="127"/>
      <c r="J826" s="127"/>
      <c r="K826" s="127"/>
      <c r="M826" s="86"/>
    </row>
    <row r="827" spans="2:13" s="13" customFormat="1" ht="12.75">
      <c r="B827" s="12"/>
      <c r="C827" s="12"/>
      <c r="F827" s="116"/>
      <c r="G827" s="122"/>
      <c r="H827" s="127"/>
      <c r="I827" s="127"/>
      <c r="J827" s="127"/>
      <c r="K827" s="127"/>
      <c r="M827" s="86"/>
    </row>
    <row r="828" spans="2:13" s="13" customFormat="1" ht="12.75">
      <c r="B828" s="12"/>
      <c r="C828" s="12"/>
      <c r="F828" s="116"/>
      <c r="G828" s="122"/>
      <c r="H828" s="127"/>
      <c r="I828" s="127"/>
      <c r="J828" s="127"/>
      <c r="K828" s="127"/>
      <c r="M828" s="86"/>
    </row>
    <row r="829" spans="2:13" s="13" customFormat="1" ht="12.75">
      <c r="B829" s="12"/>
      <c r="C829" s="12"/>
      <c r="F829" s="116"/>
      <c r="G829" s="122"/>
      <c r="H829" s="127"/>
      <c r="I829" s="127"/>
      <c r="J829" s="127"/>
      <c r="K829" s="127"/>
      <c r="M829" s="86"/>
    </row>
    <row r="830" spans="2:13" s="13" customFormat="1" ht="12.75">
      <c r="B830" s="12"/>
      <c r="C830" s="12"/>
      <c r="F830" s="116"/>
      <c r="G830" s="122"/>
      <c r="H830" s="127"/>
      <c r="I830" s="127"/>
      <c r="J830" s="127"/>
      <c r="K830" s="127"/>
      <c r="M830" s="86"/>
    </row>
    <row r="831" spans="2:13" s="13" customFormat="1" ht="12.75">
      <c r="B831" s="12"/>
      <c r="C831" s="12"/>
      <c r="F831" s="116"/>
      <c r="G831" s="122"/>
      <c r="H831" s="127"/>
      <c r="I831" s="127"/>
      <c r="J831" s="127"/>
      <c r="K831" s="127"/>
      <c r="M831" s="86"/>
    </row>
    <row r="832" spans="2:13" s="13" customFormat="1" ht="12.75">
      <c r="B832" s="12"/>
      <c r="C832" s="12"/>
      <c r="F832" s="116"/>
      <c r="G832" s="122"/>
      <c r="H832" s="127"/>
      <c r="I832" s="127"/>
      <c r="J832" s="127"/>
      <c r="K832" s="127"/>
      <c r="M832" s="86"/>
    </row>
    <row r="833" spans="2:13" s="13" customFormat="1" ht="12.75">
      <c r="B833" s="12"/>
      <c r="C833" s="12"/>
      <c r="F833" s="116"/>
      <c r="G833" s="122"/>
      <c r="H833" s="127"/>
      <c r="I833" s="127"/>
      <c r="J833" s="127"/>
      <c r="K833" s="127"/>
      <c r="M833" s="86"/>
    </row>
    <row r="834" spans="2:13" s="13" customFormat="1" ht="12.75">
      <c r="B834" s="12"/>
      <c r="C834" s="12"/>
      <c r="F834" s="116"/>
      <c r="G834" s="122"/>
      <c r="H834" s="127"/>
      <c r="I834" s="127"/>
      <c r="J834" s="127"/>
      <c r="K834" s="127"/>
      <c r="M834" s="86"/>
    </row>
    <row r="835" spans="2:13" s="13" customFormat="1" ht="12.75">
      <c r="B835" s="12"/>
      <c r="C835" s="12"/>
      <c r="F835" s="116"/>
      <c r="G835" s="122"/>
      <c r="H835" s="127"/>
      <c r="I835" s="127"/>
      <c r="J835" s="127"/>
      <c r="K835" s="127"/>
      <c r="M835" s="86"/>
    </row>
    <row r="836" spans="2:13" s="13" customFormat="1" ht="12.75">
      <c r="B836" s="12"/>
      <c r="C836" s="12"/>
      <c r="F836" s="116"/>
      <c r="G836" s="122"/>
      <c r="H836" s="127"/>
      <c r="I836" s="127"/>
      <c r="J836" s="127"/>
      <c r="K836" s="127"/>
      <c r="M836" s="86"/>
    </row>
    <row r="837" spans="2:13" s="13" customFormat="1" ht="12.75">
      <c r="B837" s="12"/>
      <c r="C837" s="12"/>
      <c r="F837" s="116"/>
      <c r="G837" s="122"/>
      <c r="H837" s="127"/>
      <c r="I837" s="127"/>
      <c r="J837" s="127"/>
      <c r="K837" s="127"/>
      <c r="M837" s="86"/>
    </row>
    <row r="838" spans="2:13" s="13" customFormat="1" ht="12.75">
      <c r="B838" s="12"/>
      <c r="C838" s="12"/>
      <c r="F838" s="116"/>
      <c r="G838" s="122"/>
      <c r="H838" s="127"/>
      <c r="I838" s="127"/>
      <c r="J838" s="127"/>
      <c r="K838" s="127"/>
      <c r="M838" s="86"/>
    </row>
    <row r="839" spans="2:13" s="13" customFormat="1" ht="12.75">
      <c r="B839" s="12"/>
      <c r="C839" s="12"/>
      <c r="F839" s="116"/>
      <c r="G839" s="122"/>
      <c r="H839" s="127"/>
      <c r="I839" s="127"/>
      <c r="J839" s="127"/>
      <c r="K839" s="127"/>
      <c r="M839" s="86"/>
    </row>
    <row r="840" spans="2:13" s="13" customFormat="1" ht="12.75">
      <c r="B840" s="12"/>
      <c r="C840" s="12"/>
      <c r="F840" s="116"/>
      <c r="G840" s="122"/>
      <c r="H840" s="127"/>
      <c r="I840" s="127"/>
      <c r="J840" s="127"/>
      <c r="K840" s="127"/>
      <c r="M840" s="86"/>
    </row>
    <row r="841" spans="2:13" s="13" customFormat="1" ht="12.75">
      <c r="B841" s="12"/>
      <c r="C841" s="12"/>
      <c r="F841" s="116"/>
      <c r="G841" s="122"/>
      <c r="H841" s="127"/>
      <c r="I841" s="127"/>
      <c r="J841" s="127"/>
      <c r="K841" s="127"/>
      <c r="M841" s="86"/>
    </row>
    <row r="842" spans="2:13" s="13" customFormat="1" ht="12.75">
      <c r="B842" s="12"/>
      <c r="C842" s="12"/>
      <c r="F842" s="116"/>
      <c r="G842" s="122"/>
      <c r="H842" s="127"/>
      <c r="I842" s="127"/>
      <c r="J842" s="127"/>
      <c r="K842" s="127"/>
      <c r="M842" s="86"/>
    </row>
    <row r="843" spans="2:13" s="13" customFormat="1" ht="12.75">
      <c r="B843" s="12"/>
      <c r="C843" s="12"/>
      <c r="F843" s="116"/>
      <c r="G843" s="122"/>
      <c r="H843" s="127"/>
      <c r="I843" s="127"/>
      <c r="J843" s="127"/>
      <c r="K843" s="127"/>
      <c r="M843" s="86"/>
    </row>
    <row r="844" spans="2:13" s="13" customFormat="1" ht="12.75">
      <c r="B844" s="12"/>
      <c r="C844" s="12"/>
      <c r="F844" s="116"/>
      <c r="G844" s="122"/>
      <c r="H844" s="127"/>
      <c r="I844" s="127"/>
      <c r="J844" s="127"/>
      <c r="K844" s="127"/>
      <c r="M844" s="86"/>
    </row>
    <row r="845" spans="2:13" s="13" customFormat="1" ht="12.75">
      <c r="B845" s="12"/>
      <c r="C845" s="12"/>
      <c r="F845" s="116"/>
      <c r="G845" s="122"/>
      <c r="H845" s="127"/>
      <c r="I845" s="127"/>
      <c r="J845" s="127"/>
      <c r="K845" s="127"/>
      <c r="M845" s="86"/>
    </row>
    <row r="846" spans="2:13" s="13" customFormat="1" ht="12.75">
      <c r="B846" s="12"/>
      <c r="C846" s="12"/>
      <c r="F846" s="116"/>
      <c r="G846" s="122"/>
      <c r="H846" s="127"/>
      <c r="I846" s="127"/>
      <c r="J846" s="127"/>
      <c r="K846" s="127"/>
      <c r="M846" s="86"/>
    </row>
    <row r="847" spans="2:13" s="13" customFormat="1" ht="12.75">
      <c r="B847" s="12"/>
      <c r="C847" s="12"/>
      <c r="F847" s="116"/>
      <c r="G847" s="122"/>
      <c r="H847" s="127"/>
      <c r="I847" s="127"/>
      <c r="J847" s="127"/>
      <c r="K847" s="127"/>
      <c r="M847" s="86"/>
    </row>
    <row r="848" spans="2:13" s="13" customFormat="1" ht="12.75">
      <c r="B848" s="12"/>
      <c r="C848" s="12"/>
      <c r="F848" s="116"/>
      <c r="G848" s="122"/>
      <c r="H848" s="127"/>
      <c r="I848" s="127"/>
      <c r="J848" s="127"/>
      <c r="K848" s="127"/>
      <c r="M848" s="86"/>
    </row>
    <row r="849" spans="2:13" s="13" customFormat="1" ht="12.75">
      <c r="B849" s="12"/>
      <c r="C849" s="12"/>
      <c r="F849" s="116"/>
      <c r="G849" s="122"/>
      <c r="H849" s="127"/>
      <c r="I849" s="127"/>
      <c r="J849" s="127"/>
      <c r="K849" s="127"/>
      <c r="M849" s="86"/>
    </row>
    <row r="850" spans="2:13" s="13" customFormat="1" ht="12.75">
      <c r="B850" s="12"/>
      <c r="C850" s="12"/>
      <c r="F850" s="116"/>
      <c r="G850" s="122"/>
      <c r="H850" s="127"/>
      <c r="I850" s="127"/>
      <c r="J850" s="127"/>
      <c r="K850" s="127"/>
      <c r="M850" s="86"/>
    </row>
    <row r="851" spans="2:13" s="13" customFormat="1" ht="12.75">
      <c r="B851" s="12"/>
      <c r="C851" s="12"/>
      <c r="F851" s="116"/>
      <c r="G851" s="122"/>
      <c r="H851" s="127"/>
      <c r="I851" s="127"/>
      <c r="J851" s="127"/>
      <c r="K851" s="127"/>
      <c r="M851" s="86"/>
    </row>
    <row r="852" spans="2:13" s="13" customFormat="1" ht="12.75">
      <c r="B852" s="12"/>
      <c r="C852" s="12"/>
      <c r="F852" s="116"/>
      <c r="G852" s="122"/>
      <c r="H852" s="127"/>
      <c r="I852" s="127"/>
      <c r="J852" s="127"/>
      <c r="K852" s="127"/>
      <c r="M852" s="86"/>
    </row>
    <row r="853" spans="2:13" s="13" customFormat="1" ht="12.75">
      <c r="B853" s="12"/>
      <c r="C853" s="12"/>
      <c r="F853" s="116"/>
      <c r="G853" s="122"/>
      <c r="H853" s="127"/>
      <c r="I853" s="127"/>
      <c r="J853" s="127"/>
      <c r="K853" s="127"/>
      <c r="M853" s="86"/>
    </row>
    <row r="854" spans="2:13" s="13" customFormat="1" ht="12.75">
      <c r="B854" s="12"/>
      <c r="C854" s="12"/>
      <c r="F854" s="116"/>
      <c r="G854" s="122"/>
      <c r="H854" s="127"/>
      <c r="I854" s="127"/>
      <c r="J854" s="127"/>
      <c r="K854" s="127"/>
      <c r="M854" s="86"/>
    </row>
    <row r="855" spans="2:13" s="13" customFormat="1" ht="12.75">
      <c r="B855" s="12"/>
      <c r="C855" s="12"/>
      <c r="F855" s="116"/>
      <c r="G855" s="122"/>
      <c r="H855" s="127"/>
      <c r="I855" s="127"/>
      <c r="J855" s="127"/>
      <c r="K855" s="127"/>
      <c r="M855" s="86"/>
    </row>
    <row r="856" spans="2:13" s="13" customFormat="1" ht="12.75">
      <c r="B856" s="12"/>
      <c r="C856" s="12"/>
      <c r="F856" s="116"/>
      <c r="G856" s="122"/>
      <c r="H856" s="127"/>
      <c r="I856" s="127"/>
      <c r="J856" s="127"/>
      <c r="K856" s="127"/>
      <c r="M856" s="86"/>
    </row>
    <row r="857" spans="2:13" s="13" customFormat="1" ht="12.75">
      <c r="B857" s="12"/>
      <c r="C857" s="12"/>
      <c r="F857" s="116"/>
      <c r="G857" s="122"/>
      <c r="H857" s="127"/>
      <c r="I857" s="127"/>
      <c r="J857" s="127"/>
      <c r="K857" s="127"/>
      <c r="M857" s="86"/>
    </row>
    <row r="858" spans="2:13" s="13" customFormat="1" ht="12.75">
      <c r="B858" s="12"/>
      <c r="C858" s="12"/>
      <c r="F858" s="116"/>
      <c r="G858" s="122"/>
      <c r="H858" s="127"/>
      <c r="I858" s="127"/>
      <c r="J858" s="127"/>
      <c r="K858" s="127"/>
      <c r="M858" s="86"/>
    </row>
    <row r="859" spans="2:13" s="13" customFormat="1" ht="12.75">
      <c r="B859" s="12"/>
      <c r="C859" s="12"/>
      <c r="F859" s="116"/>
      <c r="G859" s="122"/>
      <c r="H859" s="127"/>
      <c r="I859" s="127"/>
      <c r="J859" s="127"/>
      <c r="K859" s="127"/>
      <c r="M859" s="86"/>
    </row>
    <row r="860" spans="2:13" s="13" customFormat="1" ht="12.75">
      <c r="B860" s="12"/>
      <c r="C860" s="12"/>
      <c r="F860" s="116"/>
      <c r="G860" s="122"/>
      <c r="H860" s="127"/>
      <c r="I860" s="127"/>
      <c r="J860" s="127"/>
      <c r="K860" s="127"/>
      <c r="M860" s="86"/>
    </row>
    <row r="861" spans="2:13" s="13" customFormat="1" ht="12.75">
      <c r="B861" s="12"/>
      <c r="C861" s="12"/>
      <c r="F861" s="116"/>
      <c r="G861" s="122"/>
      <c r="H861" s="127"/>
      <c r="I861" s="127"/>
      <c r="J861" s="127"/>
      <c r="K861" s="127"/>
      <c r="M861" s="86"/>
    </row>
    <row r="862" spans="2:13" s="13" customFormat="1" ht="12.75">
      <c r="B862" s="12"/>
      <c r="C862" s="12"/>
      <c r="F862" s="116"/>
      <c r="G862" s="122"/>
      <c r="H862" s="127"/>
      <c r="I862" s="127"/>
      <c r="J862" s="127"/>
      <c r="K862" s="127"/>
      <c r="M862" s="86"/>
    </row>
    <row r="863" spans="2:13" s="13" customFormat="1" ht="12.75">
      <c r="B863" s="12"/>
      <c r="C863" s="12"/>
      <c r="F863" s="116"/>
      <c r="G863" s="122"/>
      <c r="H863" s="127"/>
      <c r="I863" s="127"/>
      <c r="J863" s="127"/>
      <c r="K863" s="127"/>
      <c r="M863" s="86"/>
    </row>
    <row r="864" spans="2:13" s="13" customFormat="1" ht="12.75">
      <c r="B864" s="12"/>
      <c r="C864" s="12"/>
      <c r="F864" s="116"/>
      <c r="G864" s="122"/>
      <c r="H864" s="127"/>
      <c r="I864" s="127"/>
      <c r="J864" s="127"/>
      <c r="K864" s="127"/>
      <c r="M864" s="86"/>
    </row>
    <row r="865" spans="2:13" s="13" customFormat="1" ht="12.75">
      <c r="B865" s="12"/>
      <c r="C865" s="12"/>
      <c r="F865" s="116"/>
      <c r="G865" s="122"/>
      <c r="H865" s="127"/>
      <c r="I865" s="127"/>
      <c r="J865" s="127"/>
      <c r="K865" s="127"/>
      <c r="M865" s="86"/>
    </row>
    <row r="866" spans="2:13" s="13" customFormat="1" ht="12.75">
      <c r="B866" s="12"/>
      <c r="C866" s="12"/>
      <c r="F866" s="116"/>
      <c r="G866" s="122"/>
      <c r="H866" s="127"/>
      <c r="I866" s="127"/>
      <c r="J866" s="127"/>
      <c r="K866" s="127"/>
      <c r="M866" s="86"/>
    </row>
    <row r="867" spans="2:13" s="13" customFormat="1" ht="12.75">
      <c r="B867" s="12"/>
      <c r="C867" s="12"/>
      <c r="F867" s="116"/>
      <c r="G867" s="122"/>
      <c r="H867" s="127"/>
      <c r="I867" s="127"/>
      <c r="J867" s="127"/>
      <c r="K867" s="127"/>
      <c r="M867" s="86"/>
    </row>
    <row r="868" spans="2:13" s="13" customFormat="1" ht="12.75">
      <c r="B868" s="12"/>
      <c r="C868" s="12"/>
      <c r="F868" s="116"/>
      <c r="G868" s="122"/>
      <c r="H868" s="127"/>
      <c r="I868" s="127"/>
      <c r="J868" s="127"/>
      <c r="K868" s="127"/>
      <c r="M868" s="86"/>
    </row>
    <row r="869" spans="2:13" s="13" customFormat="1" ht="12.75">
      <c r="B869" s="12"/>
      <c r="C869" s="12"/>
      <c r="F869" s="116"/>
      <c r="G869" s="122"/>
      <c r="H869" s="127"/>
      <c r="I869" s="127"/>
      <c r="J869" s="127"/>
      <c r="K869" s="127"/>
      <c r="M869" s="86"/>
    </row>
    <row r="870" spans="2:13" s="13" customFormat="1" ht="12.75">
      <c r="B870" s="12"/>
      <c r="C870" s="12"/>
      <c r="F870" s="116"/>
      <c r="G870" s="122"/>
      <c r="H870" s="127"/>
      <c r="I870" s="127"/>
      <c r="J870" s="127"/>
      <c r="K870" s="127"/>
      <c r="M870" s="86"/>
    </row>
    <row r="871" spans="2:13" s="13" customFormat="1" ht="12.75">
      <c r="B871" s="12"/>
      <c r="C871" s="12"/>
      <c r="F871" s="116"/>
      <c r="G871" s="122"/>
      <c r="H871" s="127"/>
      <c r="I871" s="127"/>
      <c r="J871" s="127"/>
      <c r="K871" s="127"/>
      <c r="M871" s="86"/>
    </row>
    <row r="872" spans="2:13" s="13" customFormat="1" ht="12.75">
      <c r="B872" s="12"/>
      <c r="C872" s="12"/>
      <c r="F872" s="116"/>
      <c r="G872" s="122"/>
      <c r="H872" s="127"/>
      <c r="I872" s="127"/>
      <c r="J872" s="127"/>
      <c r="K872" s="127"/>
      <c r="M872" s="86"/>
    </row>
    <row r="873" spans="2:13" s="13" customFormat="1" ht="12.75">
      <c r="B873" s="12"/>
      <c r="C873" s="12"/>
      <c r="F873" s="116"/>
      <c r="G873" s="122"/>
      <c r="H873" s="127"/>
      <c r="I873" s="127"/>
      <c r="J873" s="127"/>
      <c r="K873" s="127"/>
      <c r="M873" s="86"/>
    </row>
    <row r="874" spans="2:13" s="13" customFormat="1" ht="12.75">
      <c r="B874" s="12"/>
      <c r="C874" s="12"/>
      <c r="F874" s="116"/>
      <c r="G874" s="122"/>
      <c r="H874" s="127"/>
      <c r="I874" s="127"/>
      <c r="J874" s="127"/>
      <c r="K874" s="127"/>
      <c r="M874" s="86"/>
    </row>
    <row r="875" spans="2:13" s="13" customFormat="1" ht="12.75">
      <c r="B875" s="12"/>
      <c r="C875" s="12"/>
      <c r="F875" s="116"/>
      <c r="G875" s="122"/>
      <c r="H875" s="127"/>
      <c r="I875" s="127"/>
      <c r="J875" s="127"/>
      <c r="K875" s="127"/>
      <c r="M875" s="86"/>
    </row>
    <row r="876" spans="2:13" s="13" customFormat="1" ht="12.75">
      <c r="B876" s="12"/>
      <c r="C876" s="12"/>
      <c r="F876" s="116"/>
      <c r="G876" s="122"/>
      <c r="H876" s="127"/>
      <c r="I876" s="127"/>
      <c r="J876" s="127"/>
      <c r="K876" s="127"/>
      <c r="M876" s="86"/>
    </row>
    <row r="877" spans="2:13" s="13" customFormat="1" ht="12.75">
      <c r="B877" s="12"/>
      <c r="C877" s="12"/>
      <c r="F877" s="116"/>
      <c r="G877" s="122"/>
      <c r="H877" s="127"/>
      <c r="I877" s="127"/>
      <c r="J877" s="127"/>
      <c r="K877" s="127"/>
      <c r="M877" s="86"/>
    </row>
    <row r="878" spans="2:13" s="13" customFormat="1" ht="12.75">
      <c r="B878" s="12"/>
      <c r="C878" s="12"/>
      <c r="F878" s="116"/>
      <c r="G878" s="122"/>
      <c r="H878" s="127"/>
      <c r="I878" s="127"/>
      <c r="J878" s="127"/>
      <c r="K878" s="127"/>
      <c r="M878" s="86"/>
    </row>
    <row r="879" spans="2:13" s="13" customFormat="1" ht="12.75">
      <c r="B879" s="12"/>
      <c r="C879" s="12"/>
      <c r="F879" s="116"/>
      <c r="G879" s="122"/>
      <c r="H879" s="127"/>
      <c r="I879" s="127"/>
      <c r="J879" s="127"/>
      <c r="K879" s="127"/>
      <c r="M879" s="86"/>
    </row>
    <row r="880" spans="2:13" s="13" customFormat="1" ht="12.75">
      <c r="B880" s="12"/>
      <c r="C880" s="12"/>
      <c r="F880" s="116"/>
      <c r="G880" s="122"/>
      <c r="H880" s="127"/>
      <c r="I880" s="127"/>
      <c r="J880" s="127"/>
      <c r="K880" s="127"/>
      <c r="M880" s="86"/>
    </row>
    <row r="881" spans="2:13" s="13" customFormat="1" ht="12.75">
      <c r="B881" s="12"/>
      <c r="C881" s="12"/>
      <c r="F881" s="116"/>
      <c r="G881" s="122"/>
      <c r="H881" s="127"/>
      <c r="I881" s="127"/>
      <c r="J881" s="127"/>
      <c r="K881" s="127"/>
      <c r="M881" s="86"/>
    </row>
    <row r="882" spans="2:13" s="13" customFormat="1" ht="12.75">
      <c r="B882" s="12"/>
      <c r="C882" s="12"/>
      <c r="F882" s="116"/>
      <c r="G882" s="122"/>
      <c r="H882" s="127"/>
      <c r="I882" s="127"/>
      <c r="J882" s="127"/>
      <c r="K882" s="127"/>
      <c r="M882" s="86"/>
    </row>
    <row r="883" spans="2:13" s="13" customFormat="1" ht="12.75">
      <c r="B883" s="12"/>
      <c r="C883" s="12"/>
      <c r="F883" s="116"/>
      <c r="G883" s="122"/>
      <c r="H883" s="127"/>
      <c r="I883" s="127"/>
      <c r="J883" s="127"/>
      <c r="K883" s="127"/>
      <c r="M883" s="86"/>
    </row>
    <row r="884" spans="2:13" s="13" customFormat="1" ht="12.75">
      <c r="B884" s="12"/>
      <c r="C884" s="12"/>
      <c r="F884" s="116"/>
      <c r="G884" s="122"/>
      <c r="H884" s="127"/>
      <c r="I884" s="127"/>
      <c r="J884" s="127"/>
      <c r="K884" s="127"/>
      <c r="M884" s="86"/>
    </row>
    <row r="885" spans="2:13" s="13" customFormat="1" ht="12.75">
      <c r="B885" s="12"/>
      <c r="C885" s="12"/>
      <c r="F885" s="116"/>
      <c r="G885" s="122"/>
      <c r="H885" s="127"/>
      <c r="I885" s="127"/>
      <c r="J885" s="127"/>
      <c r="K885" s="127"/>
      <c r="M885" s="86"/>
    </row>
    <row r="886" spans="2:13" s="13" customFormat="1" ht="12.75">
      <c r="B886" s="12"/>
      <c r="C886" s="12"/>
      <c r="F886" s="116"/>
      <c r="G886" s="122"/>
      <c r="H886" s="127"/>
      <c r="I886" s="127"/>
      <c r="J886" s="127"/>
      <c r="K886" s="127"/>
      <c r="M886" s="86"/>
    </row>
    <row r="887" spans="2:13" s="13" customFormat="1" ht="12.75">
      <c r="B887" s="12"/>
      <c r="C887" s="12"/>
      <c r="F887" s="116"/>
      <c r="G887" s="122"/>
      <c r="H887" s="127"/>
      <c r="I887" s="127"/>
      <c r="J887" s="127"/>
      <c r="K887" s="127"/>
      <c r="M887" s="86"/>
    </row>
    <row r="888" spans="2:13" s="13" customFormat="1" ht="12.75">
      <c r="B888" s="12"/>
      <c r="C888" s="12"/>
      <c r="F888" s="116"/>
      <c r="G888" s="122"/>
      <c r="H888" s="127"/>
      <c r="I888" s="127"/>
      <c r="J888" s="127"/>
      <c r="K888" s="127"/>
      <c r="M888" s="86"/>
    </row>
    <row r="889" spans="2:13" s="13" customFormat="1" ht="12.75">
      <c r="B889" s="12"/>
      <c r="C889" s="12"/>
      <c r="F889" s="116"/>
      <c r="G889" s="122"/>
      <c r="H889" s="127"/>
      <c r="I889" s="127"/>
      <c r="J889" s="127"/>
      <c r="K889" s="127"/>
      <c r="M889" s="86"/>
    </row>
    <row r="890" spans="2:13" s="13" customFormat="1" ht="12.75">
      <c r="B890" s="12"/>
      <c r="C890" s="12"/>
      <c r="F890" s="116"/>
      <c r="G890" s="122"/>
      <c r="H890" s="127"/>
      <c r="I890" s="127"/>
      <c r="J890" s="127"/>
      <c r="K890" s="127"/>
      <c r="M890" s="86"/>
    </row>
    <row r="891" spans="2:13" s="13" customFormat="1" ht="12.75">
      <c r="B891" s="12"/>
      <c r="C891" s="12"/>
      <c r="F891" s="116"/>
      <c r="G891" s="122"/>
      <c r="H891" s="127"/>
      <c r="I891" s="127"/>
      <c r="J891" s="127"/>
      <c r="K891" s="127"/>
      <c r="M891" s="86"/>
    </row>
    <row r="892" spans="2:13" s="13" customFormat="1" ht="12.75">
      <c r="B892" s="12"/>
      <c r="C892" s="12"/>
      <c r="F892" s="116"/>
      <c r="G892" s="122"/>
      <c r="H892" s="127"/>
      <c r="I892" s="127"/>
      <c r="J892" s="127"/>
      <c r="K892" s="127"/>
      <c r="M892" s="86"/>
    </row>
    <row r="893" spans="2:13" s="13" customFormat="1" ht="12.75">
      <c r="B893" s="12"/>
      <c r="C893" s="12"/>
      <c r="F893" s="116"/>
      <c r="G893" s="122"/>
      <c r="H893" s="127"/>
      <c r="I893" s="127"/>
      <c r="J893" s="127"/>
      <c r="K893" s="127"/>
      <c r="M893" s="86"/>
    </row>
    <row r="894" spans="2:13" s="13" customFormat="1" ht="12.75">
      <c r="B894" s="12"/>
      <c r="C894" s="12"/>
      <c r="F894" s="116"/>
      <c r="G894" s="122"/>
      <c r="H894" s="127"/>
      <c r="I894" s="127"/>
      <c r="J894" s="127"/>
      <c r="K894" s="127"/>
      <c r="M894" s="86"/>
    </row>
    <row r="895" spans="2:13" s="13" customFormat="1" ht="12.75">
      <c r="B895" s="12"/>
      <c r="C895" s="12"/>
      <c r="F895" s="116"/>
      <c r="G895" s="122"/>
      <c r="H895" s="127"/>
      <c r="I895" s="127"/>
      <c r="J895" s="127"/>
      <c r="K895" s="127"/>
      <c r="M895" s="86"/>
    </row>
    <row r="896" spans="2:13" s="13" customFormat="1" ht="12.75">
      <c r="B896" s="12"/>
      <c r="C896" s="12"/>
      <c r="F896" s="116"/>
      <c r="G896" s="122"/>
      <c r="H896" s="127"/>
      <c r="I896" s="127"/>
      <c r="J896" s="127"/>
      <c r="K896" s="127"/>
      <c r="M896" s="86"/>
    </row>
    <row r="897" spans="2:13" s="13" customFormat="1" ht="12.75">
      <c r="B897" s="12"/>
      <c r="C897" s="12"/>
      <c r="F897" s="116"/>
      <c r="G897" s="122"/>
      <c r="H897" s="127"/>
      <c r="I897" s="127"/>
      <c r="J897" s="127"/>
      <c r="K897" s="127"/>
      <c r="M897" s="86"/>
    </row>
    <row r="898" spans="2:13" s="13" customFormat="1" ht="12.75">
      <c r="B898" s="12"/>
      <c r="C898" s="12"/>
      <c r="F898" s="116"/>
      <c r="G898" s="122"/>
      <c r="H898" s="127"/>
      <c r="I898" s="127"/>
      <c r="J898" s="127"/>
      <c r="K898" s="127"/>
      <c r="M898" s="86"/>
    </row>
    <row r="899" spans="2:13" s="13" customFormat="1" ht="12.75">
      <c r="B899" s="12"/>
      <c r="C899" s="12"/>
      <c r="F899" s="116"/>
      <c r="G899" s="122"/>
      <c r="H899" s="127"/>
      <c r="I899" s="127"/>
      <c r="J899" s="127"/>
      <c r="K899" s="127"/>
      <c r="M899" s="86"/>
    </row>
    <row r="900" spans="2:13" s="13" customFormat="1" ht="12.75">
      <c r="B900" s="12"/>
      <c r="C900" s="12"/>
      <c r="F900" s="116"/>
      <c r="G900" s="122"/>
      <c r="H900" s="127"/>
      <c r="I900" s="127"/>
      <c r="J900" s="127"/>
      <c r="K900" s="127"/>
      <c r="M900" s="86"/>
    </row>
    <row r="901" spans="2:13" s="13" customFormat="1" ht="12.75">
      <c r="B901" s="12"/>
      <c r="C901" s="12"/>
      <c r="F901" s="116"/>
      <c r="G901" s="122"/>
      <c r="H901" s="127"/>
      <c r="I901" s="127"/>
      <c r="J901" s="127"/>
      <c r="K901" s="127"/>
      <c r="M901" s="86"/>
    </row>
    <row r="902" spans="2:13" s="13" customFormat="1" ht="12.75">
      <c r="B902" s="12"/>
      <c r="C902" s="12"/>
      <c r="F902" s="116"/>
      <c r="G902" s="122"/>
      <c r="H902" s="127"/>
      <c r="I902" s="127"/>
      <c r="J902" s="127"/>
      <c r="K902" s="127"/>
      <c r="M902" s="86"/>
    </row>
    <row r="903" spans="2:13" s="13" customFormat="1" ht="12.75">
      <c r="B903" s="12"/>
      <c r="C903" s="12"/>
      <c r="F903" s="116"/>
      <c r="G903" s="122"/>
      <c r="H903" s="127"/>
      <c r="I903" s="127"/>
      <c r="J903" s="127"/>
      <c r="K903" s="127"/>
      <c r="M903" s="86"/>
    </row>
    <row r="904" spans="2:13" s="13" customFormat="1" ht="12.75">
      <c r="B904" s="12"/>
      <c r="C904" s="12"/>
      <c r="F904" s="116"/>
      <c r="G904" s="122"/>
      <c r="H904" s="127"/>
      <c r="I904" s="127"/>
      <c r="J904" s="127"/>
      <c r="K904" s="127"/>
      <c r="M904" s="86"/>
    </row>
    <row r="905" spans="2:13" s="13" customFormat="1" ht="12.75">
      <c r="B905" s="12"/>
      <c r="C905" s="12"/>
      <c r="F905" s="116"/>
      <c r="G905" s="122"/>
      <c r="H905" s="127"/>
      <c r="I905" s="127"/>
      <c r="J905" s="127"/>
      <c r="K905" s="127"/>
      <c r="M905" s="86"/>
    </row>
    <row r="906" spans="2:13" s="13" customFormat="1" ht="12.75">
      <c r="B906" s="12"/>
      <c r="C906" s="12"/>
      <c r="F906" s="116"/>
      <c r="G906" s="122"/>
      <c r="H906" s="127"/>
      <c r="I906" s="127"/>
      <c r="J906" s="127"/>
      <c r="K906" s="127"/>
      <c r="M906" s="86"/>
    </row>
    <row r="907" spans="2:13" s="13" customFormat="1" ht="12.75">
      <c r="B907" s="12"/>
      <c r="C907" s="12"/>
      <c r="F907" s="116"/>
      <c r="G907" s="122"/>
      <c r="H907" s="127"/>
      <c r="I907" s="127"/>
      <c r="J907" s="127"/>
      <c r="K907" s="127"/>
      <c r="M907" s="86"/>
    </row>
    <row r="908" spans="2:13" s="13" customFormat="1" ht="12.75">
      <c r="B908" s="12"/>
      <c r="C908" s="12"/>
      <c r="F908" s="116"/>
      <c r="G908" s="122"/>
      <c r="H908" s="127"/>
      <c r="I908" s="127"/>
      <c r="J908" s="127"/>
      <c r="K908" s="127"/>
      <c r="M908" s="86"/>
    </row>
    <row r="909" spans="2:13" s="13" customFormat="1" ht="12.75">
      <c r="B909" s="12"/>
      <c r="C909" s="12"/>
      <c r="F909" s="116"/>
      <c r="G909" s="122"/>
      <c r="H909" s="127"/>
      <c r="I909" s="127"/>
      <c r="J909" s="127"/>
      <c r="K909" s="127"/>
      <c r="M909" s="86"/>
    </row>
    <row r="910" spans="2:13" s="13" customFormat="1" ht="12.75">
      <c r="B910" s="12"/>
      <c r="C910" s="12"/>
      <c r="F910" s="116"/>
      <c r="G910" s="122"/>
      <c r="H910" s="127"/>
      <c r="I910" s="127"/>
      <c r="J910" s="127"/>
      <c r="K910" s="127"/>
      <c r="M910" s="86"/>
    </row>
    <row r="911" spans="2:13" s="13" customFormat="1" ht="12.75">
      <c r="B911" s="12"/>
      <c r="C911" s="12"/>
      <c r="F911" s="116"/>
      <c r="G911" s="122"/>
      <c r="H911" s="127"/>
      <c r="I911" s="127"/>
      <c r="J911" s="127"/>
      <c r="K911" s="127"/>
      <c r="M911" s="86"/>
    </row>
    <row r="912" spans="2:13" s="13" customFormat="1" ht="12.75">
      <c r="B912" s="12"/>
      <c r="C912" s="12"/>
      <c r="F912" s="116"/>
      <c r="G912" s="122"/>
      <c r="H912" s="127"/>
      <c r="I912" s="127"/>
      <c r="J912" s="127"/>
      <c r="K912" s="127"/>
      <c r="M912" s="86"/>
    </row>
    <row r="913" spans="2:13" s="13" customFormat="1" ht="12.75">
      <c r="B913" s="12"/>
      <c r="C913" s="12"/>
      <c r="F913" s="116"/>
      <c r="G913" s="122"/>
      <c r="H913" s="127"/>
      <c r="I913" s="127"/>
      <c r="J913" s="127"/>
      <c r="K913" s="127"/>
      <c r="M913" s="86"/>
    </row>
    <row r="914" spans="2:13" s="13" customFormat="1" ht="12.75">
      <c r="B914" s="12"/>
      <c r="C914" s="12"/>
      <c r="F914" s="116"/>
      <c r="G914" s="122"/>
      <c r="H914" s="127"/>
      <c r="I914" s="127"/>
      <c r="J914" s="127"/>
      <c r="K914" s="127"/>
      <c r="M914" s="86"/>
    </row>
    <row r="915" spans="2:13" s="13" customFormat="1" ht="12.75">
      <c r="B915" s="12"/>
      <c r="C915" s="12"/>
      <c r="F915" s="116"/>
      <c r="G915" s="122"/>
      <c r="H915" s="127"/>
      <c r="I915" s="127"/>
      <c r="J915" s="127"/>
      <c r="K915" s="127"/>
      <c r="M915" s="86"/>
    </row>
    <row r="916" spans="2:13" s="13" customFormat="1" ht="12.75">
      <c r="B916" s="12"/>
      <c r="C916" s="12"/>
      <c r="F916" s="116"/>
      <c r="G916" s="122"/>
      <c r="H916" s="127"/>
      <c r="I916" s="127"/>
      <c r="J916" s="127"/>
      <c r="K916" s="127"/>
      <c r="M916" s="86"/>
    </row>
    <row r="917" spans="2:13" s="13" customFormat="1" ht="12.75">
      <c r="B917" s="12"/>
      <c r="C917" s="12"/>
      <c r="F917" s="116"/>
      <c r="G917" s="122"/>
      <c r="H917" s="127"/>
      <c r="I917" s="127"/>
      <c r="J917" s="127"/>
      <c r="K917" s="127"/>
      <c r="M917" s="86"/>
    </row>
    <row r="918" spans="2:13" s="13" customFormat="1" ht="12.75">
      <c r="B918" s="12"/>
      <c r="C918" s="12"/>
      <c r="F918" s="116"/>
      <c r="G918" s="122"/>
      <c r="H918" s="127"/>
      <c r="I918" s="127"/>
      <c r="J918" s="127"/>
      <c r="K918" s="127"/>
      <c r="M918" s="86"/>
    </row>
    <row r="919" spans="2:13" s="13" customFormat="1" ht="12.75">
      <c r="B919" s="12"/>
      <c r="C919" s="12"/>
      <c r="F919" s="116"/>
      <c r="G919" s="122"/>
      <c r="H919" s="127"/>
      <c r="I919" s="127"/>
      <c r="J919" s="127"/>
      <c r="K919" s="127"/>
      <c r="M919" s="86"/>
    </row>
    <row r="920" spans="2:13" s="13" customFormat="1" ht="12.75">
      <c r="B920" s="12"/>
      <c r="C920" s="12"/>
      <c r="F920" s="116"/>
      <c r="G920" s="122"/>
      <c r="H920" s="127"/>
      <c r="I920" s="127"/>
      <c r="J920" s="127"/>
      <c r="K920" s="127"/>
      <c r="M920" s="86"/>
    </row>
    <row r="921" spans="2:13" s="13" customFormat="1" ht="12.75">
      <c r="B921" s="12"/>
      <c r="C921" s="12"/>
      <c r="F921" s="116"/>
      <c r="G921" s="122"/>
      <c r="H921" s="127"/>
      <c r="I921" s="127"/>
      <c r="J921" s="127"/>
      <c r="K921" s="127"/>
      <c r="M921" s="86"/>
    </row>
    <row r="922" spans="2:13" s="13" customFormat="1" ht="12.75">
      <c r="B922" s="12"/>
      <c r="C922" s="12"/>
      <c r="F922" s="116"/>
      <c r="G922" s="122"/>
      <c r="H922" s="127"/>
      <c r="I922" s="127"/>
      <c r="J922" s="127"/>
      <c r="K922" s="127"/>
      <c r="M922" s="86"/>
    </row>
    <row r="923" spans="2:13" s="13" customFormat="1" ht="12.75">
      <c r="B923" s="12"/>
      <c r="C923" s="12"/>
      <c r="F923" s="116"/>
      <c r="G923" s="122"/>
      <c r="H923" s="127"/>
      <c r="I923" s="127"/>
      <c r="J923" s="127"/>
      <c r="K923" s="127"/>
      <c r="M923" s="86"/>
    </row>
    <row r="924" spans="2:13" s="13" customFormat="1" ht="12.75">
      <c r="B924" s="12"/>
      <c r="C924" s="12"/>
      <c r="F924" s="116"/>
      <c r="G924" s="122"/>
      <c r="H924" s="127"/>
      <c r="I924" s="127"/>
      <c r="J924" s="127"/>
      <c r="K924" s="127"/>
      <c r="M924" s="86"/>
    </row>
    <row r="925" spans="2:13" s="13" customFormat="1" ht="12.75">
      <c r="B925" s="12"/>
      <c r="C925" s="12"/>
      <c r="F925" s="116"/>
      <c r="G925" s="122"/>
      <c r="H925" s="127"/>
      <c r="I925" s="127"/>
      <c r="J925" s="127"/>
      <c r="K925" s="127"/>
      <c r="M925" s="86"/>
    </row>
    <row r="926" spans="2:13" s="13" customFormat="1" ht="12.75">
      <c r="B926" s="12"/>
      <c r="C926" s="12"/>
      <c r="F926" s="116"/>
      <c r="G926" s="122"/>
      <c r="H926" s="127"/>
      <c r="I926" s="127"/>
      <c r="J926" s="127"/>
      <c r="K926" s="127"/>
      <c r="M926" s="86"/>
    </row>
    <row r="927" spans="2:13" s="13" customFormat="1" ht="12.75">
      <c r="B927" s="12"/>
      <c r="C927" s="12"/>
      <c r="F927" s="116"/>
      <c r="G927" s="122"/>
      <c r="H927" s="127"/>
      <c r="I927" s="127"/>
      <c r="J927" s="127"/>
      <c r="K927" s="127"/>
      <c r="M927" s="86"/>
    </row>
    <row r="928" spans="2:13" s="13" customFormat="1" ht="12.75">
      <c r="B928" s="12"/>
      <c r="C928" s="12"/>
      <c r="F928" s="116"/>
      <c r="G928" s="122"/>
      <c r="H928" s="127"/>
      <c r="I928" s="127"/>
      <c r="J928" s="127"/>
      <c r="K928" s="127"/>
      <c r="M928" s="86"/>
    </row>
    <row r="929" spans="2:13" s="13" customFormat="1" ht="12.75">
      <c r="B929" s="12"/>
      <c r="C929" s="12"/>
      <c r="F929" s="116"/>
      <c r="G929" s="122"/>
      <c r="H929" s="127"/>
      <c r="I929" s="127"/>
      <c r="J929" s="127"/>
      <c r="K929" s="127"/>
      <c r="M929" s="86"/>
    </row>
    <row r="930" spans="2:13" s="13" customFormat="1" ht="12.75">
      <c r="B930" s="12"/>
      <c r="C930" s="12"/>
      <c r="F930" s="116"/>
      <c r="G930" s="122"/>
      <c r="H930" s="127"/>
      <c r="I930" s="127"/>
      <c r="J930" s="127"/>
      <c r="K930" s="127"/>
      <c r="M930" s="86"/>
    </row>
    <row r="931" spans="2:13" s="13" customFormat="1" ht="12.75">
      <c r="B931" s="12"/>
      <c r="C931" s="12"/>
      <c r="F931" s="116"/>
      <c r="G931" s="122"/>
      <c r="H931" s="127"/>
      <c r="I931" s="127"/>
      <c r="J931" s="127"/>
      <c r="K931" s="127"/>
      <c r="M931" s="86"/>
    </row>
    <row r="932" spans="2:13" s="13" customFormat="1" ht="12.75">
      <c r="B932" s="12"/>
      <c r="C932" s="12"/>
      <c r="F932" s="116"/>
      <c r="G932" s="122"/>
      <c r="H932" s="127"/>
      <c r="I932" s="127"/>
      <c r="J932" s="127"/>
      <c r="K932" s="127"/>
      <c r="M932" s="86"/>
    </row>
    <row r="933" spans="2:13" s="13" customFormat="1" ht="12.75">
      <c r="B933" s="12"/>
      <c r="C933" s="12"/>
      <c r="F933" s="116"/>
      <c r="G933" s="122"/>
      <c r="H933" s="127"/>
      <c r="I933" s="127"/>
      <c r="J933" s="127"/>
      <c r="K933" s="127"/>
      <c r="M933" s="86"/>
    </row>
    <row r="934" spans="2:13" s="13" customFormat="1" ht="12.75">
      <c r="B934" s="12"/>
      <c r="C934" s="12"/>
      <c r="F934" s="116"/>
      <c r="G934" s="122"/>
      <c r="H934" s="127"/>
      <c r="I934" s="127"/>
      <c r="J934" s="127"/>
      <c r="K934" s="127"/>
      <c r="M934" s="86"/>
    </row>
    <row r="935" spans="2:13" s="13" customFormat="1" ht="12.75">
      <c r="B935" s="12"/>
      <c r="C935" s="12"/>
      <c r="F935" s="116"/>
      <c r="G935" s="122"/>
      <c r="H935" s="127"/>
      <c r="I935" s="127"/>
      <c r="J935" s="127"/>
      <c r="K935" s="127"/>
      <c r="M935" s="86"/>
    </row>
    <row r="936" spans="2:13" s="13" customFormat="1" ht="12.75">
      <c r="B936" s="12"/>
      <c r="C936" s="12"/>
      <c r="F936" s="116"/>
      <c r="G936" s="122"/>
      <c r="H936" s="127"/>
      <c r="I936" s="127"/>
      <c r="J936" s="127"/>
      <c r="K936" s="127"/>
      <c r="M936" s="86"/>
    </row>
    <row r="937" spans="2:13" s="13" customFormat="1" ht="12.75">
      <c r="B937" s="12"/>
      <c r="C937" s="12"/>
      <c r="F937" s="116"/>
      <c r="G937" s="122"/>
      <c r="H937" s="127"/>
      <c r="I937" s="127"/>
      <c r="J937" s="127"/>
      <c r="K937" s="127"/>
      <c r="M937" s="86"/>
    </row>
    <row r="938" spans="2:13" s="13" customFormat="1" ht="12.75">
      <c r="B938" s="12"/>
      <c r="C938" s="12"/>
      <c r="F938" s="116"/>
      <c r="G938" s="122"/>
      <c r="H938" s="127"/>
      <c r="I938" s="127"/>
      <c r="J938" s="127"/>
      <c r="K938" s="127"/>
      <c r="M938" s="86"/>
    </row>
    <row r="939" spans="2:13" s="13" customFormat="1" ht="12.75">
      <c r="B939" s="12"/>
      <c r="C939" s="12"/>
      <c r="F939" s="116"/>
      <c r="G939" s="122"/>
      <c r="H939" s="127"/>
      <c r="I939" s="127"/>
      <c r="J939" s="127"/>
      <c r="K939" s="127"/>
      <c r="M939" s="86"/>
    </row>
    <row r="940" spans="2:13" s="13" customFormat="1" ht="12.75">
      <c r="B940" s="12"/>
      <c r="C940" s="12"/>
      <c r="F940" s="116"/>
      <c r="G940" s="122"/>
      <c r="H940" s="127"/>
      <c r="I940" s="127"/>
      <c r="J940" s="127"/>
      <c r="K940" s="127"/>
      <c r="M940" s="86"/>
    </row>
    <row r="941" spans="2:13" s="13" customFormat="1" ht="12.75">
      <c r="B941" s="12"/>
      <c r="C941" s="12"/>
      <c r="F941" s="116"/>
      <c r="G941" s="122"/>
      <c r="H941" s="127"/>
      <c r="I941" s="127"/>
      <c r="J941" s="127"/>
      <c r="K941" s="127"/>
      <c r="M941" s="86"/>
    </row>
    <row r="942" spans="2:13" s="13" customFormat="1" ht="12.75">
      <c r="B942" s="12"/>
      <c r="C942" s="12"/>
      <c r="F942" s="116"/>
      <c r="G942" s="122"/>
      <c r="H942" s="127"/>
      <c r="I942" s="127"/>
      <c r="J942" s="127"/>
      <c r="K942" s="127"/>
      <c r="M942" s="86"/>
    </row>
    <row r="943" spans="2:13" s="13" customFormat="1" ht="12.75">
      <c r="B943" s="12"/>
      <c r="C943" s="12"/>
      <c r="F943" s="116"/>
      <c r="G943" s="122"/>
      <c r="H943" s="127"/>
      <c r="I943" s="127"/>
      <c r="J943" s="127"/>
      <c r="K943" s="127"/>
      <c r="M943" s="86"/>
    </row>
    <row r="944" spans="2:13" s="13" customFormat="1" ht="12.75">
      <c r="B944" s="12"/>
      <c r="C944" s="12"/>
      <c r="F944" s="116"/>
      <c r="G944" s="122"/>
      <c r="H944" s="127"/>
      <c r="I944" s="127"/>
      <c r="J944" s="127"/>
      <c r="K944" s="127"/>
      <c r="M944" s="86"/>
    </row>
    <row r="945" spans="2:13" s="13" customFormat="1" ht="12.75">
      <c r="B945" s="12"/>
      <c r="C945" s="12"/>
      <c r="F945" s="116"/>
      <c r="G945" s="122"/>
      <c r="H945" s="127"/>
      <c r="I945" s="127"/>
      <c r="J945" s="127"/>
      <c r="K945" s="127"/>
      <c r="M945" s="86"/>
    </row>
    <row r="946" spans="2:13" s="13" customFormat="1" ht="12.75">
      <c r="B946" s="12"/>
      <c r="C946" s="12"/>
      <c r="F946" s="116"/>
      <c r="G946" s="122"/>
      <c r="H946" s="127"/>
      <c r="I946" s="127"/>
      <c r="J946" s="127"/>
      <c r="K946" s="127"/>
      <c r="M946" s="86"/>
    </row>
    <row r="947" spans="2:13" s="13" customFormat="1" ht="12.75">
      <c r="B947" s="12"/>
      <c r="C947" s="12"/>
      <c r="F947" s="116"/>
      <c r="G947" s="122"/>
      <c r="H947" s="127"/>
      <c r="I947" s="127"/>
      <c r="J947" s="127"/>
      <c r="K947" s="127"/>
      <c r="M947" s="86"/>
    </row>
    <row r="948" spans="2:13" s="13" customFormat="1" ht="12.75">
      <c r="B948" s="12"/>
      <c r="C948" s="12"/>
      <c r="F948" s="116"/>
      <c r="G948" s="122"/>
      <c r="H948" s="127"/>
      <c r="I948" s="127"/>
      <c r="J948" s="127"/>
      <c r="K948" s="127"/>
      <c r="M948" s="86"/>
    </row>
    <row r="949" spans="2:13" s="13" customFormat="1" ht="12.75">
      <c r="B949" s="12"/>
      <c r="C949" s="12"/>
      <c r="F949" s="116"/>
      <c r="G949" s="122"/>
      <c r="H949" s="127"/>
      <c r="I949" s="127"/>
      <c r="J949" s="127"/>
      <c r="K949" s="127"/>
      <c r="M949" s="86"/>
    </row>
    <row r="950" spans="2:13" s="13" customFormat="1" ht="12.75">
      <c r="B950" s="12"/>
      <c r="C950" s="12"/>
      <c r="F950" s="116"/>
      <c r="G950" s="122"/>
      <c r="H950" s="127"/>
      <c r="I950" s="127"/>
      <c r="J950" s="127"/>
      <c r="K950" s="127"/>
      <c r="M950" s="86"/>
    </row>
    <row r="951" spans="2:13" s="13" customFormat="1" ht="12.75">
      <c r="B951" s="12"/>
      <c r="C951" s="12"/>
      <c r="F951" s="116"/>
      <c r="G951" s="122"/>
      <c r="H951" s="127"/>
      <c r="I951" s="127"/>
      <c r="J951" s="127"/>
      <c r="K951" s="127"/>
      <c r="M951" s="86"/>
    </row>
    <row r="952" spans="2:13" s="13" customFormat="1" ht="12.75">
      <c r="B952" s="12"/>
      <c r="C952" s="12"/>
      <c r="F952" s="116"/>
      <c r="G952" s="122"/>
      <c r="H952" s="127"/>
      <c r="I952" s="127"/>
      <c r="J952" s="127"/>
      <c r="K952" s="127"/>
      <c r="M952" s="86"/>
    </row>
    <row r="953" spans="2:13" s="13" customFormat="1" ht="12.75">
      <c r="B953" s="12"/>
      <c r="C953" s="12"/>
      <c r="F953" s="116"/>
      <c r="G953" s="122"/>
      <c r="H953" s="127"/>
      <c r="I953" s="127"/>
      <c r="J953" s="127"/>
      <c r="K953" s="127"/>
      <c r="M953" s="86"/>
    </row>
    <row r="954" spans="2:13" s="13" customFormat="1" ht="12.75">
      <c r="B954" s="12"/>
      <c r="C954" s="12"/>
      <c r="F954" s="116"/>
      <c r="G954" s="122"/>
      <c r="H954" s="127"/>
      <c r="I954" s="127"/>
      <c r="J954" s="127"/>
      <c r="K954" s="127"/>
      <c r="M954" s="86"/>
    </row>
    <row r="955" spans="2:13" s="13" customFormat="1" ht="12.75">
      <c r="B955" s="12"/>
      <c r="C955" s="12"/>
      <c r="F955" s="116"/>
      <c r="G955" s="122"/>
      <c r="H955" s="127"/>
      <c r="I955" s="127"/>
      <c r="J955" s="127"/>
      <c r="K955" s="127"/>
      <c r="M955" s="86"/>
    </row>
    <row r="956" spans="2:13" s="13" customFormat="1" ht="12.75">
      <c r="B956" s="12"/>
      <c r="C956" s="12"/>
      <c r="F956" s="116"/>
      <c r="G956" s="122"/>
      <c r="H956" s="127"/>
      <c r="I956" s="127"/>
      <c r="J956" s="127"/>
      <c r="K956" s="127"/>
      <c r="M956" s="86"/>
    </row>
    <row r="957" spans="2:13" s="13" customFormat="1" ht="12.75">
      <c r="B957" s="12"/>
      <c r="C957" s="12"/>
      <c r="F957" s="116"/>
      <c r="G957" s="122"/>
      <c r="H957" s="127"/>
      <c r="I957" s="127"/>
      <c r="J957" s="127"/>
      <c r="K957" s="127"/>
      <c r="M957" s="86"/>
    </row>
    <row r="958" spans="2:13" s="13" customFormat="1" ht="12.75">
      <c r="B958" s="12"/>
      <c r="C958" s="12"/>
      <c r="F958" s="116"/>
      <c r="G958" s="122"/>
      <c r="H958" s="127"/>
      <c r="I958" s="127"/>
      <c r="J958" s="127"/>
      <c r="K958" s="127"/>
      <c r="M958" s="86"/>
    </row>
    <row r="959" spans="2:13" s="13" customFormat="1" ht="12.75">
      <c r="B959" s="12"/>
      <c r="C959" s="12"/>
      <c r="F959" s="116"/>
      <c r="G959" s="122"/>
      <c r="H959" s="127"/>
      <c r="I959" s="127"/>
      <c r="J959" s="127"/>
      <c r="K959" s="127"/>
      <c r="M959" s="86"/>
    </row>
    <row r="960" spans="2:13" s="13" customFormat="1" ht="12.75">
      <c r="B960" s="12"/>
      <c r="C960" s="12"/>
      <c r="F960" s="116"/>
      <c r="G960" s="122"/>
      <c r="H960" s="127"/>
      <c r="I960" s="127"/>
      <c r="J960" s="127"/>
      <c r="K960" s="127"/>
      <c r="M960" s="86"/>
    </row>
    <row r="961" spans="2:13" s="13" customFormat="1" ht="12.75">
      <c r="B961" s="12"/>
      <c r="C961" s="12"/>
      <c r="F961" s="116"/>
      <c r="G961" s="122"/>
      <c r="H961" s="127"/>
      <c r="I961" s="127"/>
      <c r="J961" s="127"/>
      <c r="K961" s="127"/>
      <c r="M961" s="86"/>
    </row>
    <row r="962" spans="2:13" s="13" customFormat="1" ht="12.75">
      <c r="B962" s="12"/>
      <c r="C962" s="12"/>
      <c r="F962" s="116"/>
      <c r="G962" s="122"/>
      <c r="H962" s="127"/>
      <c r="I962" s="127"/>
      <c r="J962" s="127"/>
      <c r="K962" s="127"/>
      <c r="M962" s="86"/>
    </row>
    <row r="963" spans="2:13" s="13" customFormat="1" ht="12.75">
      <c r="B963" s="12"/>
      <c r="C963" s="12"/>
      <c r="F963" s="116"/>
      <c r="G963" s="122"/>
      <c r="H963" s="127"/>
      <c r="I963" s="127"/>
      <c r="J963" s="127"/>
      <c r="K963" s="127"/>
      <c r="M963" s="86"/>
    </row>
    <row r="964" spans="2:13" s="13" customFormat="1" ht="12.75">
      <c r="B964" s="12"/>
      <c r="C964" s="12"/>
      <c r="F964" s="116"/>
      <c r="G964" s="122"/>
      <c r="H964" s="127"/>
      <c r="I964" s="127"/>
      <c r="J964" s="127"/>
      <c r="K964" s="127"/>
      <c r="M964" s="86"/>
    </row>
    <row r="965" spans="2:13" s="13" customFormat="1" ht="12.75">
      <c r="B965" s="12"/>
      <c r="C965" s="12"/>
      <c r="F965" s="116"/>
      <c r="G965" s="122"/>
      <c r="H965" s="127"/>
      <c r="I965" s="127"/>
      <c r="J965" s="127"/>
      <c r="K965" s="127"/>
      <c r="M965" s="86"/>
    </row>
    <row r="966" spans="2:13" s="13" customFormat="1" ht="12.75">
      <c r="B966" s="12"/>
      <c r="C966" s="12"/>
      <c r="F966" s="116"/>
      <c r="G966" s="122"/>
      <c r="H966" s="127"/>
      <c r="I966" s="127"/>
      <c r="J966" s="127"/>
      <c r="K966" s="127"/>
      <c r="M966" s="86"/>
    </row>
    <row r="967" spans="2:13" s="13" customFormat="1" ht="12.75">
      <c r="B967" s="12"/>
      <c r="C967" s="12"/>
      <c r="F967" s="116"/>
      <c r="G967" s="122"/>
      <c r="H967" s="127"/>
      <c r="I967" s="127"/>
      <c r="J967" s="127"/>
      <c r="K967" s="127"/>
      <c r="M967" s="86"/>
    </row>
    <row r="968" spans="2:13" s="13" customFormat="1" ht="12.75">
      <c r="B968" s="12"/>
      <c r="C968" s="12"/>
      <c r="F968" s="116"/>
      <c r="G968" s="122"/>
      <c r="H968" s="127"/>
      <c r="I968" s="127"/>
      <c r="J968" s="127"/>
      <c r="K968" s="127"/>
      <c r="M968" s="86"/>
    </row>
    <row r="969" spans="2:13" s="13" customFormat="1" ht="12.75">
      <c r="B969" s="12"/>
      <c r="C969" s="12"/>
      <c r="F969" s="116"/>
      <c r="G969" s="122"/>
      <c r="H969" s="127"/>
      <c r="I969" s="127"/>
      <c r="J969" s="127"/>
      <c r="K969" s="127"/>
      <c r="M969" s="86"/>
    </row>
    <row r="970" spans="2:20" s="79" customFormat="1" ht="12.75">
      <c r="B970" s="78"/>
      <c r="C970" s="78"/>
      <c r="F970" s="117"/>
      <c r="G970" s="123"/>
      <c r="H970" s="128"/>
      <c r="I970" s="128"/>
      <c r="J970" s="128"/>
      <c r="K970" s="128"/>
      <c r="M970" s="87"/>
      <c r="N970" s="13"/>
      <c r="O970" s="13"/>
      <c r="P970" s="13"/>
      <c r="Q970" s="13"/>
      <c r="R970" s="13"/>
      <c r="S970" s="13"/>
      <c r="T970" s="13"/>
    </row>
    <row r="971" spans="2:20" s="79" customFormat="1" ht="12.75">
      <c r="B971" s="78"/>
      <c r="C971" s="78"/>
      <c r="F971" s="117"/>
      <c r="G971" s="123"/>
      <c r="H971" s="128"/>
      <c r="I971" s="128"/>
      <c r="J971" s="128"/>
      <c r="K971" s="128"/>
      <c r="M971" s="87"/>
      <c r="N971" s="13"/>
      <c r="O971" s="13"/>
      <c r="P971" s="13"/>
      <c r="Q971" s="13"/>
      <c r="R971" s="13"/>
      <c r="S971" s="13"/>
      <c r="T971" s="13"/>
    </row>
    <row r="972" spans="2:20" s="79" customFormat="1" ht="12.75">
      <c r="B972" s="78"/>
      <c r="C972" s="78"/>
      <c r="F972" s="117"/>
      <c r="G972" s="123"/>
      <c r="H972" s="128"/>
      <c r="I972" s="128"/>
      <c r="J972" s="128"/>
      <c r="K972" s="128"/>
      <c r="M972" s="87"/>
      <c r="N972" s="13"/>
      <c r="O972" s="13"/>
      <c r="P972" s="13"/>
      <c r="Q972" s="13"/>
      <c r="R972" s="13"/>
      <c r="S972" s="13"/>
      <c r="T972" s="13"/>
    </row>
    <row r="973" spans="2:20" s="79" customFormat="1" ht="12.75">
      <c r="B973" s="78"/>
      <c r="C973" s="78"/>
      <c r="F973" s="117"/>
      <c r="G973" s="123"/>
      <c r="H973" s="128"/>
      <c r="I973" s="128"/>
      <c r="J973" s="128"/>
      <c r="K973" s="128"/>
      <c r="M973" s="87"/>
      <c r="N973" s="13"/>
      <c r="O973" s="13"/>
      <c r="P973" s="13"/>
      <c r="Q973" s="13"/>
      <c r="R973" s="13"/>
      <c r="S973" s="13"/>
      <c r="T973" s="13"/>
    </row>
    <row r="974" spans="2:20" s="79" customFormat="1" ht="12.75">
      <c r="B974" s="78"/>
      <c r="C974" s="78"/>
      <c r="F974" s="117"/>
      <c r="G974" s="123"/>
      <c r="H974" s="128"/>
      <c r="I974" s="128"/>
      <c r="J974" s="128"/>
      <c r="K974" s="128"/>
      <c r="M974" s="87"/>
      <c r="N974" s="13"/>
      <c r="O974" s="13"/>
      <c r="P974" s="13"/>
      <c r="Q974" s="13"/>
      <c r="R974" s="13"/>
      <c r="S974" s="13"/>
      <c r="T974" s="13"/>
    </row>
    <row r="975" spans="2:20" s="79" customFormat="1" ht="12.75">
      <c r="B975" s="78"/>
      <c r="C975" s="78"/>
      <c r="F975" s="117"/>
      <c r="G975" s="123"/>
      <c r="H975" s="128"/>
      <c r="I975" s="128"/>
      <c r="J975" s="128"/>
      <c r="K975" s="128"/>
      <c r="M975" s="87"/>
      <c r="N975" s="13"/>
      <c r="O975" s="13"/>
      <c r="P975" s="13"/>
      <c r="Q975" s="13"/>
      <c r="R975" s="13"/>
      <c r="S975" s="13"/>
      <c r="T975" s="13"/>
    </row>
    <row r="976" spans="2:20" s="79" customFormat="1" ht="12.75">
      <c r="B976" s="78"/>
      <c r="C976" s="78"/>
      <c r="F976" s="117"/>
      <c r="G976" s="123"/>
      <c r="H976" s="128"/>
      <c r="I976" s="128"/>
      <c r="J976" s="128"/>
      <c r="K976" s="128"/>
      <c r="M976" s="87"/>
      <c r="N976" s="13"/>
      <c r="O976" s="13"/>
      <c r="P976" s="13"/>
      <c r="Q976" s="13"/>
      <c r="R976" s="13"/>
      <c r="S976" s="13"/>
      <c r="T976" s="13"/>
    </row>
    <row r="977" spans="2:20" s="79" customFormat="1" ht="12.75">
      <c r="B977" s="78"/>
      <c r="C977" s="78"/>
      <c r="F977" s="117"/>
      <c r="G977" s="123"/>
      <c r="H977" s="128"/>
      <c r="I977" s="128"/>
      <c r="J977" s="128"/>
      <c r="K977" s="128"/>
      <c r="M977" s="87"/>
      <c r="N977" s="13"/>
      <c r="O977" s="13"/>
      <c r="P977" s="13"/>
      <c r="Q977" s="13"/>
      <c r="R977" s="13"/>
      <c r="S977" s="13"/>
      <c r="T977" s="13"/>
    </row>
    <row r="978" spans="2:20" s="79" customFormat="1" ht="12.75">
      <c r="B978" s="78"/>
      <c r="C978" s="78"/>
      <c r="F978" s="117"/>
      <c r="G978" s="123"/>
      <c r="H978" s="128"/>
      <c r="I978" s="128"/>
      <c r="J978" s="128"/>
      <c r="K978" s="128"/>
      <c r="M978" s="87"/>
      <c r="N978" s="13"/>
      <c r="O978" s="13"/>
      <c r="P978" s="13"/>
      <c r="Q978" s="13"/>
      <c r="R978" s="13"/>
      <c r="S978" s="13"/>
      <c r="T978" s="13"/>
    </row>
    <row r="979" spans="2:20" s="79" customFormat="1" ht="12.75">
      <c r="B979" s="78"/>
      <c r="C979" s="78"/>
      <c r="F979" s="117"/>
      <c r="G979" s="123"/>
      <c r="H979" s="128"/>
      <c r="I979" s="128"/>
      <c r="J979" s="128"/>
      <c r="K979" s="128"/>
      <c r="M979" s="87"/>
      <c r="N979" s="13"/>
      <c r="O979" s="13"/>
      <c r="P979" s="13"/>
      <c r="Q979" s="13"/>
      <c r="R979" s="13"/>
      <c r="S979" s="13"/>
      <c r="T979" s="13"/>
    </row>
    <row r="980" spans="2:20" s="79" customFormat="1" ht="12.75">
      <c r="B980" s="78"/>
      <c r="C980" s="78"/>
      <c r="F980" s="117"/>
      <c r="G980" s="123"/>
      <c r="H980" s="128"/>
      <c r="I980" s="128"/>
      <c r="J980" s="128"/>
      <c r="K980" s="128"/>
      <c r="M980" s="87"/>
      <c r="N980" s="13"/>
      <c r="O980" s="13"/>
      <c r="P980" s="13"/>
      <c r="Q980" s="13"/>
      <c r="R980" s="13"/>
      <c r="S980" s="13"/>
      <c r="T980" s="13"/>
    </row>
    <row r="981" spans="2:20" s="79" customFormat="1" ht="12.75">
      <c r="B981" s="78"/>
      <c r="C981" s="78"/>
      <c r="F981" s="117"/>
      <c r="G981" s="123"/>
      <c r="H981" s="128"/>
      <c r="I981" s="128"/>
      <c r="J981" s="128"/>
      <c r="K981" s="128"/>
      <c r="M981" s="87"/>
      <c r="N981" s="13"/>
      <c r="O981" s="13"/>
      <c r="P981" s="13"/>
      <c r="Q981" s="13"/>
      <c r="R981" s="13"/>
      <c r="S981" s="13"/>
      <c r="T981" s="13"/>
    </row>
    <row r="982" spans="2:20" s="79" customFormat="1" ht="12.75">
      <c r="B982" s="78"/>
      <c r="C982" s="78"/>
      <c r="F982" s="117"/>
      <c r="G982" s="123"/>
      <c r="H982" s="128"/>
      <c r="I982" s="128"/>
      <c r="J982" s="128"/>
      <c r="K982" s="128"/>
      <c r="M982" s="87"/>
      <c r="N982" s="13"/>
      <c r="O982" s="13"/>
      <c r="P982" s="13"/>
      <c r="Q982" s="13"/>
      <c r="R982" s="13"/>
      <c r="S982" s="13"/>
      <c r="T982" s="13"/>
    </row>
    <row r="983" spans="2:20" s="79" customFormat="1" ht="12.75">
      <c r="B983" s="78"/>
      <c r="C983" s="78"/>
      <c r="F983" s="117"/>
      <c r="G983" s="123"/>
      <c r="H983" s="128"/>
      <c r="I983" s="128"/>
      <c r="J983" s="128"/>
      <c r="K983" s="128"/>
      <c r="M983" s="87"/>
      <c r="N983" s="13"/>
      <c r="O983" s="13"/>
      <c r="P983" s="13"/>
      <c r="Q983" s="13"/>
      <c r="R983" s="13"/>
      <c r="S983" s="13"/>
      <c r="T983" s="13"/>
    </row>
    <row r="984" spans="2:20" s="79" customFormat="1" ht="12.75">
      <c r="B984" s="78"/>
      <c r="C984" s="78"/>
      <c r="F984" s="117"/>
      <c r="G984" s="123"/>
      <c r="H984" s="128"/>
      <c r="I984" s="128"/>
      <c r="J984" s="128"/>
      <c r="K984" s="128"/>
      <c r="M984" s="87"/>
      <c r="N984" s="13"/>
      <c r="O984" s="13"/>
      <c r="P984" s="13"/>
      <c r="Q984" s="13"/>
      <c r="R984" s="13"/>
      <c r="S984" s="13"/>
      <c r="T984" s="13"/>
    </row>
    <row r="985" spans="2:20" s="79" customFormat="1" ht="12.75">
      <c r="B985" s="78"/>
      <c r="C985" s="78"/>
      <c r="F985" s="117"/>
      <c r="G985" s="123"/>
      <c r="H985" s="128"/>
      <c r="I985" s="128"/>
      <c r="J985" s="128"/>
      <c r="K985" s="128"/>
      <c r="M985" s="87"/>
      <c r="N985" s="13"/>
      <c r="O985" s="13"/>
      <c r="P985" s="13"/>
      <c r="Q985" s="13"/>
      <c r="R985" s="13"/>
      <c r="S985" s="13"/>
      <c r="T985" s="13"/>
    </row>
    <row r="986" spans="2:20" s="79" customFormat="1" ht="12.75">
      <c r="B986" s="78"/>
      <c r="C986" s="78"/>
      <c r="F986" s="117"/>
      <c r="G986" s="123"/>
      <c r="H986" s="128"/>
      <c r="I986" s="128"/>
      <c r="J986" s="128"/>
      <c r="K986" s="128"/>
      <c r="M986" s="87"/>
      <c r="N986" s="13"/>
      <c r="O986" s="13"/>
      <c r="P986" s="13"/>
      <c r="Q986" s="13"/>
      <c r="R986" s="13"/>
      <c r="S986" s="13"/>
      <c r="T986" s="13"/>
    </row>
    <row r="987" spans="2:20" s="79" customFormat="1" ht="12.75">
      <c r="B987" s="78"/>
      <c r="C987" s="78"/>
      <c r="F987" s="117"/>
      <c r="G987" s="123"/>
      <c r="H987" s="128"/>
      <c r="I987" s="128"/>
      <c r="J987" s="128"/>
      <c r="K987" s="128"/>
      <c r="M987" s="87"/>
      <c r="N987" s="13"/>
      <c r="O987" s="13"/>
      <c r="P987" s="13"/>
      <c r="Q987" s="13"/>
      <c r="R987" s="13"/>
      <c r="S987" s="13"/>
      <c r="T987" s="13"/>
    </row>
    <row r="988" spans="2:20" s="79" customFormat="1" ht="12.75">
      <c r="B988" s="78"/>
      <c r="C988" s="78"/>
      <c r="F988" s="117"/>
      <c r="G988" s="123"/>
      <c r="H988" s="128"/>
      <c r="I988" s="128"/>
      <c r="J988" s="128"/>
      <c r="K988" s="128"/>
      <c r="M988" s="87"/>
      <c r="N988" s="13"/>
      <c r="O988" s="13"/>
      <c r="P988" s="13"/>
      <c r="Q988" s="13"/>
      <c r="R988" s="13"/>
      <c r="S988" s="13"/>
      <c r="T988" s="13"/>
    </row>
    <row r="989" spans="2:20" s="79" customFormat="1" ht="12.75">
      <c r="B989" s="78"/>
      <c r="C989" s="78"/>
      <c r="F989" s="117"/>
      <c r="G989" s="123"/>
      <c r="H989" s="128"/>
      <c r="I989" s="128"/>
      <c r="J989" s="128"/>
      <c r="K989" s="128"/>
      <c r="M989" s="87"/>
      <c r="N989" s="13"/>
      <c r="O989" s="13"/>
      <c r="P989" s="13"/>
      <c r="Q989" s="13"/>
      <c r="R989" s="13"/>
      <c r="S989" s="13"/>
      <c r="T989" s="13"/>
    </row>
    <row r="990" spans="2:20" s="79" customFormat="1" ht="12.75">
      <c r="B990" s="78"/>
      <c r="C990" s="78"/>
      <c r="F990" s="117"/>
      <c r="G990" s="123"/>
      <c r="H990" s="128"/>
      <c r="I990" s="128"/>
      <c r="J990" s="128"/>
      <c r="K990" s="128"/>
      <c r="M990" s="87"/>
      <c r="N990" s="13"/>
      <c r="O990" s="13"/>
      <c r="P990" s="13"/>
      <c r="Q990" s="13"/>
      <c r="R990" s="13"/>
      <c r="S990" s="13"/>
      <c r="T990" s="13"/>
    </row>
    <row r="991" spans="2:20" s="79" customFormat="1" ht="12.75">
      <c r="B991" s="78"/>
      <c r="C991" s="78"/>
      <c r="F991" s="117"/>
      <c r="G991" s="123"/>
      <c r="H991" s="128"/>
      <c r="I991" s="128"/>
      <c r="J991" s="128"/>
      <c r="K991" s="128"/>
      <c r="M991" s="87"/>
      <c r="N991" s="13"/>
      <c r="O991" s="13"/>
      <c r="P991" s="13"/>
      <c r="Q991" s="13"/>
      <c r="R991" s="13"/>
      <c r="S991" s="13"/>
      <c r="T991" s="13"/>
    </row>
    <row r="992" spans="2:20" s="79" customFormat="1" ht="12.75">
      <c r="B992" s="78"/>
      <c r="C992" s="78"/>
      <c r="F992" s="117"/>
      <c r="G992" s="123"/>
      <c r="H992" s="128"/>
      <c r="I992" s="128"/>
      <c r="J992" s="128"/>
      <c r="K992" s="128"/>
      <c r="M992" s="87"/>
      <c r="N992" s="13"/>
      <c r="O992" s="13"/>
      <c r="P992" s="13"/>
      <c r="Q992" s="13"/>
      <c r="R992" s="13"/>
      <c r="S992" s="13"/>
      <c r="T992" s="13"/>
    </row>
    <row r="993" spans="2:20" s="79" customFormat="1" ht="12.75">
      <c r="B993" s="78"/>
      <c r="C993" s="78"/>
      <c r="F993" s="117"/>
      <c r="G993" s="123"/>
      <c r="H993" s="128"/>
      <c r="I993" s="128"/>
      <c r="J993" s="128"/>
      <c r="K993" s="128"/>
      <c r="M993" s="87"/>
      <c r="N993" s="13"/>
      <c r="O993" s="13"/>
      <c r="P993" s="13"/>
      <c r="Q993" s="13"/>
      <c r="R993" s="13"/>
      <c r="S993" s="13"/>
      <c r="T993" s="13"/>
    </row>
    <row r="994" spans="2:20" s="79" customFormat="1" ht="12.75">
      <c r="B994" s="78"/>
      <c r="C994" s="78"/>
      <c r="F994" s="117"/>
      <c r="G994" s="123"/>
      <c r="H994" s="128"/>
      <c r="I994" s="128"/>
      <c r="J994" s="128"/>
      <c r="K994" s="128"/>
      <c r="M994" s="87"/>
      <c r="N994" s="13"/>
      <c r="O994" s="13"/>
      <c r="P994" s="13"/>
      <c r="Q994" s="13"/>
      <c r="R994" s="13"/>
      <c r="S994" s="13"/>
      <c r="T994" s="13"/>
    </row>
    <row r="995" spans="2:20" s="79" customFormat="1" ht="12.75">
      <c r="B995" s="78"/>
      <c r="C995" s="78"/>
      <c r="F995" s="117"/>
      <c r="G995" s="123"/>
      <c r="H995" s="128"/>
      <c r="I995" s="128"/>
      <c r="J995" s="128"/>
      <c r="K995" s="128"/>
      <c r="M995" s="87"/>
      <c r="N995" s="13"/>
      <c r="O995" s="13"/>
      <c r="P995" s="13"/>
      <c r="Q995" s="13"/>
      <c r="R995" s="13"/>
      <c r="S995" s="13"/>
      <c r="T995" s="13"/>
    </row>
    <row r="996" spans="2:20" s="79" customFormat="1" ht="12.75">
      <c r="B996" s="78"/>
      <c r="C996" s="78"/>
      <c r="F996" s="117"/>
      <c r="G996" s="123"/>
      <c r="H996" s="128"/>
      <c r="I996" s="128"/>
      <c r="J996" s="128"/>
      <c r="K996" s="128"/>
      <c r="M996" s="87"/>
      <c r="N996" s="13"/>
      <c r="O996" s="13"/>
      <c r="P996" s="13"/>
      <c r="Q996" s="13"/>
      <c r="R996" s="13"/>
      <c r="S996" s="13"/>
      <c r="T996" s="13"/>
    </row>
    <row r="997" spans="2:20" s="79" customFormat="1" ht="12.75">
      <c r="B997" s="78"/>
      <c r="C997" s="78"/>
      <c r="F997" s="117"/>
      <c r="G997" s="123"/>
      <c r="H997" s="128"/>
      <c r="I997" s="128"/>
      <c r="J997" s="128"/>
      <c r="K997" s="128"/>
      <c r="M997" s="87"/>
      <c r="N997" s="13"/>
      <c r="O997" s="13"/>
      <c r="P997" s="13"/>
      <c r="Q997" s="13"/>
      <c r="R997" s="13"/>
      <c r="S997" s="13"/>
      <c r="T997" s="13"/>
    </row>
    <row r="998" spans="2:20" s="79" customFormat="1" ht="12.75">
      <c r="B998" s="78"/>
      <c r="C998" s="78"/>
      <c r="F998" s="117"/>
      <c r="G998" s="123"/>
      <c r="H998" s="128"/>
      <c r="I998" s="128"/>
      <c r="J998" s="128"/>
      <c r="K998" s="128"/>
      <c r="M998" s="87"/>
      <c r="N998" s="13"/>
      <c r="O998" s="13"/>
      <c r="P998" s="13"/>
      <c r="Q998" s="13"/>
      <c r="R998" s="13"/>
      <c r="S998" s="13"/>
      <c r="T998" s="13"/>
    </row>
    <row r="999" spans="2:20" s="79" customFormat="1" ht="12.75">
      <c r="B999" s="78"/>
      <c r="C999" s="78"/>
      <c r="F999" s="117"/>
      <c r="G999" s="123"/>
      <c r="H999" s="128"/>
      <c r="I999" s="128"/>
      <c r="J999" s="128"/>
      <c r="K999" s="128"/>
      <c r="M999" s="87"/>
      <c r="N999" s="13"/>
      <c r="O999" s="13"/>
      <c r="P999" s="13"/>
      <c r="Q999" s="13"/>
      <c r="R999" s="13"/>
      <c r="S999" s="13"/>
      <c r="T999" s="13"/>
    </row>
    <row r="1000" spans="2:20" s="79" customFormat="1" ht="12.75">
      <c r="B1000" s="78"/>
      <c r="C1000" s="78"/>
      <c r="F1000" s="117"/>
      <c r="G1000" s="123"/>
      <c r="H1000" s="128"/>
      <c r="I1000" s="128"/>
      <c r="J1000" s="128"/>
      <c r="K1000" s="128"/>
      <c r="M1000" s="87"/>
      <c r="N1000" s="13"/>
      <c r="O1000" s="13"/>
      <c r="P1000" s="13"/>
      <c r="Q1000" s="13"/>
      <c r="R1000" s="13"/>
      <c r="S1000" s="13"/>
      <c r="T1000" s="13"/>
    </row>
    <row r="1001" spans="2:20" s="79" customFormat="1" ht="12.75">
      <c r="B1001" s="78"/>
      <c r="C1001" s="78"/>
      <c r="F1001" s="117"/>
      <c r="G1001" s="123"/>
      <c r="H1001" s="128"/>
      <c r="I1001" s="128"/>
      <c r="J1001" s="128"/>
      <c r="K1001" s="128"/>
      <c r="M1001" s="87"/>
      <c r="N1001" s="13"/>
      <c r="O1001" s="13"/>
      <c r="P1001" s="13"/>
      <c r="Q1001" s="13"/>
      <c r="R1001" s="13"/>
      <c r="S1001" s="13"/>
      <c r="T1001" s="13"/>
    </row>
    <row r="1002" spans="2:20" s="79" customFormat="1" ht="12.75">
      <c r="B1002" s="78"/>
      <c r="C1002" s="78"/>
      <c r="F1002" s="117"/>
      <c r="G1002" s="123"/>
      <c r="H1002" s="128"/>
      <c r="I1002" s="128"/>
      <c r="J1002" s="128"/>
      <c r="K1002" s="128"/>
      <c r="M1002" s="87"/>
      <c r="N1002" s="13"/>
      <c r="O1002" s="13"/>
      <c r="P1002" s="13"/>
      <c r="Q1002" s="13"/>
      <c r="R1002" s="13"/>
      <c r="S1002" s="13"/>
      <c r="T1002" s="13"/>
    </row>
    <row r="1003" spans="2:20" s="79" customFormat="1" ht="12.75">
      <c r="B1003" s="78"/>
      <c r="C1003" s="78"/>
      <c r="F1003" s="117"/>
      <c r="G1003" s="123"/>
      <c r="H1003" s="128"/>
      <c r="I1003" s="128"/>
      <c r="J1003" s="128"/>
      <c r="K1003" s="128"/>
      <c r="M1003" s="87"/>
      <c r="N1003" s="13"/>
      <c r="O1003" s="13"/>
      <c r="P1003" s="13"/>
      <c r="Q1003" s="13"/>
      <c r="R1003" s="13"/>
      <c r="S1003" s="13"/>
      <c r="T1003" s="13"/>
    </row>
    <row r="1004" spans="2:20" s="79" customFormat="1" ht="12.75">
      <c r="B1004" s="78"/>
      <c r="C1004" s="78"/>
      <c r="F1004" s="117"/>
      <c r="G1004" s="123"/>
      <c r="H1004" s="128"/>
      <c r="I1004" s="128"/>
      <c r="J1004" s="128"/>
      <c r="K1004" s="128"/>
      <c r="M1004" s="87"/>
      <c r="N1004" s="13"/>
      <c r="O1004" s="13"/>
      <c r="P1004" s="13"/>
      <c r="Q1004" s="13"/>
      <c r="R1004" s="13"/>
      <c r="S1004" s="13"/>
      <c r="T1004" s="13"/>
    </row>
    <row r="1005" spans="2:20" s="79" customFormat="1" ht="12.75">
      <c r="B1005" s="78"/>
      <c r="C1005" s="78"/>
      <c r="F1005" s="117"/>
      <c r="G1005" s="123"/>
      <c r="H1005" s="128"/>
      <c r="I1005" s="128"/>
      <c r="J1005" s="128"/>
      <c r="K1005" s="128"/>
      <c r="M1005" s="87"/>
      <c r="N1005" s="13"/>
      <c r="O1005" s="13"/>
      <c r="P1005" s="13"/>
      <c r="Q1005" s="13"/>
      <c r="R1005" s="13"/>
      <c r="S1005" s="13"/>
      <c r="T1005" s="13"/>
    </row>
    <row r="1006" spans="2:20" s="79" customFormat="1" ht="12.75">
      <c r="B1006" s="78"/>
      <c r="C1006" s="78"/>
      <c r="F1006" s="117"/>
      <c r="G1006" s="123"/>
      <c r="H1006" s="128"/>
      <c r="I1006" s="128"/>
      <c r="J1006" s="128"/>
      <c r="K1006" s="128"/>
      <c r="M1006" s="87"/>
      <c r="N1006" s="13"/>
      <c r="O1006" s="13"/>
      <c r="P1006" s="13"/>
      <c r="Q1006" s="13"/>
      <c r="R1006" s="13"/>
      <c r="S1006" s="13"/>
      <c r="T1006" s="13"/>
    </row>
    <row r="1007" spans="2:20" s="79" customFormat="1" ht="12.75">
      <c r="B1007" s="78"/>
      <c r="C1007" s="78"/>
      <c r="F1007" s="117"/>
      <c r="G1007" s="123"/>
      <c r="H1007" s="128"/>
      <c r="I1007" s="128"/>
      <c r="J1007" s="128"/>
      <c r="K1007" s="128"/>
      <c r="M1007" s="87"/>
      <c r="N1007" s="13"/>
      <c r="O1007" s="13"/>
      <c r="P1007" s="13"/>
      <c r="Q1007" s="13"/>
      <c r="R1007" s="13"/>
      <c r="S1007" s="13"/>
      <c r="T1007" s="13"/>
    </row>
    <row r="1008" spans="2:20" s="79" customFormat="1" ht="12.75">
      <c r="B1008" s="78"/>
      <c r="C1008" s="78"/>
      <c r="F1008" s="117"/>
      <c r="G1008" s="123"/>
      <c r="H1008" s="128"/>
      <c r="I1008" s="128"/>
      <c r="J1008" s="128"/>
      <c r="K1008" s="128"/>
      <c r="M1008" s="87"/>
      <c r="N1008" s="13"/>
      <c r="O1008" s="13"/>
      <c r="P1008" s="13"/>
      <c r="Q1008" s="13"/>
      <c r="R1008" s="13"/>
      <c r="S1008" s="13"/>
      <c r="T1008" s="13"/>
    </row>
    <row r="1009" spans="2:20" s="79" customFormat="1" ht="12.75">
      <c r="B1009" s="78"/>
      <c r="C1009" s="78"/>
      <c r="F1009" s="117"/>
      <c r="G1009" s="123"/>
      <c r="H1009" s="128"/>
      <c r="I1009" s="128"/>
      <c r="J1009" s="128"/>
      <c r="K1009" s="128"/>
      <c r="M1009" s="87"/>
      <c r="N1009" s="13"/>
      <c r="O1009" s="13"/>
      <c r="P1009" s="13"/>
      <c r="Q1009" s="13"/>
      <c r="R1009" s="13"/>
      <c r="S1009" s="13"/>
      <c r="T1009" s="13"/>
    </row>
    <row r="1010" spans="2:20" s="79" customFormat="1" ht="12.75">
      <c r="B1010" s="78"/>
      <c r="C1010" s="78"/>
      <c r="F1010" s="117"/>
      <c r="G1010" s="123"/>
      <c r="H1010" s="128"/>
      <c r="I1010" s="128"/>
      <c r="J1010" s="128"/>
      <c r="K1010" s="128"/>
      <c r="M1010" s="87"/>
      <c r="N1010" s="13"/>
      <c r="O1010" s="13"/>
      <c r="P1010" s="13"/>
      <c r="Q1010" s="13"/>
      <c r="R1010" s="13"/>
      <c r="S1010" s="13"/>
      <c r="T1010" s="13"/>
    </row>
    <row r="1011" spans="2:20" s="79" customFormat="1" ht="12.75">
      <c r="B1011" s="78"/>
      <c r="C1011" s="78"/>
      <c r="F1011" s="117"/>
      <c r="G1011" s="123"/>
      <c r="H1011" s="128"/>
      <c r="I1011" s="128"/>
      <c r="J1011" s="128"/>
      <c r="K1011" s="128"/>
      <c r="M1011" s="87"/>
      <c r="N1011" s="13"/>
      <c r="O1011" s="13"/>
      <c r="P1011" s="13"/>
      <c r="Q1011" s="13"/>
      <c r="R1011" s="13"/>
      <c r="S1011" s="13"/>
      <c r="T1011" s="13"/>
    </row>
    <row r="1012" spans="2:20" s="79" customFormat="1" ht="12.75">
      <c r="B1012" s="78"/>
      <c r="C1012" s="78"/>
      <c r="F1012" s="117"/>
      <c r="G1012" s="123"/>
      <c r="H1012" s="128"/>
      <c r="I1012" s="128"/>
      <c r="J1012" s="128"/>
      <c r="K1012" s="128"/>
      <c r="M1012" s="87"/>
      <c r="N1012" s="13"/>
      <c r="O1012" s="13"/>
      <c r="P1012" s="13"/>
      <c r="Q1012" s="13"/>
      <c r="R1012" s="13"/>
      <c r="S1012" s="13"/>
      <c r="T1012" s="13"/>
    </row>
    <row r="1013" spans="2:20" s="79" customFormat="1" ht="12.75">
      <c r="B1013" s="78"/>
      <c r="C1013" s="78"/>
      <c r="F1013" s="117"/>
      <c r="G1013" s="123"/>
      <c r="H1013" s="128"/>
      <c r="I1013" s="128"/>
      <c r="J1013" s="128"/>
      <c r="K1013" s="128"/>
      <c r="M1013" s="87"/>
      <c r="N1013" s="13"/>
      <c r="O1013" s="13"/>
      <c r="P1013" s="13"/>
      <c r="Q1013" s="13"/>
      <c r="R1013" s="13"/>
      <c r="S1013" s="13"/>
      <c r="T1013" s="13"/>
    </row>
    <row r="1014" spans="2:20" s="79" customFormat="1" ht="12.75">
      <c r="B1014" s="78"/>
      <c r="C1014" s="78"/>
      <c r="F1014" s="117"/>
      <c r="G1014" s="123"/>
      <c r="H1014" s="128"/>
      <c r="I1014" s="128"/>
      <c r="J1014" s="128"/>
      <c r="K1014" s="128"/>
      <c r="M1014" s="87"/>
      <c r="N1014" s="13"/>
      <c r="O1014" s="13"/>
      <c r="P1014" s="13"/>
      <c r="Q1014" s="13"/>
      <c r="R1014" s="13"/>
      <c r="S1014" s="13"/>
      <c r="T1014" s="13"/>
    </row>
    <row r="1015" spans="2:20" s="79" customFormat="1" ht="12.75">
      <c r="B1015" s="78"/>
      <c r="C1015" s="78"/>
      <c r="F1015" s="117"/>
      <c r="G1015" s="123"/>
      <c r="H1015" s="128"/>
      <c r="I1015" s="128"/>
      <c r="J1015" s="128"/>
      <c r="K1015" s="128"/>
      <c r="M1015" s="87"/>
      <c r="N1015" s="13"/>
      <c r="O1015" s="13"/>
      <c r="P1015" s="13"/>
      <c r="Q1015" s="13"/>
      <c r="R1015" s="13"/>
      <c r="S1015" s="13"/>
      <c r="T1015" s="13"/>
    </row>
    <row r="1016" spans="2:20" s="79" customFormat="1" ht="12.75">
      <c r="B1016" s="78"/>
      <c r="C1016" s="78"/>
      <c r="F1016" s="117"/>
      <c r="G1016" s="123"/>
      <c r="H1016" s="128"/>
      <c r="I1016" s="128"/>
      <c r="J1016" s="128"/>
      <c r="K1016" s="128"/>
      <c r="M1016" s="87"/>
      <c r="N1016" s="13"/>
      <c r="O1016" s="13"/>
      <c r="P1016" s="13"/>
      <c r="Q1016" s="13"/>
      <c r="R1016" s="13"/>
      <c r="S1016" s="13"/>
      <c r="T1016" s="13"/>
    </row>
    <row r="1017" spans="2:20" s="79" customFormat="1" ht="12.75">
      <c r="B1017" s="78"/>
      <c r="C1017" s="78"/>
      <c r="F1017" s="117"/>
      <c r="G1017" s="123"/>
      <c r="H1017" s="128"/>
      <c r="I1017" s="128"/>
      <c r="J1017" s="128"/>
      <c r="K1017" s="128"/>
      <c r="M1017" s="87"/>
      <c r="N1017" s="13"/>
      <c r="O1017" s="13"/>
      <c r="P1017" s="13"/>
      <c r="Q1017" s="13"/>
      <c r="R1017" s="13"/>
      <c r="S1017" s="13"/>
      <c r="T1017" s="13"/>
    </row>
    <row r="1018" spans="2:20" s="79" customFormat="1" ht="12.75">
      <c r="B1018" s="78"/>
      <c r="C1018" s="78"/>
      <c r="F1018" s="117"/>
      <c r="G1018" s="123"/>
      <c r="H1018" s="128"/>
      <c r="I1018" s="128"/>
      <c r="J1018" s="128"/>
      <c r="K1018" s="128"/>
      <c r="M1018" s="87"/>
      <c r="N1018" s="13"/>
      <c r="O1018" s="13"/>
      <c r="P1018" s="13"/>
      <c r="Q1018" s="13"/>
      <c r="R1018" s="13"/>
      <c r="S1018" s="13"/>
      <c r="T1018" s="13"/>
    </row>
    <row r="1019" spans="2:20" s="79" customFormat="1" ht="12.75">
      <c r="B1019" s="78"/>
      <c r="C1019" s="78"/>
      <c r="F1019" s="117"/>
      <c r="G1019" s="123"/>
      <c r="H1019" s="128"/>
      <c r="I1019" s="128"/>
      <c r="J1019" s="128"/>
      <c r="K1019" s="128"/>
      <c r="M1019" s="87"/>
      <c r="N1019" s="13"/>
      <c r="O1019" s="13"/>
      <c r="P1019" s="13"/>
      <c r="Q1019" s="13"/>
      <c r="R1019" s="13"/>
      <c r="S1019" s="13"/>
      <c r="T1019" s="13"/>
    </row>
    <row r="1020" spans="2:20" s="79" customFormat="1" ht="12.75">
      <c r="B1020" s="78"/>
      <c r="C1020" s="78"/>
      <c r="F1020" s="117"/>
      <c r="G1020" s="123"/>
      <c r="H1020" s="128"/>
      <c r="I1020" s="128"/>
      <c r="J1020" s="128"/>
      <c r="K1020" s="128"/>
      <c r="M1020" s="87"/>
      <c r="N1020" s="13"/>
      <c r="O1020" s="13"/>
      <c r="P1020" s="13"/>
      <c r="Q1020" s="13"/>
      <c r="R1020" s="13"/>
      <c r="S1020" s="13"/>
      <c r="T1020" s="13"/>
    </row>
    <row r="1021" spans="2:20" s="79" customFormat="1" ht="12.75">
      <c r="B1021" s="78"/>
      <c r="C1021" s="78"/>
      <c r="F1021" s="117"/>
      <c r="G1021" s="123"/>
      <c r="H1021" s="128"/>
      <c r="I1021" s="128"/>
      <c r="J1021" s="128"/>
      <c r="K1021" s="128"/>
      <c r="M1021" s="87"/>
      <c r="N1021" s="13"/>
      <c r="O1021" s="13"/>
      <c r="P1021" s="13"/>
      <c r="Q1021" s="13"/>
      <c r="R1021" s="13"/>
      <c r="S1021" s="13"/>
      <c r="T1021" s="13"/>
    </row>
    <row r="1022" spans="2:20" s="79" customFormat="1" ht="12.75">
      <c r="B1022" s="78"/>
      <c r="C1022" s="78"/>
      <c r="F1022" s="117"/>
      <c r="G1022" s="123"/>
      <c r="H1022" s="128"/>
      <c r="I1022" s="128"/>
      <c r="J1022" s="128"/>
      <c r="K1022" s="128"/>
      <c r="M1022" s="87"/>
      <c r="N1022" s="13"/>
      <c r="O1022" s="13"/>
      <c r="P1022" s="13"/>
      <c r="Q1022" s="13"/>
      <c r="R1022" s="13"/>
      <c r="S1022" s="13"/>
      <c r="T1022" s="13"/>
    </row>
    <row r="1023" spans="2:20" s="79" customFormat="1" ht="12.75">
      <c r="B1023" s="78"/>
      <c r="C1023" s="78"/>
      <c r="F1023" s="117"/>
      <c r="G1023" s="123"/>
      <c r="H1023" s="128"/>
      <c r="I1023" s="128"/>
      <c r="J1023" s="128"/>
      <c r="K1023" s="128"/>
      <c r="M1023" s="87"/>
      <c r="N1023" s="13"/>
      <c r="O1023" s="13"/>
      <c r="P1023" s="13"/>
      <c r="Q1023" s="13"/>
      <c r="R1023" s="13"/>
      <c r="S1023" s="13"/>
      <c r="T1023" s="13"/>
    </row>
    <row r="1024" spans="2:20" s="79" customFormat="1" ht="12.75">
      <c r="B1024" s="78"/>
      <c r="C1024" s="78"/>
      <c r="F1024" s="117"/>
      <c r="G1024" s="123"/>
      <c r="H1024" s="128"/>
      <c r="I1024" s="128"/>
      <c r="J1024" s="128"/>
      <c r="K1024" s="128"/>
      <c r="M1024" s="87"/>
      <c r="N1024" s="13"/>
      <c r="O1024" s="13"/>
      <c r="P1024" s="13"/>
      <c r="Q1024" s="13"/>
      <c r="R1024" s="13"/>
      <c r="S1024" s="13"/>
      <c r="T1024" s="13"/>
    </row>
    <row r="1025" spans="2:20" s="79" customFormat="1" ht="12.75">
      <c r="B1025" s="78"/>
      <c r="C1025" s="78"/>
      <c r="F1025" s="117"/>
      <c r="G1025" s="123"/>
      <c r="H1025" s="128"/>
      <c r="I1025" s="128"/>
      <c r="J1025" s="128"/>
      <c r="K1025" s="128"/>
      <c r="M1025" s="87"/>
      <c r="N1025" s="13"/>
      <c r="O1025" s="13"/>
      <c r="P1025" s="13"/>
      <c r="Q1025" s="13"/>
      <c r="R1025" s="13"/>
      <c r="S1025" s="13"/>
      <c r="T1025" s="13"/>
    </row>
    <row r="1026" spans="2:20" s="79" customFormat="1" ht="12.75">
      <c r="B1026" s="78"/>
      <c r="C1026" s="78"/>
      <c r="F1026" s="117"/>
      <c r="G1026" s="123"/>
      <c r="H1026" s="128"/>
      <c r="I1026" s="128"/>
      <c r="J1026" s="128"/>
      <c r="K1026" s="128"/>
      <c r="M1026" s="87"/>
      <c r="N1026" s="13"/>
      <c r="O1026" s="13"/>
      <c r="P1026" s="13"/>
      <c r="Q1026" s="13"/>
      <c r="R1026" s="13"/>
      <c r="S1026" s="13"/>
      <c r="T1026" s="13"/>
    </row>
    <row r="1027" spans="2:20" s="79" customFormat="1" ht="12.75">
      <c r="B1027" s="78"/>
      <c r="C1027" s="78"/>
      <c r="F1027" s="117"/>
      <c r="G1027" s="123"/>
      <c r="H1027" s="128"/>
      <c r="I1027" s="128"/>
      <c r="J1027" s="128"/>
      <c r="K1027" s="128"/>
      <c r="M1027" s="87"/>
      <c r="N1027" s="13"/>
      <c r="O1027" s="13"/>
      <c r="P1027" s="13"/>
      <c r="Q1027" s="13"/>
      <c r="R1027" s="13"/>
      <c r="S1027" s="13"/>
      <c r="T1027" s="13"/>
    </row>
    <row r="1028" spans="2:20" s="79" customFormat="1" ht="12.75">
      <c r="B1028" s="78"/>
      <c r="C1028" s="78"/>
      <c r="F1028" s="117"/>
      <c r="G1028" s="123"/>
      <c r="H1028" s="128"/>
      <c r="I1028" s="128"/>
      <c r="J1028" s="128"/>
      <c r="K1028" s="128"/>
      <c r="M1028" s="87"/>
      <c r="N1028" s="13"/>
      <c r="O1028" s="13"/>
      <c r="P1028" s="13"/>
      <c r="Q1028" s="13"/>
      <c r="R1028" s="13"/>
      <c r="S1028" s="13"/>
      <c r="T1028" s="13"/>
    </row>
    <row r="1029" spans="2:20" s="79" customFormat="1" ht="12.75">
      <c r="B1029" s="78"/>
      <c r="C1029" s="78"/>
      <c r="F1029" s="117"/>
      <c r="G1029" s="123"/>
      <c r="H1029" s="128"/>
      <c r="I1029" s="128"/>
      <c r="J1029" s="128"/>
      <c r="K1029" s="128"/>
      <c r="M1029" s="87"/>
      <c r="N1029" s="13"/>
      <c r="O1029" s="13"/>
      <c r="P1029" s="13"/>
      <c r="Q1029" s="13"/>
      <c r="R1029" s="13"/>
      <c r="S1029" s="13"/>
      <c r="T1029" s="13"/>
    </row>
    <row r="1030" spans="2:20" s="79" customFormat="1" ht="12.75">
      <c r="B1030" s="78"/>
      <c r="C1030" s="78"/>
      <c r="F1030" s="117"/>
      <c r="G1030" s="123"/>
      <c r="H1030" s="128"/>
      <c r="I1030" s="128"/>
      <c r="J1030" s="128"/>
      <c r="K1030" s="128"/>
      <c r="M1030" s="87"/>
      <c r="N1030" s="13"/>
      <c r="O1030" s="13"/>
      <c r="P1030" s="13"/>
      <c r="Q1030" s="13"/>
      <c r="R1030" s="13"/>
      <c r="S1030" s="13"/>
      <c r="T1030" s="13"/>
    </row>
    <row r="1031" spans="2:20" s="79" customFormat="1" ht="12.75">
      <c r="B1031" s="78"/>
      <c r="C1031" s="78"/>
      <c r="F1031" s="117"/>
      <c r="G1031" s="123"/>
      <c r="H1031" s="128"/>
      <c r="I1031" s="128"/>
      <c r="J1031" s="128"/>
      <c r="K1031" s="128"/>
      <c r="M1031" s="87"/>
      <c r="N1031" s="13"/>
      <c r="O1031" s="13"/>
      <c r="P1031" s="13"/>
      <c r="Q1031" s="13"/>
      <c r="R1031" s="13"/>
      <c r="S1031" s="13"/>
      <c r="T1031" s="13"/>
    </row>
    <row r="1032" spans="2:20" s="79" customFormat="1" ht="12.75">
      <c r="B1032" s="78"/>
      <c r="C1032" s="78"/>
      <c r="F1032" s="117"/>
      <c r="G1032" s="123"/>
      <c r="H1032" s="128"/>
      <c r="I1032" s="128"/>
      <c r="J1032" s="128"/>
      <c r="K1032" s="128"/>
      <c r="M1032" s="87"/>
      <c r="N1032" s="13"/>
      <c r="O1032" s="13"/>
      <c r="P1032" s="13"/>
      <c r="Q1032" s="13"/>
      <c r="R1032" s="13"/>
      <c r="S1032" s="13"/>
      <c r="T1032" s="13"/>
    </row>
    <row r="1033" spans="2:20" s="79" customFormat="1" ht="12.75">
      <c r="B1033" s="78"/>
      <c r="C1033" s="78"/>
      <c r="F1033" s="117"/>
      <c r="G1033" s="123"/>
      <c r="H1033" s="128"/>
      <c r="I1033" s="128"/>
      <c r="J1033" s="128"/>
      <c r="K1033" s="128"/>
      <c r="M1033" s="87"/>
      <c r="N1033" s="13"/>
      <c r="O1033" s="13"/>
      <c r="P1033" s="13"/>
      <c r="Q1033" s="13"/>
      <c r="R1033" s="13"/>
      <c r="S1033" s="13"/>
      <c r="T1033" s="13"/>
    </row>
    <row r="1034" spans="2:20" s="79" customFormat="1" ht="12.75">
      <c r="B1034" s="78"/>
      <c r="C1034" s="78"/>
      <c r="F1034" s="117"/>
      <c r="G1034" s="123"/>
      <c r="H1034" s="128"/>
      <c r="I1034" s="128"/>
      <c r="J1034" s="128"/>
      <c r="K1034" s="128"/>
      <c r="M1034" s="87"/>
      <c r="N1034" s="13"/>
      <c r="O1034" s="13"/>
      <c r="P1034" s="13"/>
      <c r="Q1034" s="13"/>
      <c r="R1034" s="13"/>
      <c r="S1034" s="13"/>
      <c r="T1034" s="13"/>
    </row>
    <row r="1035" spans="2:20" s="79" customFormat="1" ht="12.75">
      <c r="B1035" s="78"/>
      <c r="C1035" s="78"/>
      <c r="F1035" s="117"/>
      <c r="G1035" s="123"/>
      <c r="H1035" s="128"/>
      <c r="I1035" s="128"/>
      <c r="J1035" s="128"/>
      <c r="K1035" s="128"/>
      <c r="M1035" s="87"/>
      <c r="N1035" s="13"/>
      <c r="O1035" s="13"/>
      <c r="P1035" s="13"/>
      <c r="Q1035" s="13"/>
      <c r="R1035" s="13"/>
      <c r="S1035" s="13"/>
      <c r="T1035" s="13"/>
    </row>
    <row r="1036" spans="2:20" s="79" customFormat="1" ht="12.75">
      <c r="B1036" s="78"/>
      <c r="C1036" s="78"/>
      <c r="F1036" s="117"/>
      <c r="G1036" s="123"/>
      <c r="H1036" s="128"/>
      <c r="I1036" s="128"/>
      <c r="J1036" s="128"/>
      <c r="K1036" s="128"/>
      <c r="M1036" s="87"/>
      <c r="N1036" s="13"/>
      <c r="O1036" s="13"/>
      <c r="P1036" s="13"/>
      <c r="Q1036" s="13"/>
      <c r="R1036" s="13"/>
      <c r="S1036" s="13"/>
      <c r="T1036" s="13"/>
    </row>
    <row r="1037" spans="2:20" s="79" customFormat="1" ht="12.75">
      <c r="B1037" s="78"/>
      <c r="C1037" s="78"/>
      <c r="F1037" s="117"/>
      <c r="G1037" s="123"/>
      <c r="H1037" s="128"/>
      <c r="I1037" s="128"/>
      <c r="J1037" s="128"/>
      <c r="K1037" s="128"/>
      <c r="M1037" s="87"/>
      <c r="N1037" s="13"/>
      <c r="O1037" s="13"/>
      <c r="P1037" s="13"/>
      <c r="Q1037" s="13"/>
      <c r="R1037" s="13"/>
      <c r="S1037" s="13"/>
      <c r="T1037" s="13"/>
    </row>
    <row r="1038" spans="2:20" s="79" customFormat="1" ht="12.75">
      <c r="B1038" s="78"/>
      <c r="C1038" s="78"/>
      <c r="F1038" s="117"/>
      <c r="G1038" s="123"/>
      <c r="H1038" s="128"/>
      <c r="I1038" s="128"/>
      <c r="J1038" s="128"/>
      <c r="K1038" s="128"/>
      <c r="M1038" s="87"/>
      <c r="N1038" s="13"/>
      <c r="O1038" s="13"/>
      <c r="P1038" s="13"/>
      <c r="Q1038" s="13"/>
      <c r="R1038" s="13"/>
      <c r="S1038" s="13"/>
      <c r="T1038" s="13"/>
    </row>
    <row r="1039" spans="2:20" s="79" customFormat="1" ht="12.75">
      <c r="B1039" s="78"/>
      <c r="C1039" s="78"/>
      <c r="F1039" s="117"/>
      <c r="G1039" s="123"/>
      <c r="H1039" s="128"/>
      <c r="I1039" s="128"/>
      <c r="J1039" s="128"/>
      <c r="K1039" s="128"/>
      <c r="M1039" s="87"/>
      <c r="N1039" s="13"/>
      <c r="O1039" s="13"/>
      <c r="P1039" s="13"/>
      <c r="Q1039" s="13"/>
      <c r="R1039" s="13"/>
      <c r="S1039" s="13"/>
      <c r="T1039" s="13"/>
    </row>
    <row r="1040" spans="2:20" s="79" customFormat="1" ht="12.75">
      <c r="B1040" s="78"/>
      <c r="C1040" s="78"/>
      <c r="F1040" s="117"/>
      <c r="G1040" s="123"/>
      <c r="H1040" s="128"/>
      <c r="I1040" s="128"/>
      <c r="J1040" s="128"/>
      <c r="K1040" s="128"/>
      <c r="M1040" s="87"/>
      <c r="N1040" s="13"/>
      <c r="O1040" s="13"/>
      <c r="P1040" s="13"/>
      <c r="Q1040" s="13"/>
      <c r="R1040" s="13"/>
      <c r="S1040" s="13"/>
      <c r="T1040" s="13"/>
    </row>
    <row r="1041" spans="2:20" s="79" customFormat="1" ht="12.75">
      <c r="B1041" s="78"/>
      <c r="C1041" s="78"/>
      <c r="F1041" s="117"/>
      <c r="G1041" s="123"/>
      <c r="H1041" s="128"/>
      <c r="I1041" s="128"/>
      <c r="J1041" s="128"/>
      <c r="K1041" s="128"/>
      <c r="M1041" s="87"/>
      <c r="N1041" s="13"/>
      <c r="O1041" s="13"/>
      <c r="P1041" s="13"/>
      <c r="Q1041" s="13"/>
      <c r="R1041" s="13"/>
      <c r="S1041" s="13"/>
      <c r="T1041" s="13"/>
    </row>
    <row r="1042" spans="2:20" s="79" customFormat="1" ht="12.75">
      <c r="B1042" s="78"/>
      <c r="C1042" s="78"/>
      <c r="F1042" s="117"/>
      <c r="G1042" s="123"/>
      <c r="H1042" s="128"/>
      <c r="I1042" s="128"/>
      <c r="J1042" s="128"/>
      <c r="K1042" s="128"/>
      <c r="M1042" s="87"/>
      <c r="N1042" s="13"/>
      <c r="O1042" s="13"/>
      <c r="P1042" s="13"/>
      <c r="Q1042" s="13"/>
      <c r="R1042" s="13"/>
      <c r="S1042" s="13"/>
      <c r="T1042" s="13"/>
    </row>
    <row r="1043" spans="2:20" s="79" customFormat="1" ht="12.75">
      <c r="B1043" s="78"/>
      <c r="C1043" s="78"/>
      <c r="F1043" s="117"/>
      <c r="G1043" s="123"/>
      <c r="H1043" s="128"/>
      <c r="I1043" s="128"/>
      <c r="J1043" s="128"/>
      <c r="K1043" s="128"/>
      <c r="M1043" s="87"/>
      <c r="N1043" s="13"/>
      <c r="O1043" s="13"/>
      <c r="P1043" s="13"/>
      <c r="Q1043" s="13"/>
      <c r="R1043" s="13"/>
      <c r="S1043" s="13"/>
      <c r="T1043" s="13"/>
    </row>
    <row r="1044" spans="2:20" s="79" customFormat="1" ht="12.75">
      <c r="B1044" s="78"/>
      <c r="C1044" s="78"/>
      <c r="F1044" s="117"/>
      <c r="G1044" s="123"/>
      <c r="H1044" s="128"/>
      <c r="I1044" s="128"/>
      <c r="J1044" s="128"/>
      <c r="K1044" s="128"/>
      <c r="M1044" s="87"/>
      <c r="N1044" s="13"/>
      <c r="O1044" s="13"/>
      <c r="P1044" s="13"/>
      <c r="Q1044" s="13"/>
      <c r="R1044" s="13"/>
      <c r="S1044" s="13"/>
      <c r="T1044" s="13"/>
    </row>
    <row r="1045" spans="2:20" s="79" customFormat="1" ht="12.75">
      <c r="B1045" s="78"/>
      <c r="C1045" s="78"/>
      <c r="F1045" s="117"/>
      <c r="G1045" s="123"/>
      <c r="H1045" s="128"/>
      <c r="I1045" s="128"/>
      <c r="J1045" s="128"/>
      <c r="K1045" s="128"/>
      <c r="M1045" s="87"/>
      <c r="N1045" s="13"/>
      <c r="O1045" s="13"/>
      <c r="P1045" s="13"/>
      <c r="Q1045" s="13"/>
      <c r="R1045" s="13"/>
      <c r="S1045" s="13"/>
      <c r="T1045" s="13"/>
    </row>
    <row r="1046" spans="2:20" s="79" customFormat="1" ht="12.75">
      <c r="B1046" s="78"/>
      <c r="C1046" s="78"/>
      <c r="F1046" s="117"/>
      <c r="G1046" s="123"/>
      <c r="H1046" s="128"/>
      <c r="I1046" s="128"/>
      <c r="J1046" s="128"/>
      <c r="K1046" s="128"/>
      <c r="M1046" s="87"/>
      <c r="N1046" s="13"/>
      <c r="O1046" s="13"/>
      <c r="P1046" s="13"/>
      <c r="Q1046" s="13"/>
      <c r="R1046" s="13"/>
      <c r="S1046" s="13"/>
      <c r="T1046" s="13"/>
    </row>
    <row r="1047" spans="2:20" s="79" customFormat="1" ht="12.75">
      <c r="B1047" s="78"/>
      <c r="C1047" s="78"/>
      <c r="F1047" s="117"/>
      <c r="G1047" s="123"/>
      <c r="H1047" s="128"/>
      <c r="I1047" s="128"/>
      <c r="J1047" s="128"/>
      <c r="K1047" s="128"/>
      <c r="M1047" s="87"/>
      <c r="N1047" s="13"/>
      <c r="O1047" s="13"/>
      <c r="P1047" s="13"/>
      <c r="Q1047" s="13"/>
      <c r="R1047" s="13"/>
      <c r="S1047" s="13"/>
      <c r="T1047" s="13"/>
    </row>
    <row r="1048" spans="2:20" s="79" customFormat="1" ht="12.75">
      <c r="B1048" s="78"/>
      <c r="C1048" s="78"/>
      <c r="F1048" s="117"/>
      <c r="G1048" s="123"/>
      <c r="H1048" s="128"/>
      <c r="I1048" s="128"/>
      <c r="J1048" s="128"/>
      <c r="K1048" s="128"/>
      <c r="M1048" s="87"/>
      <c r="N1048" s="13"/>
      <c r="O1048" s="13"/>
      <c r="P1048" s="13"/>
      <c r="Q1048" s="13"/>
      <c r="R1048" s="13"/>
      <c r="S1048" s="13"/>
      <c r="T1048" s="13"/>
    </row>
    <row r="1049" spans="2:20" s="79" customFormat="1" ht="12.75">
      <c r="B1049" s="78"/>
      <c r="C1049" s="78"/>
      <c r="F1049" s="117"/>
      <c r="G1049" s="123"/>
      <c r="H1049" s="128"/>
      <c r="I1049" s="128"/>
      <c r="J1049" s="128"/>
      <c r="K1049" s="128"/>
      <c r="M1049" s="87"/>
      <c r="N1049" s="13"/>
      <c r="O1049" s="13"/>
      <c r="P1049" s="13"/>
      <c r="Q1049" s="13"/>
      <c r="R1049" s="13"/>
      <c r="S1049" s="13"/>
      <c r="T1049" s="13"/>
    </row>
    <row r="1050" spans="2:20" s="79" customFormat="1" ht="12.75">
      <c r="B1050" s="78"/>
      <c r="C1050" s="78"/>
      <c r="F1050" s="117"/>
      <c r="G1050" s="123"/>
      <c r="H1050" s="128"/>
      <c r="I1050" s="128"/>
      <c r="J1050" s="128"/>
      <c r="K1050" s="128"/>
      <c r="M1050" s="87"/>
      <c r="N1050" s="13"/>
      <c r="O1050" s="13"/>
      <c r="P1050" s="13"/>
      <c r="Q1050" s="13"/>
      <c r="R1050" s="13"/>
      <c r="S1050" s="13"/>
      <c r="T1050" s="13"/>
    </row>
    <row r="1051" spans="2:20" s="79" customFormat="1" ht="12.75">
      <c r="B1051" s="78"/>
      <c r="C1051" s="78"/>
      <c r="F1051" s="117"/>
      <c r="G1051" s="123"/>
      <c r="H1051" s="128"/>
      <c r="I1051" s="128"/>
      <c r="J1051" s="128"/>
      <c r="K1051" s="128"/>
      <c r="M1051" s="87"/>
      <c r="N1051" s="13"/>
      <c r="O1051" s="13"/>
      <c r="P1051" s="13"/>
      <c r="Q1051" s="13"/>
      <c r="R1051" s="13"/>
      <c r="S1051" s="13"/>
      <c r="T1051" s="13"/>
    </row>
    <row r="1052" spans="2:20" s="79" customFormat="1" ht="12.75">
      <c r="B1052" s="78"/>
      <c r="C1052" s="78"/>
      <c r="F1052" s="117"/>
      <c r="G1052" s="123"/>
      <c r="H1052" s="128"/>
      <c r="I1052" s="128"/>
      <c r="J1052" s="128"/>
      <c r="K1052" s="128"/>
      <c r="M1052" s="87"/>
      <c r="N1052" s="13"/>
      <c r="O1052" s="13"/>
      <c r="P1052" s="13"/>
      <c r="Q1052" s="13"/>
      <c r="R1052" s="13"/>
      <c r="S1052" s="13"/>
      <c r="T1052" s="13"/>
    </row>
    <row r="1053" spans="2:20" s="79" customFormat="1" ht="12.75">
      <c r="B1053" s="78"/>
      <c r="C1053" s="78"/>
      <c r="F1053" s="117"/>
      <c r="G1053" s="123"/>
      <c r="H1053" s="128"/>
      <c r="I1053" s="128"/>
      <c r="J1053" s="128"/>
      <c r="K1053" s="128"/>
      <c r="M1053" s="87"/>
      <c r="N1053" s="13"/>
      <c r="O1053" s="13"/>
      <c r="P1053" s="13"/>
      <c r="Q1053" s="13"/>
      <c r="R1053" s="13"/>
      <c r="S1053" s="13"/>
      <c r="T1053" s="13"/>
    </row>
    <row r="1054" spans="2:20" s="79" customFormat="1" ht="12.75">
      <c r="B1054" s="78"/>
      <c r="C1054" s="78"/>
      <c r="F1054" s="117"/>
      <c r="G1054" s="123"/>
      <c r="H1054" s="128"/>
      <c r="I1054" s="128"/>
      <c r="J1054" s="128"/>
      <c r="K1054" s="128"/>
      <c r="M1054" s="87"/>
      <c r="N1054" s="13"/>
      <c r="O1054" s="13"/>
      <c r="P1054" s="13"/>
      <c r="Q1054" s="13"/>
      <c r="R1054" s="13"/>
      <c r="S1054" s="13"/>
      <c r="T1054" s="13"/>
    </row>
    <row r="1055" spans="2:20" s="79" customFormat="1" ht="12.75">
      <c r="B1055" s="78"/>
      <c r="C1055" s="78"/>
      <c r="F1055" s="117"/>
      <c r="G1055" s="123"/>
      <c r="H1055" s="128"/>
      <c r="I1055" s="128"/>
      <c r="J1055" s="128"/>
      <c r="K1055" s="128"/>
      <c r="M1055" s="87"/>
      <c r="N1055" s="13"/>
      <c r="O1055" s="13"/>
      <c r="P1055" s="13"/>
      <c r="Q1055" s="13"/>
      <c r="R1055" s="13"/>
      <c r="S1055" s="13"/>
      <c r="T1055" s="13"/>
    </row>
    <row r="1056" spans="2:20" s="79" customFormat="1" ht="12.75">
      <c r="B1056" s="78"/>
      <c r="C1056" s="78"/>
      <c r="F1056" s="117"/>
      <c r="G1056" s="123"/>
      <c r="H1056" s="128"/>
      <c r="I1056" s="128"/>
      <c r="J1056" s="128"/>
      <c r="K1056" s="128"/>
      <c r="M1056" s="87"/>
      <c r="N1056" s="13"/>
      <c r="O1056" s="13"/>
      <c r="P1056" s="13"/>
      <c r="Q1056" s="13"/>
      <c r="R1056" s="13"/>
      <c r="S1056" s="13"/>
      <c r="T1056" s="13"/>
    </row>
    <row r="1057" spans="2:20" s="79" customFormat="1" ht="12.75">
      <c r="B1057" s="78"/>
      <c r="C1057" s="78"/>
      <c r="F1057" s="117"/>
      <c r="G1057" s="123"/>
      <c r="H1057" s="128"/>
      <c r="I1057" s="128"/>
      <c r="J1057" s="128"/>
      <c r="K1057" s="128"/>
      <c r="M1057" s="87"/>
      <c r="N1057" s="13"/>
      <c r="O1057" s="13"/>
      <c r="P1057" s="13"/>
      <c r="Q1057" s="13"/>
      <c r="R1057" s="13"/>
      <c r="S1057" s="13"/>
      <c r="T1057" s="13"/>
    </row>
    <row r="1058" spans="2:20" s="79" customFormat="1" ht="12.75">
      <c r="B1058" s="78"/>
      <c r="C1058" s="78"/>
      <c r="F1058" s="117"/>
      <c r="G1058" s="123"/>
      <c r="H1058" s="128"/>
      <c r="I1058" s="128"/>
      <c r="J1058" s="128"/>
      <c r="K1058" s="128"/>
      <c r="M1058" s="87"/>
      <c r="N1058" s="13"/>
      <c r="O1058" s="13"/>
      <c r="P1058" s="13"/>
      <c r="Q1058" s="13"/>
      <c r="R1058" s="13"/>
      <c r="S1058" s="13"/>
      <c r="T1058" s="13"/>
    </row>
    <row r="1059" spans="2:20" s="79" customFormat="1" ht="12.75">
      <c r="B1059" s="78"/>
      <c r="C1059" s="78"/>
      <c r="F1059" s="117"/>
      <c r="G1059" s="123"/>
      <c r="H1059" s="128"/>
      <c r="I1059" s="128"/>
      <c r="J1059" s="128"/>
      <c r="K1059" s="128"/>
      <c r="M1059" s="87"/>
      <c r="N1059" s="13"/>
      <c r="O1059" s="13"/>
      <c r="P1059" s="13"/>
      <c r="Q1059" s="13"/>
      <c r="R1059" s="13"/>
      <c r="S1059" s="13"/>
      <c r="T1059" s="13"/>
    </row>
    <row r="1060" spans="2:20" s="79" customFormat="1" ht="12.75">
      <c r="B1060" s="78"/>
      <c r="C1060" s="78"/>
      <c r="F1060" s="117"/>
      <c r="G1060" s="123"/>
      <c r="H1060" s="128"/>
      <c r="I1060" s="128"/>
      <c r="J1060" s="128"/>
      <c r="K1060" s="128"/>
      <c r="M1060" s="87"/>
      <c r="N1060" s="13"/>
      <c r="O1060" s="13"/>
      <c r="P1060" s="13"/>
      <c r="Q1060" s="13"/>
      <c r="R1060" s="13"/>
      <c r="S1060" s="13"/>
      <c r="T1060" s="13"/>
    </row>
    <row r="1061" spans="2:20" s="79" customFormat="1" ht="12.75">
      <c r="B1061" s="78"/>
      <c r="C1061" s="78"/>
      <c r="F1061" s="117"/>
      <c r="G1061" s="123"/>
      <c r="H1061" s="128"/>
      <c r="I1061" s="128"/>
      <c r="J1061" s="128"/>
      <c r="K1061" s="128"/>
      <c r="M1061" s="87"/>
      <c r="N1061" s="13"/>
      <c r="O1061" s="13"/>
      <c r="P1061" s="13"/>
      <c r="Q1061" s="13"/>
      <c r="R1061" s="13"/>
      <c r="S1061" s="13"/>
      <c r="T1061" s="13"/>
    </row>
    <row r="1062" spans="2:20" s="79" customFormat="1" ht="12.75">
      <c r="B1062" s="78"/>
      <c r="C1062" s="78"/>
      <c r="F1062" s="117"/>
      <c r="G1062" s="123"/>
      <c r="H1062" s="128"/>
      <c r="I1062" s="128"/>
      <c r="J1062" s="128"/>
      <c r="K1062" s="128"/>
      <c r="M1062" s="87"/>
      <c r="N1062" s="13"/>
      <c r="O1062" s="13"/>
      <c r="P1062" s="13"/>
      <c r="Q1062" s="13"/>
      <c r="R1062" s="13"/>
      <c r="S1062" s="13"/>
      <c r="T1062" s="13"/>
    </row>
    <row r="1063" spans="2:20" s="79" customFormat="1" ht="12.75">
      <c r="B1063" s="78"/>
      <c r="C1063" s="78"/>
      <c r="F1063" s="117"/>
      <c r="G1063" s="123"/>
      <c r="H1063" s="128"/>
      <c r="I1063" s="128"/>
      <c r="J1063" s="128"/>
      <c r="K1063" s="128"/>
      <c r="M1063" s="87"/>
      <c r="N1063" s="13"/>
      <c r="O1063" s="13"/>
      <c r="P1063" s="13"/>
      <c r="Q1063" s="13"/>
      <c r="R1063" s="13"/>
      <c r="S1063" s="13"/>
      <c r="T1063" s="13"/>
    </row>
    <row r="1064" spans="2:20" s="79" customFormat="1" ht="12.75">
      <c r="B1064" s="78"/>
      <c r="C1064" s="78"/>
      <c r="F1064" s="117"/>
      <c r="G1064" s="123"/>
      <c r="H1064" s="128"/>
      <c r="I1064" s="128"/>
      <c r="J1064" s="128"/>
      <c r="K1064" s="128"/>
      <c r="M1064" s="87"/>
      <c r="N1064" s="13"/>
      <c r="O1064" s="13"/>
      <c r="P1064" s="13"/>
      <c r="Q1064" s="13"/>
      <c r="R1064" s="13"/>
      <c r="S1064" s="13"/>
      <c r="T1064" s="13"/>
    </row>
    <row r="1065" spans="2:20" s="79" customFormat="1" ht="12.75">
      <c r="B1065" s="78"/>
      <c r="C1065" s="78"/>
      <c r="F1065" s="117"/>
      <c r="G1065" s="123"/>
      <c r="H1065" s="128"/>
      <c r="I1065" s="128"/>
      <c r="J1065" s="128"/>
      <c r="K1065" s="128"/>
      <c r="M1065" s="87"/>
      <c r="N1065" s="13"/>
      <c r="O1065" s="13"/>
      <c r="P1065" s="13"/>
      <c r="Q1065" s="13"/>
      <c r="R1065" s="13"/>
      <c r="S1065" s="13"/>
      <c r="T1065" s="13"/>
    </row>
    <row r="1066" spans="2:20" s="79" customFormat="1" ht="12.75">
      <c r="B1066" s="78"/>
      <c r="C1066" s="78"/>
      <c r="F1066" s="117"/>
      <c r="G1066" s="123"/>
      <c r="H1066" s="128"/>
      <c r="I1066" s="128"/>
      <c r="J1066" s="128"/>
      <c r="K1066" s="128"/>
      <c r="M1066" s="87"/>
      <c r="N1066" s="13"/>
      <c r="O1066" s="13"/>
      <c r="P1066" s="13"/>
      <c r="Q1066" s="13"/>
      <c r="R1066" s="13"/>
      <c r="S1066" s="13"/>
      <c r="T1066" s="13"/>
    </row>
    <row r="1067" spans="2:20" s="79" customFormat="1" ht="12.75">
      <c r="B1067" s="78"/>
      <c r="C1067" s="78"/>
      <c r="F1067" s="117"/>
      <c r="G1067" s="123"/>
      <c r="H1067" s="128"/>
      <c r="I1067" s="128"/>
      <c r="J1067" s="128"/>
      <c r="K1067" s="128"/>
      <c r="M1067" s="87"/>
      <c r="N1067" s="13"/>
      <c r="O1067" s="13"/>
      <c r="P1067" s="13"/>
      <c r="Q1067" s="13"/>
      <c r="R1067" s="13"/>
      <c r="S1067" s="13"/>
      <c r="T1067" s="13"/>
    </row>
    <row r="1068" spans="2:20" s="79" customFormat="1" ht="12.75">
      <c r="B1068" s="78"/>
      <c r="C1068" s="78"/>
      <c r="F1068" s="117"/>
      <c r="G1068" s="123"/>
      <c r="H1068" s="128"/>
      <c r="I1068" s="128"/>
      <c r="J1068" s="128"/>
      <c r="K1068" s="128"/>
      <c r="M1068" s="87"/>
      <c r="N1068" s="13"/>
      <c r="O1068" s="13"/>
      <c r="P1068" s="13"/>
      <c r="Q1068" s="13"/>
      <c r="R1068" s="13"/>
      <c r="S1068" s="13"/>
      <c r="T1068" s="13"/>
    </row>
    <row r="1069" spans="2:20" s="79" customFormat="1" ht="12.75">
      <c r="B1069" s="78"/>
      <c r="C1069" s="78"/>
      <c r="F1069" s="117"/>
      <c r="G1069" s="123"/>
      <c r="H1069" s="128"/>
      <c r="I1069" s="128"/>
      <c r="J1069" s="128"/>
      <c r="K1069" s="128"/>
      <c r="M1069" s="87"/>
      <c r="N1069" s="13"/>
      <c r="O1069" s="13"/>
      <c r="P1069" s="13"/>
      <c r="Q1069" s="13"/>
      <c r="R1069" s="13"/>
      <c r="S1069" s="13"/>
      <c r="T1069" s="13"/>
    </row>
    <row r="1070" spans="2:20" s="79" customFormat="1" ht="12.75">
      <c r="B1070" s="78"/>
      <c r="C1070" s="78"/>
      <c r="F1070" s="117"/>
      <c r="G1070" s="123"/>
      <c r="H1070" s="128"/>
      <c r="I1070" s="128"/>
      <c r="J1070" s="128"/>
      <c r="K1070" s="128"/>
      <c r="M1070" s="87"/>
      <c r="N1070" s="13"/>
      <c r="O1070" s="13"/>
      <c r="P1070" s="13"/>
      <c r="Q1070" s="13"/>
      <c r="R1070" s="13"/>
      <c r="S1070" s="13"/>
      <c r="T1070" s="13"/>
    </row>
    <row r="1071" spans="2:20" s="79" customFormat="1" ht="12.75">
      <c r="B1071" s="78"/>
      <c r="C1071" s="78"/>
      <c r="F1071" s="117"/>
      <c r="G1071" s="123"/>
      <c r="H1071" s="128"/>
      <c r="I1071" s="128"/>
      <c r="J1071" s="128"/>
      <c r="K1071" s="128"/>
      <c r="M1071" s="87"/>
      <c r="N1071" s="13"/>
      <c r="O1071" s="13"/>
      <c r="P1071" s="13"/>
      <c r="Q1071" s="13"/>
      <c r="R1071" s="13"/>
      <c r="S1071" s="13"/>
      <c r="T1071" s="13"/>
    </row>
    <row r="1072" spans="2:20" s="79" customFormat="1" ht="12.75">
      <c r="B1072" s="78"/>
      <c r="C1072" s="78"/>
      <c r="F1072" s="117"/>
      <c r="G1072" s="123"/>
      <c r="H1072" s="128"/>
      <c r="I1072" s="128"/>
      <c r="J1072" s="128"/>
      <c r="K1072" s="128"/>
      <c r="M1072" s="87"/>
      <c r="N1072" s="13"/>
      <c r="O1072" s="13"/>
      <c r="P1072" s="13"/>
      <c r="Q1072" s="13"/>
      <c r="R1072" s="13"/>
      <c r="S1072" s="13"/>
      <c r="T1072" s="13"/>
    </row>
    <row r="1073" spans="2:20" s="79" customFormat="1" ht="12.75">
      <c r="B1073" s="78"/>
      <c r="C1073" s="78"/>
      <c r="F1073" s="117"/>
      <c r="G1073" s="123"/>
      <c r="H1073" s="128"/>
      <c r="I1073" s="128"/>
      <c r="J1073" s="128"/>
      <c r="K1073" s="128"/>
      <c r="M1073" s="87"/>
      <c r="N1073" s="13"/>
      <c r="O1073" s="13"/>
      <c r="P1073" s="13"/>
      <c r="Q1073" s="13"/>
      <c r="R1073" s="13"/>
      <c r="S1073" s="13"/>
      <c r="T1073" s="13"/>
    </row>
    <row r="1074" spans="2:20" s="79" customFormat="1" ht="12.75">
      <c r="B1074" s="78"/>
      <c r="C1074" s="78"/>
      <c r="F1074" s="117"/>
      <c r="G1074" s="123"/>
      <c r="H1074" s="128"/>
      <c r="I1074" s="128"/>
      <c r="J1074" s="128"/>
      <c r="K1074" s="128"/>
      <c r="M1074" s="87"/>
      <c r="N1074" s="13"/>
      <c r="O1074" s="13"/>
      <c r="P1074" s="13"/>
      <c r="Q1074" s="13"/>
      <c r="R1074" s="13"/>
      <c r="S1074" s="13"/>
      <c r="T1074" s="13"/>
    </row>
    <row r="1075" spans="2:20" s="79" customFormat="1" ht="12.75">
      <c r="B1075" s="78"/>
      <c r="C1075" s="78"/>
      <c r="F1075" s="117"/>
      <c r="G1075" s="123"/>
      <c r="H1075" s="128"/>
      <c r="I1075" s="128"/>
      <c r="J1075" s="128"/>
      <c r="K1075" s="128"/>
      <c r="M1075" s="87"/>
      <c r="N1075" s="13"/>
      <c r="O1075" s="13"/>
      <c r="P1075" s="13"/>
      <c r="Q1075" s="13"/>
      <c r="R1075" s="13"/>
      <c r="S1075" s="13"/>
      <c r="T1075" s="13"/>
    </row>
    <row r="1076" spans="2:20" s="79" customFormat="1" ht="12.75">
      <c r="B1076" s="78"/>
      <c r="C1076" s="78"/>
      <c r="F1076" s="117"/>
      <c r="G1076" s="123"/>
      <c r="H1076" s="128"/>
      <c r="I1076" s="128"/>
      <c r="J1076" s="128"/>
      <c r="K1076" s="128"/>
      <c r="M1076" s="87"/>
      <c r="N1076" s="13"/>
      <c r="O1076" s="13"/>
      <c r="P1076" s="13"/>
      <c r="Q1076" s="13"/>
      <c r="R1076" s="13"/>
      <c r="S1076" s="13"/>
      <c r="T1076" s="13"/>
    </row>
    <row r="1077" spans="2:20" s="79" customFormat="1" ht="12.75">
      <c r="B1077" s="78"/>
      <c r="C1077" s="78"/>
      <c r="F1077" s="117"/>
      <c r="G1077" s="123"/>
      <c r="H1077" s="128"/>
      <c r="I1077" s="128"/>
      <c r="J1077" s="128"/>
      <c r="K1077" s="128"/>
      <c r="M1077" s="87"/>
      <c r="N1077" s="13"/>
      <c r="O1077" s="13"/>
      <c r="P1077" s="13"/>
      <c r="Q1077" s="13"/>
      <c r="R1077" s="13"/>
      <c r="S1077" s="13"/>
      <c r="T1077" s="13"/>
    </row>
    <row r="1078" spans="2:20" s="79" customFormat="1" ht="12.75">
      <c r="B1078" s="78"/>
      <c r="C1078" s="78"/>
      <c r="F1078" s="117"/>
      <c r="G1078" s="123"/>
      <c r="H1078" s="128"/>
      <c r="I1078" s="128"/>
      <c r="J1078" s="128"/>
      <c r="K1078" s="128"/>
      <c r="M1078" s="87"/>
      <c r="N1078" s="13"/>
      <c r="O1078" s="13"/>
      <c r="P1078" s="13"/>
      <c r="Q1078" s="13"/>
      <c r="R1078" s="13"/>
      <c r="S1078" s="13"/>
      <c r="T1078" s="13"/>
    </row>
    <row r="1079" spans="2:20" s="79" customFormat="1" ht="12.75">
      <c r="B1079" s="78"/>
      <c r="C1079" s="78"/>
      <c r="F1079" s="117"/>
      <c r="G1079" s="123"/>
      <c r="H1079" s="128"/>
      <c r="I1079" s="128"/>
      <c r="J1079" s="128"/>
      <c r="K1079" s="128"/>
      <c r="M1079" s="87"/>
      <c r="N1079" s="13"/>
      <c r="O1079" s="13"/>
      <c r="P1079" s="13"/>
      <c r="Q1079" s="13"/>
      <c r="R1079" s="13"/>
      <c r="S1079" s="13"/>
      <c r="T1079" s="13"/>
    </row>
    <row r="1080" spans="2:20" s="79" customFormat="1" ht="12.75">
      <c r="B1080" s="78"/>
      <c r="C1080" s="78"/>
      <c r="F1080" s="117"/>
      <c r="G1080" s="123"/>
      <c r="H1080" s="128"/>
      <c r="I1080" s="128"/>
      <c r="J1080" s="128"/>
      <c r="K1080" s="128"/>
      <c r="M1080" s="87"/>
      <c r="N1080" s="13"/>
      <c r="O1080" s="13"/>
      <c r="P1080" s="13"/>
      <c r="Q1080" s="13"/>
      <c r="R1080" s="13"/>
      <c r="S1080" s="13"/>
      <c r="T1080" s="13"/>
    </row>
    <row r="1081" spans="2:20" s="79" customFormat="1" ht="12.75">
      <c r="B1081" s="78"/>
      <c r="C1081" s="78"/>
      <c r="F1081" s="117"/>
      <c r="G1081" s="123"/>
      <c r="H1081" s="128"/>
      <c r="I1081" s="128"/>
      <c r="J1081" s="128"/>
      <c r="K1081" s="128"/>
      <c r="M1081" s="87"/>
      <c r="N1081" s="13"/>
      <c r="O1081" s="13"/>
      <c r="P1081" s="13"/>
      <c r="Q1081" s="13"/>
      <c r="R1081" s="13"/>
      <c r="S1081" s="13"/>
      <c r="T1081" s="13"/>
    </row>
    <row r="1082" spans="2:20" s="79" customFormat="1" ht="12.75">
      <c r="B1082" s="78"/>
      <c r="C1082" s="78"/>
      <c r="F1082" s="117"/>
      <c r="G1082" s="123"/>
      <c r="H1082" s="128"/>
      <c r="I1082" s="128"/>
      <c r="J1082" s="128"/>
      <c r="K1082" s="128"/>
      <c r="M1082" s="87"/>
      <c r="N1082" s="13"/>
      <c r="O1082" s="13"/>
      <c r="P1082" s="13"/>
      <c r="Q1082" s="13"/>
      <c r="R1082" s="13"/>
      <c r="S1082" s="13"/>
      <c r="T1082" s="13"/>
    </row>
    <row r="1083" spans="2:20" s="79" customFormat="1" ht="12.75">
      <c r="B1083" s="78"/>
      <c r="C1083" s="78"/>
      <c r="F1083" s="117"/>
      <c r="G1083" s="123"/>
      <c r="H1083" s="128"/>
      <c r="I1083" s="128"/>
      <c r="J1083" s="128"/>
      <c r="K1083" s="128"/>
      <c r="M1083" s="87"/>
      <c r="N1083" s="13"/>
      <c r="O1083" s="13"/>
      <c r="P1083" s="13"/>
      <c r="Q1083" s="13"/>
      <c r="R1083" s="13"/>
      <c r="S1083" s="13"/>
      <c r="T1083" s="13"/>
    </row>
    <row r="1084" spans="2:20" s="79" customFormat="1" ht="12.75">
      <c r="B1084" s="78"/>
      <c r="C1084" s="78"/>
      <c r="F1084" s="117"/>
      <c r="G1084" s="123"/>
      <c r="H1084" s="128"/>
      <c r="I1084" s="128"/>
      <c r="J1084" s="128"/>
      <c r="K1084" s="128"/>
      <c r="M1084" s="87"/>
      <c r="N1084" s="13"/>
      <c r="O1084" s="13"/>
      <c r="P1084" s="13"/>
      <c r="Q1084" s="13"/>
      <c r="R1084" s="13"/>
      <c r="S1084" s="13"/>
      <c r="T1084" s="13"/>
    </row>
    <row r="1085" spans="2:20" s="79" customFormat="1" ht="12.75">
      <c r="B1085" s="78"/>
      <c r="C1085" s="78"/>
      <c r="F1085" s="117"/>
      <c r="G1085" s="123"/>
      <c r="H1085" s="128"/>
      <c r="I1085" s="128"/>
      <c r="J1085" s="128"/>
      <c r="K1085" s="128"/>
      <c r="M1085" s="87"/>
      <c r="N1085" s="13"/>
      <c r="O1085" s="13"/>
      <c r="P1085" s="13"/>
      <c r="Q1085" s="13"/>
      <c r="R1085" s="13"/>
      <c r="S1085" s="13"/>
      <c r="T1085" s="13"/>
    </row>
    <row r="1086" spans="2:20" s="79" customFormat="1" ht="12.75">
      <c r="B1086" s="78"/>
      <c r="C1086" s="78"/>
      <c r="F1086" s="117"/>
      <c r="G1086" s="123"/>
      <c r="H1086" s="128"/>
      <c r="I1086" s="128"/>
      <c r="J1086" s="128"/>
      <c r="K1086" s="128"/>
      <c r="M1086" s="87"/>
      <c r="N1086" s="13"/>
      <c r="O1086" s="13"/>
      <c r="P1086" s="13"/>
      <c r="Q1086" s="13"/>
      <c r="R1086" s="13"/>
      <c r="S1086" s="13"/>
      <c r="T1086" s="13"/>
    </row>
    <row r="1087" spans="2:20" s="79" customFormat="1" ht="12.75">
      <c r="B1087" s="78"/>
      <c r="C1087" s="78"/>
      <c r="F1087" s="117"/>
      <c r="G1087" s="123"/>
      <c r="H1087" s="128"/>
      <c r="I1087" s="128"/>
      <c r="J1087" s="128"/>
      <c r="K1087" s="128"/>
      <c r="M1087" s="87"/>
      <c r="N1087" s="13"/>
      <c r="O1087" s="13"/>
      <c r="P1087" s="13"/>
      <c r="Q1087" s="13"/>
      <c r="R1087" s="13"/>
      <c r="S1087" s="13"/>
      <c r="T1087" s="13"/>
    </row>
    <row r="1088" spans="2:20" s="79" customFormat="1" ht="12.75">
      <c r="B1088" s="78"/>
      <c r="C1088" s="78"/>
      <c r="F1088" s="117"/>
      <c r="G1088" s="123"/>
      <c r="H1088" s="128"/>
      <c r="I1088" s="128"/>
      <c r="J1088" s="128"/>
      <c r="K1088" s="128"/>
      <c r="M1088" s="87"/>
      <c r="N1088" s="13"/>
      <c r="O1088" s="13"/>
      <c r="P1088" s="13"/>
      <c r="Q1088" s="13"/>
      <c r="R1088" s="13"/>
      <c r="S1088" s="13"/>
      <c r="T1088" s="13"/>
    </row>
    <row r="1089" spans="2:20" s="79" customFormat="1" ht="12.75">
      <c r="B1089" s="78"/>
      <c r="C1089" s="78"/>
      <c r="F1089" s="117"/>
      <c r="G1089" s="123"/>
      <c r="H1089" s="128"/>
      <c r="I1089" s="128"/>
      <c r="J1089" s="128"/>
      <c r="K1089" s="128"/>
      <c r="M1089" s="87"/>
      <c r="N1089" s="13"/>
      <c r="O1089" s="13"/>
      <c r="P1089" s="13"/>
      <c r="Q1089" s="13"/>
      <c r="R1089" s="13"/>
      <c r="S1089" s="13"/>
      <c r="T1089" s="13"/>
    </row>
    <row r="1090" spans="2:20" s="79" customFormat="1" ht="12.75">
      <c r="B1090" s="78"/>
      <c r="C1090" s="78"/>
      <c r="F1090" s="117"/>
      <c r="G1090" s="123"/>
      <c r="H1090" s="128"/>
      <c r="I1090" s="128"/>
      <c r="J1090" s="128"/>
      <c r="K1090" s="128"/>
      <c r="M1090" s="87"/>
      <c r="N1090" s="13"/>
      <c r="O1090" s="13"/>
      <c r="P1090" s="13"/>
      <c r="Q1090" s="13"/>
      <c r="R1090" s="13"/>
      <c r="S1090" s="13"/>
      <c r="T1090" s="13"/>
    </row>
    <row r="1091" spans="2:20" s="79" customFormat="1" ht="12.75">
      <c r="B1091" s="78"/>
      <c r="C1091" s="78"/>
      <c r="F1091" s="117"/>
      <c r="G1091" s="123"/>
      <c r="H1091" s="128"/>
      <c r="I1091" s="128"/>
      <c r="J1091" s="128"/>
      <c r="K1091" s="128"/>
      <c r="M1091" s="87"/>
      <c r="N1091" s="13"/>
      <c r="O1091" s="13"/>
      <c r="P1091" s="13"/>
      <c r="Q1091" s="13"/>
      <c r="R1091" s="13"/>
      <c r="S1091" s="13"/>
      <c r="T1091" s="13"/>
    </row>
    <row r="1092" spans="2:20" s="79" customFormat="1" ht="12.75">
      <c r="B1092" s="78"/>
      <c r="C1092" s="78"/>
      <c r="F1092" s="117"/>
      <c r="G1092" s="123"/>
      <c r="H1092" s="128"/>
      <c r="I1092" s="128"/>
      <c r="J1092" s="128"/>
      <c r="K1092" s="128"/>
      <c r="M1092" s="87"/>
      <c r="N1092" s="13"/>
      <c r="O1092" s="13"/>
      <c r="P1092" s="13"/>
      <c r="Q1092" s="13"/>
      <c r="R1092" s="13"/>
      <c r="S1092" s="13"/>
      <c r="T1092" s="13"/>
    </row>
    <row r="1093" spans="2:20" s="79" customFormat="1" ht="12.75">
      <c r="B1093" s="78"/>
      <c r="C1093" s="78"/>
      <c r="F1093" s="117"/>
      <c r="G1093" s="123"/>
      <c r="H1093" s="128"/>
      <c r="I1093" s="128"/>
      <c r="J1093" s="128"/>
      <c r="K1093" s="128"/>
      <c r="M1093" s="87"/>
      <c r="N1093" s="13"/>
      <c r="O1093" s="13"/>
      <c r="P1093" s="13"/>
      <c r="Q1093" s="13"/>
      <c r="R1093" s="13"/>
      <c r="S1093" s="13"/>
      <c r="T1093" s="13"/>
    </row>
    <row r="1094" spans="2:20" s="79" customFormat="1" ht="12.75">
      <c r="B1094" s="78"/>
      <c r="C1094" s="78"/>
      <c r="F1094" s="117"/>
      <c r="G1094" s="123"/>
      <c r="H1094" s="128"/>
      <c r="I1094" s="128"/>
      <c r="J1094" s="128"/>
      <c r="K1094" s="128"/>
      <c r="M1094" s="87"/>
      <c r="N1094" s="13"/>
      <c r="O1094" s="13"/>
      <c r="P1094" s="13"/>
      <c r="Q1094" s="13"/>
      <c r="R1094" s="13"/>
      <c r="S1094" s="13"/>
      <c r="T1094" s="13"/>
    </row>
    <row r="1095" spans="2:20" s="79" customFormat="1" ht="12.75">
      <c r="B1095" s="78"/>
      <c r="C1095" s="78"/>
      <c r="F1095" s="117"/>
      <c r="G1095" s="123"/>
      <c r="H1095" s="128"/>
      <c r="I1095" s="128"/>
      <c r="J1095" s="128"/>
      <c r="K1095" s="128"/>
      <c r="M1095" s="87"/>
      <c r="N1095" s="13"/>
      <c r="O1095" s="13"/>
      <c r="P1095" s="13"/>
      <c r="Q1095" s="13"/>
      <c r="R1095" s="13"/>
      <c r="S1095" s="13"/>
      <c r="T1095" s="13"/>
    </row>
    <row r="1096" spans="2:20" s="79" customFormat="1" ht="12.75">
      <c r="B1096" s="78"/>
      <c r="C1096" s="78"/>
      <c r="F1096" s="117"/>
      <c r="G1096" s="123"/>
      <c r="H1096" s="128"/>
      <c r="I1096" s="128"/>
      <c r="J1096" s="128"/>
      <c r="K1096" s="128"/>
      <c r="M1096" s="87"/>
      <c r="N1096" s="13"/>
      <c r="O1096" s="13"/>
      <c r="P1096" s="13"/>
      <c r="Q1096" s="13"/>
      <c r="R1096" s="13"/>
      <c r="S1096" s="13"/>
      <c r="T1096" s="13"/>
    </row>
    <row r="1097" spans="2:20" s="79" customFormat="1" ht="12.75">
      <c r="B1097" s="78"/>
      <c r="C1097" s="78"/>
      <c r="F1097" s="117"/>
      <c r="G1097" s="123"/>
      <c r="H1097" s="128"/>
      <c r="I1097" s="128"/>
      <c r="J1097" s="128"/>
      <c r="K1097" s="128"/>
      <c r="M1097" s="87"/>
      <c r="N1097" s="13"/>
      <c r="O1097" s="13"/>
      <c r="P1097" s="13"/>
      <c r="Q1097" s="13"/>
      <c r="R1097" s="13"/>
      <c r="S1097" s="13"/>
      <c r="T1097" s="13"/>
    </row>
    <row r="1098" spans="2:20" s="79" customFormat="1" ht="12.75">
      <c r="B1098" s="78"/>
      <c r="C1098" s="78"/>
      <c r="F1098" s="117"/>
      <c r="G1098" s="123"/>
      <c r="H1098" s="128"/>
      <c r="I1098" s="128"/>
      <c r="J1098" s="128"/>
      <c r="K1098" s="128"/>
      <c r="M1098" s="87"/>
      <c r="N1098" s="13"/>
      <c r="O1098" s="13"/>
      <c r="P1098" s="13"/>
      <c r="Q1098" s="13"/>
      <c r="R1098" s="13"/>
      <c r="S1098" s="13"/>
      <c r="T1098" s="13"/>
    </row>
    <row r="1099" spans="2:20" s="79" customFormat="1" ht="12.75">
      <c r="B1099" s="78"/>
      <c r="C1099" s="78"/>
      <c r="F1099" s="117"/>
      <c r="G1099" s="123"/>
      <c r="H1099" s="128"/>
      <c r="I1099" s="128"/>
      <c r="J1099" s="128"/>
      <c r="K1099" s="128"/>
      <c r="M1099" s="87"/>
      <c r="N1099" s="13"/>
      <c r="O1099" s="13"/>
      <c r="P1099" s="13"/>
      <c r="Q1099" s="13"/>
      <c r="R1099" s="13"/>
      <c r="S1099" s="13"/>
      <c r="T1099" s="13"/>
    </row>
    <row r="1100" spans="2:20" s="79" customFormat="1" ht="12.75">
      <c r="B1100" s="78"/>
      <c r="C1100" s="78"/>
      <c r="F1100" s="117"/>
      <c r="G1100" s="123"/>
      <c r="H1100" s="128"/>
      <c r="I1100" s="128"/>
      <c r="J1100" s="128"/>
      <c r="K1100" s="128"/>
      <c r="M1100" s="87"/>
      <c r="N1100" s="13"/>
      <c r="O1100" s="13"/>
      <c r="P1100" s="13"/>
      <c r="Q1100" s="13"/>
      <c r="R1100" s="13"/>
      <c r="S1100" s="13"/>
      <c r="T1100" s="13"/>
    </row>
    <row r="1101" spans="2:20" s="79" customFormat="1" ht="12.75">
      <c r="B1101" s="78"/>
      <c r="C1101" s="78"/>
      <c r="F1101" s="117"/>
      <c r="G1101" s="123"/>
      <c r="H1101" s="128"/>
      <c r="I1101" s="128"/>
      <c r="J1101" s="128"/>
      <c r="K1101" s="128"/>
      <c r="M1101" s="87"/>
      <c r="N1101" s="13"/>
      <c r="O1101" s="13"/>
      <c r="P1101" s="13"/>
      <c r="Q1101" s="13"/>
      <c r="R1101" s="13"/>
      <c r="S1101" s="13"/>
      <c r="T1101" s="13"/>
    </row>
    <row r="1102" spans="2:20" s="79" customFormat="1" ht="12.75">
      <c r="B1102" s="78"/>
      <c r="C1102" s="78"/>
      <c r="F1102" s="117"/>
      <c r="G1102" s="123"/>
      <c r="H1102" s="128"/>
      <c r="I1102" s="128"/>
      <c r="J1102" s="128"/>
      <c r="K1102" s="128"/>
      <c r="M1102" s="87"/>
      <c r="N1102" s="13"/>
      <c r="O1102" s="13"/>
      <c r="P1102" s="13"/>
      <c r="Q1102" s="13"/>
      <c r="R1102" s="13"/>
      <c r="S1102" s="13"/>
      <c r="T1102" s="13"/>
    </row>
    <row r="1103" spans="2:20" s="79" customFormat="1" ht="12.75">
      <c r="B1103" s="78"/>
      <c r="C1103" s="78"/>
      <c r="F1103" s="117"/>
      <c r="G1103" s="123"/>
      <c r="H1103" s="128"/>
      <c r="I1103" s="128"/>
      <c r="J1103" s="128"/>
      <c r="K1103" s="128"/>
      <c r="M1103" s="87"/>
      <c r="N1103" s="13"/>
      <c r="O1103" s="13"/>
      <c r="P1103" s="13"/>
      <c r="Q1103" s="13"/>
      <c r="R1103" s="13"/>
      <c r="S1103" s="13"/>
      <c r="T1103" s="13"/>
    </row>
    <row r="1104" spans="2:20" s="79" customFormat="1" ht="12.75">
      <c r="B1104" s="78"/>
      <c r="C1104" s="78"/>
      <c r="F1104" s="117"/>
      <c r="G1104" s="123"/>
      <c r="H1104" s="128"/>
      <c r="I1104" s="128"/>
      <c r="J1104" s="128"/>
      <c r="K1104" s="128"/>
      <c r="M1104" s="87"/>
      <c r="N1104" s="13"/>
      <c r="O1104" s="13"/>
      <c r="P1104" s="13"/>
      <c r="Q1104" s="13"/>
      <c r="R1104" s="13"/>
      <c r="S1104" s="13"/>
      <c r="T1104" s="13"/>
    </row>
    <row r="1105" spans="2:20" s="79" customFormat="1" ht="12.75">
      <c r="B1105" s="78"/>
      <c r="C1105" s="78"/>
      <c r="F1105" s="117"/>
      <c r="G1105" s="123"/>
      <c r="H1105" s="128"/>
      <c r="I1105" s="128"/>
      <c r="J1105" s="128"/>
      <c r="K1105" s="128"/>
      <c r="M1105" s="87"/>
      <c r="N1105" s="13"/>
      <c r="O1105" s="13"/>
      <c r="P1105" s="13"/>
      <c r="Q1105" s="13"/>
      <c r="R1105" s="13"/>
      <c r="S1105" s="13"/>
      <c r="T1105" s="13"/>
    </row>
    <row r="1106" spans="2:20" s="79" customFormat="1" ht="12.75">
      <c r="B1106" s="78"/>
      <c r="C1106" s="78"/>
      <c r="F1106" s="117"/>
      <c r="G1106" s="123"/>
      <c r="H1106" s="128"/>
      <c r="I1106" s="128"/>
      <c r="J1106" s="128"/>
      <c r="K1106" s="128"/>
      <c r="M1106" s="87"/>
      <c r="N1106" s="13"/>
      <c r="O1106" s="13"/>
      <c r="P1106" s="13"/>
      <c r="Q1106" s="13"/>
      <c r="R1106" s="13"/>
      <c r="S1106" s="13"/>
      <c r="T1106" s="13"/>
    </row>
    <row r="1107" spans="2:20" s="79" customFormat="1" ht="12.75">
      <c r="B1107" s="78"/>
      <c r="C1107" s="78"/>
      <c r="F1107" s="117"/>
      <c r="G1107" s="123"/>
      <c r="H1107" s="128"/>
      <c r="I1107" s="128"/>
      <c r="J1107" s="128"/>
      <c r="K1107" s="128"/>
      <c r="M1107" s="87"/>
      <c r="N1107" s="13"/>
      <c r="O1107" s="13"/>
      <c r="P1107" s="13"/>
      <c r="Q1107" s="13"/>
      <c r="R1107" s="13"/>
      <c r="S1107" s="13"/>
      <c r="T1107" s="13"/>
    </row>
    <row r="1108" spans="2:20" s="79" customFormat="1" ht="12.75">
      <c r="B1108" s="78"/>
      <c r="C1108" s="78"/>
      <c r="F1108" s="117"/>
      <c r="G1108" s="123"/>
      <c r="H1108" s="128"/>
      <c r="I1108" s="128"/>
      <c r="J1108" s="128"/>
      <c r="K1108" s="128"/>
      <c r="M1108" s="87"/>
      <c r="N1108" s="13"/>
      <c r="O1108" s="13"/>
      <c r="P1108" s="13"/>
      <c r="Q1108" s="13"/>
      <c r="R1108" s="13"/>
      <c r="S1108" s="13"/>
      <c r="T1108" s="13"/>
    </row>
    <row r="1109" spans="2:20" s="79" customFormat="1" ht="12.75">
      <c r="B1109" s="78"/>
      <c r="C1109" s="78"/>
      <c r="F1109" s="117"/>
      <c r="G1109" s="123"/>
      <c r="H1109" s="128"/>
      <c r="I1109" s="128"/>
      <c r="J1109" s="128"/>
      <c r="K1109" s="128"/>
      <c r="M1109" s="87"/>
      <c r="N1109" s="13"/>
      <c r="O1109" s="13"/>
      <c r="P1109" s="13"/>
      <c r="Q1109" s="13"/>
      <c r="R1109" s="13"/>
      <c r="S1109" s="13"/>
      <c r="T1109" s="13"/>
    </row>
    <row r="1110" spans="2:20" s="79" customFormat="1" ht="12.75">
      <c r="B1110" s="78"/>
      <c r="C1110" s="78"/>
      <c r="F1110" s="117"/>
      <c r="G1110" s="123"/>
      <c r="H1110" s="128"/>
      <c r="I1110" s="128"/>
      <c r="J1110" s="128"/>
      <c r="K1110" s="128"/>
      <c r="M1110" s="87"/>
      <c r="N1110" s="13"/>
      <c r="O1110" s="13"/>
      <c r="P1110" s="13"/>
      <c r="Q1110" s="13"/>
      <c r="R1110" s="13"/>
      <c r="S1110" s="13"/>
      <c r="T1110" s="13"/>
    </row>
    <row r="1111" spans="2:20" s="79" customFormat="1" ht="12.75">
      <c r="B1111" s="78"/>
      <c r="C1111" s="78"/>
      <c r="F1111" s="117"/>
      <c r="G1111" s="123"/>
      <c r="H1111" s="128"/>
      <c r="I1111" s="128"/>
      <c r="J1111" s="128"/>
      <c r="K1111" s="128"/>
      <c r="M1111" s="87"/>
      <c r="N1111" s="13"/>
      <c r="O1111" s="13"/>
      <c r="P1111" s="13"/>
      <c r="Q1111" s="13"/>
      <c r="R1111" s="13"/>
      <c r="S1111" s="13"/>
      <c r="T1111" s="13"/>
    </row>
    <row r="1112" spans="2:20" s="79" customFormat="1" ht="12.75">
      <c r="B1112" s="78"/>
      <c r="C1112" s="78"/>
      <c r="F1112" s="117"/>
      <c r="G1112" s="123"/>
      <c r="H1112" s="128"/>
      <c r="I1112" s="128"/>
      <c r="J1112" s="128"/>
      <c r="K1112" s="128"/>
      <c r="M1112" s="87"/>
      <c r="N1112" s="13"/>
      <c r="O1112" s="13"/>
      <c r="P1112" s="13"/>
      <c r="Q1112" s="13"/>
      <c r="R1112" s="13"/>
      <c r="S1112" s="13"/>
      <c r="T1112" s="13"/>
    </row>
    <row r="1113" spans="2:20" s="79" customFormat="1" ht="12.75">
      <c r="B1113" s="78"/>
      <c r="C1113" s="78"/>
      <c r="F1113" s="117"/>
      <c r="G1113" s="123"/>
      <c r="H1113" s="128"/>
      <c r="I1113" s="128"/>
      <c r="J1113" s="128"/>
      <c r="K1113" s="128"/>
      <c r="M1113" s="87"/>
      <c r="N1113" s="13"/>
      <c r="O1113" s="13"/>
      <c r="P1113" s="13"/>
      <c r="Q1113" s="13"/>
      <c r="R1113" s="13"/>
      <c r="S1113" s="13"/>
      <c r="T1113" s="13"/>
    </row>
    <row r="1114" spans="2:20" s="79" customFormat="1" ht="12.75">
      <c r="B1114" s="78"/>
      <c r="C1114" s="78"/>
      <c r="F1114" s="117"/>
      <c r="G1114" s="123"/>
      <c r="H1114" s="128"/>
      <c r="I1114" s="128"/>
      <c r="J1114" s="128"/>
      <c r="K1114" s="128"/>
      <c r="M1114" s="87"/>
      <c r="N1114" s="13"/>
      <c r="O1114" s="13"/>
      <c r="P1114" s="13"/>
      <c r="Q1114" s="13"/>
      <c r="R1114" s="13"/>
      <c r="S1114" s="13"/>
      <c r="T1114" s="13"/>
    </row>
    <row r="1115" spans="2:20" s="79" customFormat="1" ht="12.75">
      <c r="B1115" s="78"/>
      <c r="C1115" s="78"/>
      <c r="F1115" s="117"/>
      <c r="G1115" s="123"/>
      <c r="H1115" s="128"/>
      <c r="I1115" s="128"/>
      <c r="J1115" s="128"/>
      <c r="K1115" s="128"/>
      <c r="M1115" s="87"/>
      <c r="N1115" s="13"/>
      <c r="O1115" s="13"/>
      <c r="P1115" s="13"/>
      <c r="Q1115" s="13"/>
      <c r="R1115" s="13"/>
      <c r="S1115" s="13"/>
      <c r="T1115" s="13"/>
    </row>
    <row r="1116" spans="2:20" s="79" customFormat="1" ht="12.75">
      <c r="B1116" s="78"/>
      <c r="C1116" s="78"/>
      <c r="F1116" s="117"/>
      <c r="G1116" s="123"/>
      <c r="H1116" s="128"/>
      <c r="I1116" s="128"/>
      <c r="J1116" s="128"/>
      <c r="K1116" s="128"/>
      <c r="M1116" s="87"/>
      <c r="N1116" s="13"/>
      <c r="O1116" s="13"/>
      <c r="P1116" s="13"/>
      <c r="Q1116" s="13"/>
      <c r="R1116" s="13"/>
      <c r="S1116" s="13"/>
      <c r="T1116" s="13"/>
    </row>
    <row r="1117" spans="2:20" s="79" customFormat="1" ht="12.75">
      <c r="B1117" s="78"/>
      <c r="C1117" s="78"/>
      <c r="F1117" s="117"/>
      <c r="G1117" s="123"/>
      <c r="H1117" s="128"/>
      <c r="I1117" s="128"/>
      <c r="J1117" s="128"/>
      <c r="K1117" s="128"/>
      <c r="M1117" s="87"/>
      <c r="N1117" s="13"/>
      <c r="O1117" s="13"/>
      <c r="P1117" s="13"/>
      <c r="Q1117" s="13"/>
      <c r="R1117" s="13"/>
      <c r="S1117" s="13"/>
      <c r="T1117" s="13"/>
    </row>
    <row r="1118" spans="2:20" s="79" customFormat="1" ht="12.75">
      <c r="B1118" s="78"/>
      <c r="C1118" s="78"/>
      <c r="F1118" s="117"/>
      <c r="G1118" s="123"/>
      <c r="H1118" s="128"/>
      <c r="I1118" s="128"/>
      <c r="J1118" s="128"/>
      <c r="K1118" s="128"/>
      <c r="M1118" s="87"/>
      <c r="N1118" s="13"/>
      <c r="O1118" s="13"/>
      <c r="P1118" s="13"/>
      <c r="Q1118" s="13"/>
      <c r="R1118" s="13"/>
      <c r="S1118" s="13"/>
      <c r="T1118" s="13"/>
    </row>
    <row r="1119" spans="2:20" s="79" customFormat="1" ht="12.75">
      <c r="B1119" s="78"/>
      <c r="C1119" s="78"/>
      <c r="F1119" s="117"/>
      <c r="G1119" s="123"/>
      <c r="H1119" s="128"/>
      <c r="I1119" s="128"/>
      <c r="J1119" s="128"/>
      <c r="K1119" s="128"/>
      <c r="M1119" s="87"/>
      <c r="N1119" s="13"/>
      <c r="O1119" s="13"/>
      <c r="P1119" s="13"/>
      <c r="Q1119" s="13"/>
      <c r="R1119" s="13"/>
      <c r="S1119" s="13"/>
      <c r="T1119" s="13"/>
    </row>
    <row r="1120" spans="2:20" s="79" customFormat="1" ht="12.75">
      <c r="B1120" s="78"/>
      <c r="C1120" s="78"/>
      <c r="F1120" s="117"/>
      <c r="G1120" s="123"/>
      <c r="H1120" s="128"/>
      <c r="I1120" s="128"/>
      <c r="J1120" s="128"/>
      <c r="K1120" s="128"/>
      <c r="M1120" s="87"/>
      <c r="N1120" s="13"/>
      <c r="O1120" s="13"/>
      <c r="P1120" s="13"/>
      <c r="Q1120" s="13"/>
      <c r="R1120" s="13"/>
      <c r="S1120" s="13"/>
      <c r="T1120" s="13"/>
    </row>
    <row r="1121" spans="2:20" s="79" customFormat="1" ht="12.75">
      <c r="B1121" s="78"/>
      <c r="C1121" s="78"/>
      <c r="F1121" s="117"/>
      <c r="G1121" s="123"/>
      <c r="H1121" s="128"/>
      <c r="I1121" s="128"/>
      <c r="J1121" s="128"/>
      <c r="K1121" s="128"/>
      <c r="M1121" s="87"/>
      <c r="N1121" s="13"/>
      <c r="O1121" s="13"/>
      <c r="P1121" s="13"/>
      <c r="Q1121" s="13"/>
      <c r="R1121" s="13"/>
      <c r="S1121" s="13"/>
      <c r="T1121" s="13"/>
    </row>
    <row r="1122" spans="2:20" s="79" customFormat="1" ht="12.75">
      <c r="B1122" s="78"/>
      <c r="C1122" s="78"/>
      <c r="F1122" s="117"/>
      <c r="G1122" s="123"/>
      <c r="H1122" s="128"/>
      <c r="I1122" s="128"/>
      <c r="J1122" s="128"/>
      <c r="K1122" s="128"/>
      <c r="M1122" s="87"/>
      <c r="N1122" s="13"/>
      <c r="O1122" s="13"/>
      <c r="P1122" s="13"/>
      <c r="Q1122" s="13"/>
      <c r="R1122" s="13"/>
      <c r="S1122" s="13"/>
      <c r="T1122" s="13"/>
    </row>
    <row r="1123" spans="2:20" s="79" customFormat="1" ht="12.75">
      <c r="B1123" s="78"/>
      <c r="C1123" s="78"/>
      <c r="F1123" s="117"/>
      <c r="G1123" s="123"/>
      <c r="H1123" s="128"/>
      <c r="I1123" s="128"/>
      <c r="J1123" s="128"/>
      <c r="K1123" s="128"/>
      <c r="M1123" s="87"/>
      <c r="N1123" s="13"/>
      <c r="O1123" s="13"/>
      <c r="P1123" s="13"/>
      <c r="Q1123" s="13"/>
      <c r="R1123" s="13"/>
      <c r="S1123" s="13"/>
      <c r="T1123" s="13"/>
    </row>
    <row r="1124" spans="2:20" s="79" customFormat="1" ht="12.75">
      <c r="B1124" s="78"/>
      <c r="C1124" s="78"/>
      <c r="F1124" s="117"/>
      <c r="G1124" s="123"/>
      <c r="H1124" s="128"/>
      <c r="I1124" s="128"/>
      <c r="J1124" s="128"/>
      <c r="K1124" s="128"/>
      <c r="M1124" s="87"/>
      <c r="N1124" s="13"/>
      <c r="O1124" s="13"/>
      <c r="P1124" s="13"/>
      <c r="Q1124" s="13"/>
      <c r="R1124" s="13"/>
      <c r="S1124" s="13"/>
      <c r="T1124" s="13"/>
    </row>
    <row r="1125" spans="2:20" s="79" customFormat="1" ht="12.75">
      <c r="B1125" s="78"/>
      <c r="C1125" s="78"/>
      <c r="F1125" s="117"/>
      <c r="G1125" s="123"/>
      <c r="H1125" s="128"/>
      <c r="I1125" s="128"/>
      <c r="J1125" s="128"/>
      <c r="K1125" s="128"/>
      <c r="M1125" s="87"/>
      <c r="N1125" s="13"/>
      <c r="O1125" s="13"/>
      <c r="P1125" s="13"/>
      <c r="Q1125" s="13"/>
      <c r="R1125" s="13"/>
      <c r="S1125" s="13"/>
      <c r="T1125" s="13"/>
    </row>
    <row r="1126" spans="2:20" s="79" customFormat="1" ht="12.75">
      <c r="B1126" s="78"/>
      <c r="C1126" s="78"/>
      <c r="F1126" s="117"/>
      <c r="G1126" s="123"/>
      <c r="H1126" s="128"/>
      <c r="I1126" s="128"/>
      <c r="J1126" s="128"/>
      <c r="K1126" s="128"/>
      <c r="M1126" s="87"/>
      <c r="N1126" s="13"/>
      <c r="O1126" s="13"/>
      <c r="P1126" s="13"/>
      <c r="Q1126" s="13"/>
      <c r="R1126" s="13"/>
      <c r="S1126" s="13"/>
      <c r="T1126" s="13"/>
    </row>
    <row r="1127" spans="2:20" s="79" customFormat="1" ht="12.75">
      <c r="B1127" s="78"/>
      <c r="C1127" s="78"/>
      <c r="F1127" s="117"/>
      <c r="G1127" s="123"/>
      <c r="H1127" s="128"/>
      <c r="I1127" s="128"/>
      <c r="J1127" s="128"/>
      <c r="K1127" s="128"/>
      <c r="M1127" s="87"/>
      <c r="N1127" s="13"/>
      <c r="O1127" s="13"/>
      <c r="P1127" s="13"/>
      <c r="Q1127" s="13"/>
      <c r="R1127" s="13"/>
      <c r="S1127" s="13"/>
      <c r="T1127" s="13"/>
    </row>
    <row r="1128" spans="2:20" s="79" customFormat="1" ht="12.75">
      <c r="B1128" s="78"/>
      <c r="C1128" s="78"/>
      <c r="F1128" s="117"/>
      <c r="G1128" s="123"/>
      <c r="H1128" s="128"/>
      <c r="I1128" s="128"/>
      <c r="J1128" s="128"/>
      <c r="K1128" s="128"/>
      <c r="M1128" s="87"/>
      <c r="N1128" s="13"/>
      <c r="O1128" s="13"/>
      <c r="P1128" s="13"/>
      <c r="Q1128" s="13"/>
      <c r="R1128" s="13"/>
      <c r="S1128" s="13"/>
      <c r="T1128" s="13"/>
    </row>
    <row r="1129" spans="2:20" s="79" customFormat="1" ht="12.75">
      <c r="B1129" s="78"/>
      <c r="C1129" s="78"/>
      <c r="F1129" s="117"/>
      <c r="G1129" s="123"/>
      <c r="H1129" s="128"/>
      <c r="I1129" s="128"/>
      <c r="J1129" s="128"/>
      <c r="K1129" s="128"/>
      <c r="M1129" s="87"/>
      <c r="N1129" s="13"/>
      <c r="O1129" s="13"/>
      <c r="P1129" s="13"/>
      <c r="Q1129" s="13"/>
      <c r="R1129" s="13"/>
      <c r="S1129" s="13"/>
      <c r="T1129" s="13"/>
    </row>
    <row r="1130" spans="2:20" s="79" customFormat="1" ht="12.75">
      <c r="B1130" s="78"/>
      <c r="C1130" s="78"/>
      <c r="F1130" s="117"/>
      <c r="G1130" s="123"/>
      <c r="H1130" s="128"/>
      <c r="I1130" s="128"/>
      <c r="J1130" s="128"/>
      <c r="K1130" s="128"/>
      <c r="M1130" s="87"/>
      <c r="N1130" s="13"/>
      <c r="O1130" s="13"/>
      <c r="P1130" s="13"/>
      <c r="Q1130" s="13"/>
      <c r="R1130" s="13"/>
      <c r="S1130" s="13"/>
      <c r="T1130" s="13"/>
    </row>
    <row r="1131" spans="2:20" s="79" customFormat="1" ht="12.75">
      <c r="B1131" s="78"/>
      <c r="C1131" s="78"/>
      <c r="F1131" s="117"/>
      <c r="G1131" s="123"/>
      <c r="H1131" s="128"/>
      <c r="I1131" s="128"/>
      <c r="J1131" s="128"/>
      <c r="K1131" s="128"/>
      <c r="M1131" s="87"/>
      <c r="N1131" s="13"/>
      <c r="O1131" s="13"/>
      <c r="P1131" s="13"/>
      <c r="Q1131" s="13"/>
      <c r="R1131" s="13"/>
      <c r="S1131" s="13"/>
      <c r="T1131" s="13"/>
    </row>
    <row r="1132" spans="2:20" s="79" customFormat="1" ht="12.75">
      <c r="B1132" s="78"/>
      <c r="C1132" s="78"/>
      <c r="F1132" s="117"/>
      <c r="G1132" s="123"/>
      <c r="H1132" s="128"/>
      <c r="I1132" s="128"/>
      <c r="J1132" s="128"/>
      <c r="K1132" s="128"/>
      <c r="M1132" s="87"/>
      <c r="N1132" s="13"/>
      <c r="O1132" s="13"/>
      <c r="P1132" s="13"/>
      <c r="Q1132" s="13"/>
      <c r="R1132" s="13"/>
      <c r="S1132" s="13"/>
      <c r="T1132" s="13"/>
    </row>
    <row r="1133" spans="2:20" s="79" customFormat="1" ht="12.75">
      <c r="B1133" s="78"/>
      <c r="C1133" s="78"/>
      <c r="F1133" s="117"/>
      <c r="G1133" s="123"/>
      <c r="H1133" s="128"/>
      <c r="I1133" s="128"/>
      <c r="J1133" s="128"/>
      <c r="K1133" s="128"/>
      <c r="M1133" s="87"/>
      <c r="N1133" s="13"/>
      <c r="O1133" s="13"/>
      <c r="P1133" s="13"/>
      <c r="Q1133" s="13"/>
      <c r="R1133" s="13"/>
      <c r="S1133" s="13"/>
      <c r="T1133" s="13"/>
    </row>
    <row r="1134" spans="2:20" s="79" customFormat="1" ht="12.75">
      <c r="B1134" s="78"/>
      <c r="C1134" s="78"/>
      <c r="F1134" s="117"/>
      <c r="G1134" s="123"/>
      <c r="H1134" s="128"/>
      <c r="I1134" s="128"/>
      <c r="J1134" s="128"/>
      <c r="K1134" s="128"/>
      <c r="M1134" s="87"/>
      <c r="N1134" s="13"/>
      <c r="O1134" s="13"/>
      <c r="P1134" s="13"/>
      <c r="Q1134" s="13"/>
      <c r="R1134" s="13"/>
      <c r="S1134" s="13"/>
      <c r="T1134" s="13"/>
    </row>
    <row r="1135" spans="2:20" s="79" customFormat="1" ht="12.75">
      <c r="B1135" s="78"/>
      <c r="C1135" s="78"/>
      <c r="F1135" s="117"/>
      <c r="G1135" s="123"/>
      <c r="H1135" s="128"/>
      <c r="I1135" s="128"/>
      <c r="J1135" s="128"/>
      <c r="K1135" s="128"/>
      <c r="M1135" s="87"/>
      <c r="N1135" s="13"/>
      <c r="O1135" s="13"/>
      <c r="P1135" s="13"/>
      <c r="Q1135" s="13"/>
      <c r="R1135" s="13"/>
      <c r="S1135" s="13"/>
      <c r="T1135" s="13"/>
    </row>
    <row r="1136" spans="2:20" s="79" customFormat="1" ht="12.75">
      <c r="B1136" s="78"/>
      <c r="C1136" s="78"/>
      <c r="F1136" s="117"/>
      <c r="G1136" s="123"/>
      <c r="H1136" s="128"/>
      <c r="I1136" s="128"/>
      <c r="J1136" s="128"/>
      <c r="K1136" s="128"/>
      <c r="M1136" s="87"/>
      <c r="N1136" s="13"/>
      <c r="O1136" s="13"/>
      <c r="P1136" s="13"/>
      <c r="Q1136" s="13"/>
      <c r="R1136" s="13"/>
      <c r="S1136" s="13"/>
      <c r="T1136" s="13"/>
    </row>
    <row r="1137" spans="2:20" s="79" customFormat="1" ht="12.75">
      <c r="B1137" s="78"/>
      <c r="C1137" s="78"/>
      <c r="F1137" s="117"/>
      <c r="G1137" s="123"/>
      <c r="H1137" s="128"/>
      <c r="I1137" s="128"/>
      <c r="J1137" s="128"/>
      <c r="K1137" s="128"/>
      <c r="M1137" s="87"/>
      <c r="N1137" s="13"/>
      <c r="O1137" s="13"/>
      <c r="P1137" s="13"/>
      <c r="Q1137" s="13"/>
      <c r="R1137" s="13"/>
      <c r="S1137" s="13"/>
      <c r="T1137" s="13"/>
    </row>
    <row r="1138" spans="2:20" s="79" customFormat="1" ht="12.75">
      <c r="B1138" s="78"/>
      <c r="C1138" s="78"/>
      <c r="F1138" s="117"/>
      <c r="G1138" s="123"/>
      <c r="H1138" s="128"/>
      <c r="I1138" s="128"/>
      <c r="J1138" s="128"/>
      <c r="K1138" s="128"/>
      <c r="M1138" s="87"/>
      <c r="N1138" s="13"/>
      <c r="O1138" s="13"/>
      <c r="P1138" s="13"/>
      <c r="Q1138" s="13"/>
      <c r="R1138" s="13"/>
      <c r="S1138" s="13"/>
      <c r="T1138" s="13"/>
    </row>
    <row r="1139" spans="2:20" s="79" customFormat="1" ht="12.75">
      <c r="B1139" s="78"/>
      <c r="C1139" s="78"/>
      <c r="F1139" s="117"/>
      <c r="G1139" s="123"/>
      <c r="H1139" s="128"/>
      <c r="I1139" s="128"/>
      <c r="J1139" s="128"/>
      <c r="K1139" s="128"/>
      <c r="M1139" s="87"/>
      <c r="N1139" s="13"/>
      <c r="O1139" s="13"/>
      <c r="P1139" s="13"/>
      <c r="Q1139" s="13"/>
      <c r="R1139" s="13"/>
      <c r="S1139" s="13"/>
      <c r="T1139" s="13"/>
    </row>
    <row r="1140" spans="2:20" s="79" customFormat="1" ht="12.75">
      <c r="B1140" s="78"/>
      <c r="C1140" s="78"/>
      <c r="F1140" s="117"/>
      <c r="G1140" s="123"/>
      <c r="H1140" s="128"/>
      <c r="I1140" s="128"/>
      <c r="J1140" s="128"/>
      <c r="K1140" s="128"/>
      <c r="M1140" s="87"/>
      <c r="N1140" s="13"/>
      <c r="O1140" s="13"/>
      <c r="P1140" s="13"/>
      <c r="Q1140" s="13"/>
      <c r="R1140" s="13"/>
      <c r="S1140" s="13"/>
      <c r="T1140" s="13"/>
    </row>
    <row r="1141" spans="2:20" s="79" customFormat="1" ht="12.75">
      <c r="B1141" s="78"/>
      <c r="C1141" s="78"/>
      <c r="F1141" s="117"/>
      <c r="G1141" s="123"/>
      <c r="H1141" s="128"/>
      <c r="I1141" s="128"/>
      <c r="J1141" s="128"/>
      <c r="K1141" s="128"/>
      <c r="M1141" s="87"/>
      <c r="N1141" s="13"/>
      <c r="O1141" s="13"/>
      <c r="P1141" s="13"/>
      <c r="Q1141" s="13"/>
      <c r="R1141" s="13"/>
      <c r="S1141" s="13"/>
      <c r="T1141" s="13"/>
    </row>
    <row r="1142" spans="2:20" s="79" customFormat="1" ht="12.75">
      <c r="B1142" s="78"/>
      <c r="C1142" s="78"/>
      <c r="F1142" s="117"/>
      <c r="G1142" s="123"/>
      <c r="H1142" s="128"/>
      <c r="I1142" s="128"/>
      <c r="J1142" s="128"/>
      <c r="K1142" s="128"/>
      <c r="M1142" s="87"/>
      <c r="N1142" s="13"/>
      <c r="O1142" s="13"/>
      <c r="P1142" s="13"/>
      <c r="Q1142" s="13"/>
      <c r="R1142" s="13"/>
      <c r="S1142" s="13"/>
      <c r="T1142" s="13"/>
    </row>
    <row r="1143" spans="2:20" s="79" customFormat="1" ht="12.75">
      <c r="B1143" s="78"/>
      <c r="C1143" s="78"/>
      <c r="F1143" s="117"/>
      <c r="G1143" s="123"/>
      <c r="H1143" s="128"/>
      <c r="I1143" s="128"/>
      <c r="J1143" s="128"/>
      <c r="K1143" s="128"/>
      <c r="M1143" s="87"/>
      <c r="N1143" s="13"/>
      <c r="O1143" s="13"/>
      <c r="P1143" s="13"/>
      <c r="Q1143" s="13"/>
      <c r="R1143" s="13"/>
      <c r="S1143" s="13"/>
      <c r="T1143" s="13"/>
    </row>
    <row r="1144" spans="2:20" s="79" customFormat="1" ht="12.75">
      <c r="B1144" s="78"/>
      <c r="C1144" s="78"/>
      <c r="F1144" s="117"/>
      <c r="G1144" s="123"/>
      <c r="H1144" s="128"/>
      <c r="I1144" s="128"/>
      <c r="J1144" s="128"/>
      <c r="K1144" s="128"/>
      <c r="M1144" s="87"/>
      <c r="N1144" s="13"/>
      <c r="O1144" s="13"/>
      <c r="P1144" s="13"/>
      <c r="Q1144" s="13"/>
      <c r="R1144" s="13"/>
      <c r="S1144" s="13"/>
      <c r="T1144" s="13"/>
    </row>
    <row r="1145" spans="2:20" s="79" customFormat="1" ht="12.75">
      <c r="B1145" s="78"/>
      <c r="C1145" s="78"/>
      <c r="F1145" s="117"/>
      <c r="G1145" s="123"/>
      <c r="H1145" s="128"/>
      <c r="I1145" s="128"/>
      <c r="J1145" s="128"/>
      <c r="K1145" s="128"/>
      <c r="M1145" s="87"/>
      <c r="N1145" s="13"/>
      <c r="O1145" s="13"/>
      <c r="P1145" s="13"/>
      <c r="Q1145" s="13"/>
      <c r="R1145" s="13"/>
      <c r="S1145" s="13"/>
      <c r="T1145" s="13"/>
    </row>
    <row r="1146" spans="2:20" s="79" customFormat="1" ht="12.75">
      <c r="B1146" s="78"/>
      <c r="C1146" s="78"/>
      <c r="F1146" s="117"/>
      <c r="G1146" s="123"/>
      <c r="H1146" s="128"/>
      <c r="I1146" s="128"/>
      <c r="J1146" s="128"/>
      <c r="K1146" s="128"/>
      <c r="M1146" s="87"/>
      <c r="N1146" s="13"/>
      <c r="O1146" s="13"/>
      <c r="P1146" s="13"/>
      <c r="Q1146" s="13"/>
      <c r="R1146" s="13"/>
      <c r="S1146" s="13"/>
      <c r="T1146" s="13"/>
    </row>
    <row r="1147" spans="2:20" s="79" customFormat="1" ht="12.75">
      <c r="B1147" s="78"/>
      <c r="C1147" s="78"/>
      <c r="F1147" s="117"/>
      <c r="G1147" s="123"/>
      <c r="H1147" s="128"/>
      <c r="I1147" s="128"/>
      <c r="J1147" s="128"/>
      <c r="K1147" s="128"/>
      <c r="M1147" s="87"/>
      <c r="N1147" s="13"/>
      <c r="O1147" s="13"/>
      <c r="P1147" s="13"/>
      <c r="Q1147" s="13"/>
      <c r="R1147" s="13"/>
      <c r="S1147" s="13"/>
      <c r="T1147" s="13"/>
    </row>
    <row r="1148" spans="2:20" s="79" customFormat="1" ht="12.75">
      <c r="B1148" s="78"/>
      <c r="C1148" s="78"/>
      <c r="F1148" s="117"/>
      <c r="G1148" s="123"/>
      <c r="H1148" s="128"/>
      <c r="I1148" s="128"/>
      <c r="J1148" s="128"/>
      <c r="K1148" s="128"/>
      <c r="M1148" s="87"/>
      <c r="N1148" s="13"/>
      <c r="O1148" s="13"/>
      <c r="P1148" s="13"/>
      <c r="Q1148" s="13"/>
      <c r="R1148" s="13"/>
      <c r="S1148" s="13"/>
      <c r="T1148" s="13"/>
    </row>
    <row r="1149" spans="2:20" s="79" customFormat="1" ht="12.75">
      <c r="B1149" s="78"/>
      <c r="C1149" s="78"/>
      <c r="F1149" s="117"/>
      <c r="G1149" s="123"/>
      <c r="H1149" s="128"/>
      <c r="I1149" s="128"/>
      <c r="J1149" s="128"/>
      <c r="K1149" s="128"/>
      <c r="M1149" s="87"/>
      <c r="N1149" s="13"/>
      <c r="O1149" s="13"/>
      <c r="P1149" s="13"/>
      <c r="Q1149" s="13"/>
      <c r="R1149" s="13"/>
      <c r="S1149" s="13"/>
      <c r="T1149" s="13"/>
    </row>
    <row r="1150" spans="2:20" s="79" customFormat="1" ht="12.75">
      <c r="B1150" s="78"/>
      <c r="C1150" s="78"/>
      <c r="F1150" s="117"/>
      <c r="G1150" s="123"/>
      <c r="H1150" s="128"/>
      <c r="I1150" s="128"/>
      <c r="J1150" s="128"/>
      <c r="K1150" s="128"/>
      <c r="M1150" s="87"/>
      <c r="N1150" s="13"/>
      <c r="O1150" s="13"/>
      <c r="P1150" s="13"/>
      <c r="Q1150" s="13"/>
      <c r="R1150" s="13"/>
      <c r="S1150" s="13"/>
      <c r="T1150" s="13"/>
    </row>
    <row r="1151" spans="2:20" s="79" customFormat="1" ht="12.75">
      <c r="B1151" s="78"/>
      <c r="C1151" s="78"/>
      <c r="F1151" s="117"/>
      <c r="G1151" s="123"/>
      <c r="H1151" s="128"/>
      <c r="I1151" s="128"/>
      <c r="J1151" s="128"/>
      <c r="K1151" s="128"/>
      <c r="M1151" s="87"/>
      <c r="N1151" s="13"/>
      <c r="O1151" s="13"/>
      <c r="P1151" s="13"/>
      <c r="Q1151" s="13"/>
      <c r="R1151" s="13"/>
      <c r="S1151" s="13"/>
      <c r="T1151" s="13"/>
    </row>
    <row r="1152" spans="2:20" s="79" customFormat="1" ht="12.75">
      <c r="B1152" s="78"/>
      <c r="C1152" s="78"/>
      <c r="F1152" s="117"/>
      <c r="G1152" s="123"/>
      <c r="H1152" s="128"/>
      <c r="I1152" s="128"/>
      <c r="J1152" s="128"/>
      <c r="K1152" s="128"/>
      <c r="M1152" s="87"/>
      <c r="N1152" s="13"/>
      <c r="O1152" s="13"/>
      <c r="P1152" s="13"/>
      <c r="Q1152" s="13"/>
      <c r="R1152" s="13"/>
      <c r="S1152" s="13"/>
      <c r="T1152" s="13"/>
    </row>
    <row r="1153" spans="2:20" s="79" customFormat="1" ht="12.75">
      <c r="B1153" s="78"/>
      <c r="C1153" s="78"/>
      <c r="F1153" s="117"/>
      <c r="G1153" s="123"/>
      <c r="H1153" s="128"/>
      <c r="I1153" s="128"/>
      <c r="J1153" s="128"/>
      <c r="K1153" s="128"/>
      <c r="M1153" s="87"/>
      <c r="N1153" s="13"/>
      <c r="O1153" s="13"/>
      <c r="P1153" s="13"/>
      <c r="Q1153" s="13"/>
      <c r="R1153" s="13"/>
      <c r="S1153" s="13"/>
      <c r="T1153" s="13"/>
    </row>
    <row r="1154" spans="2:20" s="79" customFormat="1" ht="12.75">
      <c r="B1154" s="78"/>
      <c r="C1154" s="78"/>
      <c r="F1154" s="117"/>
      <c r="G1154" s="123"/>
      <c r="H1154" s="128"/>
      <c r="I1154" s="128"/>
      <c r="J1154" s="128"/>
      <c r="K1154" s="128"/>
      <c r="M1154" s="87"/>
      <c r="N1154" s="13"/>
      <c r="O1154" s="13"/>
      <c r="P1154" s="13"/>
      <c r="Q1154" s="13"/>
      <c r="R1154" s="13"/>
      <c r="S1154" s="13"/>
      <c r="T1154" s="13"/>
    </row>
    <row r="1155" spans="2:20" s="79" customFormat="1" ht="12.75">
      <c r="B1155" s="78"/>
      <c r="C1155" s="78"/>
      <c r="F1155" s="117"/>
      <c r="G1155" s="123"/>
      <c r="H1155" s="128"/>
      <c r="I1155" s="128"/>
      <c r="J1155" s="128"/>
      <c r="K1155" s="128"/>
      <c r="M1155" s="87"/>
      <c r="N1155" s="13"/>
      <c r="O1155" s="13"/>
      <c r="P1155" s="13"/>
      <c r="Q1155" s="13"/>
      <c r="R1155" s="13"/>
      <c r="S1155" s="13"/>
      <c r="T1155" s="13"/>
    </row>
    <row r="1156" spans="2:20" s="79" customFormat="1" ht="12.75">
      <c r="B1156" s="78"/>
      <c r="C1156" s="78"/>
      <c r="F1156" s="117"/>
      <c r="G1156" s="123"/>
      <c r="H1156" s="128"/>
      <c r="I1156" s="128"/>
      <c r="J1156" s="128"/>
      <c r="K1156" s="128"/>
      <c r="M1156" s="87"/>
      <c r="N1156" s="13"/>
      <c r="O1156" s="13"/>
      <c r="P1156" s="13"/>
      <c r="Q1156" s="13"/>
      <c r="R1156" s="13"/>
      <c r="S1156" s="13"/>
      <c r="T1156" s="13"/>
    </row>
    <row r="1157" spans="2:20" s="79" customFormat="1" ht="12.75">
      <c r="B1157" s="78"/>
      <c r="C1157" s="78"/>
      <c r="F1157" s="117"/>
      <c r="G1157" s="123"/>
      <c r="H1157" s="128"/>
      <c r="I1157" s="128"/>
      <c r="J1157" s="128"/>
      <c r="K1157" s="128"/>
      <c r="M1157" s="87"/>
      <c r="N1157" s="13"/>
      <c r="O1157" s="13"/>
      <c r="P1157" s="13"/>
      <c r="Q1157" s="13"/>
      <c r="R1157" s="13"/>
      <c r="S1157" s="13"/>
      <c r="T1157" s="13"/>
    </row>
    <row r="1158" spans="2:20" s="79" customFormat="1" ht="12.75">
      <c r="B1158" s="78"/>
      <c r="C1158" s="78"/>
      <c r="F1158" s="117"/>
      <c r="G1158" s="123"/>
      <c r="H1158" s="128"/>
      <c r="I1158" s="128"/>
      <c r="J1158" s="128"/>
      <c r="K1158" s="128"/>
      <c r="M1158" s="87"/>
      <c r="N1158" s="13"/>
      <c r="O1158" s="13"/>
      <c r="P1158" s="13"/>
      <c r="Q1158" s="13"/>
      <c r="R1158" s="13"/>
      <c r="S1158" s="13"/>
      <c r="T1158" s="13"/>
    </row>
    <row r="1159" spans="2:20" s="79" customFormat="1" ht="12.75">
      <c r="B1159" s="78"/>
      <c r="C1159" s="78"/>
      <c r="F1159" s="117"/>
      <c r="G1159" s="123"/>
      <c r="H1159" s="128"/>
      <c r="I1159" s="128"/>
      <c r="J1159" s="128"/>
      <c r="K1159" s="128"/>
      <c r="M1159" s="87"/>
      <c r="N1159" s="13"/>
      <c r="O1159" s="13"/>
      <c r="P1159" s="13"/>
      <c r="Q1159" s="13"/>
      <c r="R1159" s="13"/>
      <c r="S1159" s="13"/>
      <c r="T1159" s="13"/>
    </row>
    <row r="1160" spans="2:20" s="79" customFormat="1" ht="12.75">
      <c r="B1160" s="78"/>
      <c r="C1160" s="78"/>
      <c r="F1160" s="117"/>
      <c r="G1160" s="123"/>
      <c r="H1160" s="128"/>
      <c r="I1160" s="128"/>
      <c r="J1160" s="128"/>
      <c r="K1160" s="128"/>
      <c r="M1160" s="87"/>
      <c r="N1160" s="13"/>
      <c r="O1160" s="13"/>
      <c r="P1160" s="13"/>
      <c r="Q1160" s="13"/>
      <c r="R1160" s="13"/>
      <c r="S1160" s="13"/>
      <c r="T1160" s="13"/>
    </row>
    <row r="1161" spans="2:20" s="79" customFormat="1" ht="12.75">
      <c r="B1161" s="78"/>
      <c r="C1161" s="78"/>
      <c r="F1161" s="117"/>
      <c r="G1161" s="123"/>
      <c r="H1161" s="128"/>
      <c r="I1161" s="128"/>
      <c r="J1161" s="128"/>
      <c r="K1161" s="128"/>
      <c r="M1161" s="87"/>
      <c r="N1161" s="13"/>
      <c r="O1161" s="13"/>
      <c r="P1161" s="13"/>
      <c r="Q1161" s="13"/>
      <c r="R1161" s="13"/>
      <c r="S1161" s="13"/>
      <c r="T1161" s="13"/>
    </row>
    <row r="1162" spans="2:20" s="79" customFormat="1" ht="12.75">
      <c r="B1162" s="78"/>
      <c r="C1162" s="78"/>
      <c r="F1162" s="117"/>
      <c r="G1162" s="123"/>
      <c r="H1162" s="128"/>
      <c r="I1162" s="128"/>
      <c r="J1162" s="128"/>
      <c r="K1162" s="128"/>
      <c r="M1162" s="87"/>
      <c r="N1162" s="13"/>
      <c r="O1162" s="13"/>
      <c r="P1162" s="13"/>
      <c r="Q1162" s="13"/>
      <c r="R1162" s="13"/>
      <c r="S1162" s="13"/>
      <c r="T1162" s="13"/>
    </row>
    <row r="1163" spans="2:20" s="79" customFormat="1" ht="12.75">
      <c r="B1163" s="78"/>
      <c r="C1163" s="78"/>
      <c r="F1163" s="117"/>
      <c r="G1163" s="123"/>
      <c r="H1163" s="128"/>
      <c r="I1163" s="128"/>
      <c r="J1163" s="128"/>
      <c r="K1163" s="128"/>
      <c r="M1163" s="87"/>
      <c r="N1163" s="13"/>
      <c r="O1163" s="13"/>
      <c r="P1163" s="13"/>
      <c r="Q1163" s="13"/>
      <c r="R1163" s="13"/>
      <c r="S1163" s="13"/>
      <c r="T1163" s="13"/>
    </row>
    <row r="1164" spans="2:20" s="79" customFormat="1" ht="12.75">
      <c r="B1164" s="78"/>
      <c r="C1164" s="78"/>
      <c r="F1164" s="117"/>
      <c r="G1164" s="123"/>
      <c r="H1164" s="128"/>
      <c r="I1164" s="128"/>
      <c r="J1164" s="128"/>
      <c r="K1164" s="128"/>
      <c r="M1164" s="87"/>
      <c r="N1164" s="13"/>
      <c r="O1164" s="13"/>
      <c r="P1164" s="13"/>
      <c r="Q1164" s="13"/>
      <c r="R1164" s="13"/>
      <c r="S1164" s="13"/>
      <c r="T1164" s="13"/>
    </row>
    <row r="1165" spans="2:20" s="79" customFormat="1" ht="12.75">
      <c r="B1165" s="78"/>
      <c r="C1165" s="78"/>
      <c r="F1165" s="117"/>
      <c r="G1165" s="123"/>
      <c r="H1165" s="128"/>
      <c r="I1165" s="128"/>
      <c r="J1165" s="128"/>
      <c r="K1165" s="128"/>
      <c r="M1165" s="87"/>
      <c r="N1165" s="13"/>
      <c r="O1165" s="13"/>
      <c r="P1165" s="13"/>
      <c r="Q1165" s="13"/>
      <c r="R1165" s="13"/>
      <c r="S1165" s="13"/>
      <c r="T1165" s="13"/>
    </row>
    <row r="1166" spans="2:20" s="79" customFormat="1" ht="12.75">
      <c r="B1166" s="78"/>
      <c r="C1166" s="78"/>
      <c r="F1166" s="117"/>
      <c r="G1166" s="123"/>
      <c r="H1166" s="128"/>
      <c r="I1166" s="128"/>
      <c r="J1166" s="128"/>
      <c r="K1166" s="128"/>
      <c r="M1166" s="87"/>
      <c r="N1166" s="13"/>
      <c r="O1166" s="13"/>
      <c r="P1166" s="13"/>
      <c r="Q1166" s="13"/>
      <c r="R1166" s="13"/>
      <c r="S1166" s="13"/>
      <c r="T1166" s="13"/>
    </row>
    <row r="1167" spans="2:20" s="79" customFormat="1" ht="12.75">
      <c r="B1167" s="78"/>
      <c r="C1167" s="78"/>
      <c r="F1167" s="117"/>
      <c r="G1167" s="123"/>
      <c r="H1167" s="128"/>
      <c r="I1167" s="128"/>
      <c r="J1167" s="128"/>
      <c r="K1167" s="128"/>
      <c r="M1167" s="87"/>
      <c r="N1167" s="13"/>
      <c r="O1167" s="13"/>
      <c r="P1167" s="13"/>
      <c r="Q1167" s="13"/>
      <c r="R1167" s="13"/>
      <c r="S1167" s="13"/>
      <c r="T1167" s="13"/>
    </row>
    <row r="1168" spans="2:20" s="79" customFormat="1" ht="12.75">
      <c r="B1168" s="78"/>
      <c r="C1168" s="78"/>
      <c r="F1168" s="117"/>
      <c r="G1168" s="123"/>
      <c r="H1168" s="128"/>
      <c r="I1168" s="128"/>
      <c r="J1168" s="128"/>
      <c r="K1168" s="128"/>
      <c r="M1168" s="87"/>
      <c r="N1168" s="13"/>
      <c r="O1168" s="13"/>
      <c r="P1168" s="13"/>
      <c r="Q1168" s="13"/>
      <c r="R1168" s="13"/>
      <c r="S1168" s="13"/>
      <c r="T1168" s="13"/>
    </row>
    <row r="1169" spans="2:20" s="79" customFormat="1" ht="12.75">
      <c r="B1169" s="78"/>
      <c r="C1169" s="78"/>
      <c r="F1169" s="117"/>
      <c r="G1169" s="123"/>
      <c r="H1169" s="128"/>
      <c r="I1169" s="128"/>
      <c r="J1169" s="128"/>
      <c r="K1169" s="128"/>
      <c r="M1169" s="87"/>
      <c r="N1169" s="13"/>
      <c r="O1169" s="13"/>
      <c r="P1169" s="13"/>
      <c r="Q1169" s="13"/>
      <c r="R1169" s="13"/>
      <c r="S1169" s="13"/>
      <c r="T1169" s="13"/>
    </row>
    <row r="1170" spans="2:20" s="79" customFormat="1" ht="12.75">
      <c r="B1170" s="78"/>
      <c r="C1170" s="78"/>
      <c r="F1170" s="117"/>
      <c r="G1170" s="123"/>
      <c r="H1170" s="128"/>
      <c r="I1170" s="128"/>
      <c r="J1170" s="128"/>
      <c r="K1170" s="128"/>
      <c r="M1170" s="87"/>
      <c r="N1170" s="13"/>
      <c r="O1170" s="13"/>
      <c r="P1170" s="13"/>
      <c r="Q1170" s="13"/>
      <c r="R1170" s="13"/>
      <c r="S1170" s="13"/>
      <c r="T1170" s="13"/>
    </row>
    <row r="1171" spans="2:20" s="79" customFormat="1" ht="12.75">
      <c r="B1171" s="78"/>
      <c r="C1171" s="78"/>
      <c r="F1171" s="117"/>
      <c r="G1171" s="123"/>
      <c r="H1171" s="128"/>
      <c r="I1171" s="128"/>
      <c r="J1171" s="128"/>
      <c r="K1171" s="128"/>
      <c r="M1171" s="87"/>
      <c r="N1171" s="13"/>
      <c r="O1171" s="13"/>
      <c r="P1171" s="13"/>
      <c r="Q1171" s="13"/>
      <c r="R1171" s="13"/>
      <c r="S1171" s="13"/>
      <c r="T1171" s="13"/>
    </row>
    <row r="1172" spans="2:20" s="79" customFormat="1" ht="12.75">
      <c r="B1172" s="78"/>
      <c r="C1172" s="78"/>
      <c r="F1172" s="117"/>
      <c r="G1172" s="123"/>
      <c r="H1172" s="128"/>
      <c r="I1172" s="128"/>
      <c r="J1172" s="128"/>
      <c r="K1172" s="128"/>
      <c r="M1172" s="87"/>
      <c r="N1172" s="13"/>
      <c r="O1172" s="13"/>
      <c r="P1172" s="13"/>
      <c r="Q1172" s="13"/>
      <c r="R1172" s="13"/>
      <c r="S1172" s="13"/>
      <c r="T1172" s="13"/>
    </row>
    <row r="1173" spans="2:20" s="79" customFormat="1" ht="12.75">
      <c r="B1173" s="78"/>
      <c r="C1173" s="78"/>
      <c r="F1173" s="117"/>
      <c r="G1173" s="123"/>
      <c r="H1173" s="128"/>
      <c r="I1173" s="128"/>
      <c r="J1173" s="128"/>
      <c r="K1173" s="128"/>
      <c r="M1173" s="87"/>
      <c r="N1173" s="13"/>
      <c r="O1173" s="13"/>
      <c r="P1173" s="13"/>
      <c r="Q1173" s="13"/>
      <c r="R1173" s="13"/>
      <c r="S1173" s="13"/>
      <c r="T1173" s="13"/>
    </row>
    <row r="1174" spans="2:20" s="79" customFormat="1" ht="12.75">
      <c r="B1174" s="78"/>
      <c r="C1174" s="78"/>
      <c r="F1174" s="117"/>
      <c r="G1174" s="123"/>
      <c r="H1174" s="128"/>
      <c r="I1174" s="128"/>
      <c r="J1174" s="128"/>
      <c r="K1174" s="128"/>
      <c r="M1174" s="87"/>
      <c r="N1174" s="13"/>
      <c r="O1174" s="13"/>
      <c r="P1174" s="13"/>
      <c r="Q1174" s="13"/>
      <c r="R1174" s="13"/>
      <c r="S1174" s="13"/>
      <c r="T1174" s="13"/>
    </row>
    <row r="1175" spans="2:20" s="79" customFormat="1" ht="12.75">
      <c r="B1175" s="78"/>
      <c r="C1175" s="78"/>
      <c r="F1175" s="117"/>
      <c r="G1175" s="123"/>
      <c r="H1175" s="128"/>
      <c r="I1175" s="128"/>
      <c r="J1175" s="128"/>
      <c r="K1175" s="128"/>
      <c r="M1175" s="87"/>
      <c r="N1175" s="13"/>
      <c r="O1175" s="13"/>
      <c r="P1175" s="13"/>
      <c r="Q1175" s="13"/>
      <c r="R1175" s="13"/>
      <c r="S1175" s="13"/>
      <c r="T1175" s="13"/>
    </row>
    <row r="1176" spans="2:20" s="79" customFormat="1" ht="12.75">
      <c r="B1176" s="78"/>
      <c r="C1176" s="78"/>
      <c r="F1176" s="117"/>
      <c r="G1176" s="123"/>
      <c r="H1176" s="128"/>
      <c r="I1176" s="128"/>
      <c r="J1176" s="128"/>
      <c r="K1176" s="128"/>
      <c r="M1176" s="87"/>
      <c r="N1176" s="13"/>
      <c r="O1176" s="13"/>
      <c r="P1176" s="13"/>
      <c r="Q1176" s="13"/>
      <c r="R1176" s="13"/>
      <c r="S1176" s="13"/>
      <c r="T1176" s="13"/>
    </row>
    <row r="1177" spans="2:20" s="79" customFormat="1" ht="12.75">
      <c r="B1177" s="78"/>
      <c r="C1177" s="78"/>
      <c r="F1177" s="117"/>
      <c r="G1177" s="123"/>
      <c r="H1177" s="128"/>
      <c r="I1177" s="128"/>
      <c r="J1177" s="128"/>
      <c r="K1177" s="128"/>
      <c r="M1177" s="87"/>
      <c r="N1177" s="13"/>
      <c r="O1177" s="13"/>
      <c r="P1177" s="13"/>
      <c r="Q1177" s="13"/>
      <c r="R1177" s="13"/>
      <c r="S1177" s="13"/>
      <c r="T1177" s="13"/>
    </row>
    <row r="1178" spans="2:20" s="79" customFormat="1" ht="12.75">
      <c r="B1178" s="78"/>
      <c r="C1178" s="78"/>
      <c r="F1178" s="117"/>
      <c r="G1178" s="123"/>
      <c r="H1178" s="128"/>
      <c r="I1178" s="128"/>
      <c r="J1178" s="128"/>
      <c r="K1178" s="128"/>
      <c r="M1178" s="87"/>
      <c r="N1178" s="13"/>
      <c r="O1178" s="13"/>
      <c r="P1178" s="13"/>
      <c r="Q1178" s="13"/>
      <c r="R1178" s="13"/>
      <c r="S1178" s="13"/>
      <c r="T1178" s="13"/>
    </row>
    <row r="1179" spans="2:20" s="79" customFormat="1" ht="12.75">
      <c r="B1179" s="78"/>
      <c r="C1179" s="78"/>
      <c r="F1179" s="117"/>
      <c r="G1179" s="123"/>
      <c r="H1179" s="128"/>
      <c r="I1179" s="128"/>
      <c r="J1179" s="128"/>
      <c r="K1179" s="128"/>
      <c r="M1179" s="87"/>
      <c r="N1179" s="13"/>
      <c r="O1179" s="13"/>
      <c r="P1179" s="13"/>
      <c r="Q1179" s="13"/>
      <c r="R1179" s="13"/>
      <c r="S1179" s="13"/>
      <c r="T1179" s="13"/>
    </row>
    <row r="1180" spans="2:20" s="79" customFormat="1" ht="12.75">
      <c r="B1180" s="78"/>
      <c r="C1180" s="78"/>
      <c r="F1180" s="117"/>
      <c r="G1180" s="123"/>
      <c r="H1180" s="128"/>
      <c r="I1180" s="128"/>
      <c r="J1180" s="128"/>
      <c r="K1180" s="128"/>
      <c r="M1180" s="87"/>
      <c r="N1180" s="13"/>
      <c r="O1180" s="13"/>
      <c r="P1180" s="13"/>
      <c r="Q1180" s="13"/>
      <c r="R1180" s="13"/>
      <c r="S1180" s="13"/>
      <c r="T1180" s="13"/>
    </row>
    <row r="1181" spans="2:20" s="79" customFormat="1" ht="12.75">
      <c r="B1181" s="78"/>
      <c r="C1181" s="78"/>
      <c r="F1181" s="117"/>
      <c r="G1181" s="123"/>
      <c r="H1181" s="128"/>
      <c r="I1181" s="128"/>
      <c r="J1181" s="128"/>
      <c r="K1181" s="128"/>
      <c r="M1181" s="87"/>
      <c r="N1181" s="13"/>
      <c r="O1181" s="13"/>
      <c r="P1181" s="13"/>
      <c r="Q1181" s="13"/>
      <c r="R1181" s="13"/>
      <c r="S1181" s="13"/>
      <c r="T1181" s="13"/>
    </row>
    <row r="1182" spans="2:20" s="79" customFormat="1" ht="12.75">
      <c r="B1182" s="78"/>
      <c r="C1182" s="78"/>
      <c r="F1182" s="117"/>
      <c r="G1182" s="123"/>
      <c r="H1182" s="128"/>
      <c r="I1182" s="128"/>
      <c r="J1182" s="128"/>
      <c r="K1182" s="128"/>
      <c r="M1182" s="87"/>
      <c r="N1182" s="13"/>
      <c r="O1182" s="13"/>
      <c r="P1182" s="13"/>
      <c r="Q1182" s="13"/>
      <c r="R1182" s="13"/>
      <c r="S1182" s="13"/>
      <c r="T1182" s="13"/>
    </row>
    <row r="1183" spans="2:20" s="79" customFormat="1" ht="12.75">
      <c r="B1183" s="78"/>
      <c r="C1183" s="78"/>
      <c r="F1183" s="117"/>
      <c r="G1183" s="123"/>
      <c r="H1183" s="128"/>
      <c r="I1183" s="128"/>
      <c r="J1183" s="128"/>
      <c r="K1183" s="128"/>
      <c r="M1183" s="87"/>
      <c r="N1183" s="13"/>
      <c r="O1183" s="13"/>
      <c r="P1183" s="13"/>
      <c r="Q1183" s="13"/>
      <c r="R1183" s="13"/>
      <c r="S1183" s="13"/>
      <c r="T1183" s="13"/>
    </row>
    <row r="1184" spans="2:20" s="79" customFormat="1" ht="12.75">
      <c r="B1184" s="78"/>
      <c r="C1184" s="78"/>
      <c r="F1184" s="117"/>
      <c r="G1184" s="123"/>
      <c r="H1184" s="128"/>
      <c r="I1184" s="128"/>
      <c r="J1184" s="128"/>
      <c r="K1184" s="128"/>
      <c r="M1184" s="87"/>
      <c r="N1184" s="13"/>
      <c r="O1184" s="13"/>
      <c r="P1184" s="13"/>
      <c r="Q1184" s="13"/>
      <c r="R1184" s="13"/>
      <c r="S1184" s="13"/>
      <c r="T1184" s="13"/>
    </row>
    <row r="1185" spans="2:20" s="79" customFormat="1" ht="12.75">
      <c r="B1185" s="78"/>
      <c r="C1185" s="78"/>
      <c r="F1185" s="117"/>
      <c r="G1185" s="123"/>
      <c r="H1185" s="128"/>
      <c r="I1185" s="128"/>
      <c r="J1185" s="128"/>
      <c r="K1185" s="128"/>
      <c r="M1185" s="87"/>
      <c r="N1185" s="13"/>
      <c r="O1185" s="13"/>
      <c r="P1185" s="13"/>
      <c r="Q1185" s="13"/>
      <c r="R1185" s="13"/>
      <c r="S1185" s="13"/>
      <c r="T1185" s="13"/>
    </row>
    <row r="1186" spans="2:20" s="79" customFormat="1" ht="12.75">
      <c r="B1186" s="78"/>
      <c r="C1186" s="78"/>
      <c r="F1186" s="117"/>
      <c r="G1186" s="123"/>
      <c r="H1186" s="128"/>
      <c r="I1186" s="128"/>
      <c r="J1186" s="128"/>
      <c r="K1186" s="128"/>
      <c r="M1186" s="87"/>
      <c r="N1186" s="13"/>
      <c r="O1186" s="13"/>
      <c r="P1186" s="13"/>
      <c r="Q1186" s="13"/>
      <c r="R1186" s="13"/>
      <c r="S1186" s="13"/>
      <c r="T1186" s="13"/>
    </row>
    <row r="1187" spans="2:20" s="79" customFormat="1" ht="12.75">
      <c r="B1187" s="78"/>
      <c r="C1187" s="78"/>
      <c r="F1187" s="117"/>
      <c r="G1187" s="123"/>
      <c r="H1187" s="128"/>
      <c r="I1187" s="128"/>
      <c r="J1187" s="128"/>
      <c r="K1187" s="128"/>
      <c r="M1187" s="87"/>
      <c r="N1187" s="13"/>
      <c r="O1187" s="13"/>
      <c r="P1187" s="13"/>
      <c r="Q1187" s="13"/>
      <c r="R1187" s="13"/>
      <c r="S1187" s="13"/>
      <c r="T1187" s="13"/>
    </row>
    <row r="1188" spans="2:20" s="79" customFormat="1" ht="12.75">
      <c r="B1188" s="78"/>
      <c r="C1188" s="78"/>
      <c r="F1188" s="117"/>
      <c r="G1188" s="123"/>
      <c r="H1188" s="128"/>
      <c r="I1188" s="128"/>
      <c r="J1188" s="128"/>
      <c r="K1188" s="128"/>
      <c r="M1188" s="87"/>
      <c r="N1188" s="13"/>
      <c r="O1188" s="13"/>
      <c r="P1188" s="13"/>
      <c r="Q1188" s="13"/>
      <c r="R1188" s="13"/>
      <c r="S1188" s="13"/>
      <c r="T1188" s="13"/>
    </row>
    <row r="1189" spans="2:20" s="79" customFormat="1" ht="12.75">
      <c r="B1189" s="78"/>
      <c r="C1189" s="78"/>
      <c r="F1189" s="117"/>
      <c r="G1189" s="123"/>
      <c r="H1189" s="128"/>
      <c r="I1189" s="128"/>
      <c r="J1189" s="128"/>
      <c r="K1189" s="128"/>
      <c r="M1189" s="87"/>
      <c r="N1189" s="13"/>
      <c r="O1189" s="13"/>
      <c r="P1189" s="13"/>
      <c r="Q1189" s="13"/>
      <c r="R1189" s="13"/>
      <c r="S1189" s="13"/>
      <c r="T1189" s="13"/>
    </row>
    <row r="1190" spans="2:20" s="79" customFormat="1" ht="12.75">
      <c r="B1190" s="78"/>
      <c r="C1190" s="78"/>
      <c r="F1190" s="117"/>
      <c r="G1190" s="123"/>
      <c r="H1190" s="128"/>
      <c r="I1190" s="128"/>
      <c r="J1190" s="128"/>
      <c r="K1190" s="128"/>
      <c r="M1190" s="87"/>
      <c r="N1190" s="13"/>
      <c r="O1190" s="13"/>
      <c r="P1190" s="13"/>
      <c r="Q1190" s="13"/>
      <c r="R1190" s="13"/>
      <c r="S1190" s="13"/>
      <c r="T1190" s="13"/>
    </row>
    <row r="1191" spans="2:20" s="79" customFormat="1" ht="12.75">
      <c r="B1191" s="78"/>
      <c r="C1191" s="78"/>
      <c r="F1191" s="117"/>
      <c r="G1191" s="123"/>
      <c r="H1191" s="128"/>
      <c r="I1191" s="128"/>
      <c r="J1191" s="128"/>
      <c r="K1191" s="128"/>
      <c r="M1191" s="87"/>
      <c r="N1191" s="13"/>
      <c r="O1191" s="13"/>
      <c r="P1191" s="13"/>
      <c r="Q1191" s="13"/>
      <c r="R1191" s="13"/>
      <c r="S1191" s="13"/>
      <c r="T1191" s="13"/>
    </row>
    <row r="1192" spans="2:20" s="79" customFormat="1" ht="12.75">
      <c r="B1192" s="78"/>
      <c r="C1192" s="78"/>
      <c r="F1192" s="117"/>
      <c r="G1192" s="123"/>
      <c r="H1192" s="128"/>
      <c r="I1192" s="128"/>
      <c r="J1192" s="128"/>
      <c r="K1192" s="128"/>
      <c r="M1192" s="87"/>
      <c r="N1192" s="13"/>
      <c r="O1192" s="13"/>
      <c r="P1192" s="13"/>
      <c r="Q1192" s="13"/>
      <c r="R1192" s="13"/>
      <c r="S1192" s="13"/>
      <c r="T1192" s="13"/>
    </row>
    <row r="1193" spans="2:20" s="79" customFormat="1" ht="12.75">
      <c r="B1193" s="78"/>
      <c r="C1193" s="78"/>
      <c r="F1193" s="117"/>
      <c r="G1193" s="123"/>
      <c r="H1193" s="128"/>
      <c r="I1193" s="128"/>
      <c r="J1193" s="128"/>
      <c r="K1193" s="128"/>
      <c r="M1193" s="87"/>
      <c r="N1193" s="13"/>
      <c r="O1193" s="13"/>
      <c r="P1193" s="13"/>
      <c r="Q1193" s="13"/>
      <c r="R1193" s="13"/>
      <c r="S1193" s="13"/>
      <c r="T1193" s="13"/>
    </row>
    <row r="1194" spans="2:20" s="79" customFormat="1" ht="12.75">
      <c r="B1194" s="78"/>
      <c r="C1194" s="78"/>
      <c r="F1194" s="117"/>
      <c r="G1194" s="123"/>
      <c r="H1194" s="128"/>
      <c r="I1194" s="128"/>
      <c r="J1194" s="128"/>
      <c r="K1194" s="128"/>
      <c r="M1194" s="87"/>
      <c r="N1194" s="13"/>
      <c r="O1194" s="13"/>
      <c r="P1194" s="13"/>
      <c r="Q1194" s="13"/>
      <c r="R1194" s="13"/>
      <c r="S1194" s="13"/>
      <c r="T1194" s="13"/>
    </row>
    <row r="1195" spans="2:20" s="79" customFormat="1" ht="12.75">
      <c r="B1195" s="78"/>
      <c r="C1195" s="78"/>
      <c r="F1195" s="117"/>
      <c r="G1195" s="123"/>
      <c r="H1195" s="128"/>
      <c r="I1195" s="128"/>
      <c r="J1195" s="128"/>
      <c r="K1195" s="128"/>
      <c r="M1195" s="87"/>
      <c r="N1195" s="13"/>
      <c r="O1195" s="13"/>
      <c r="P1195" s="13"/>
      <c r="Q1195" s="13"/>
      <c r="R1195" s="13"/>
      <c r="S1195" s="13"/>
      <c r="T1195" s="13"/>
    </row>
    <row r="1196" spans="2:20" s="79" customFormat="1" ht="12.75">
      <c r="B1196" s="78"/>
      <c r="C1196" s="78"/>
      <c r="F1196" s="117"/>
      <c r="G1196" s="123"/>
      <c r="H1196" s="128"/>
      <c r="I1196" s="128"/>
      <c r="J1196" s="128"/>
      <c r="K1196" s="128"/>
      <c r="M1196" s="87"/>
      <c r="N1196" s="13"/>
      <c r="O1196" s="13"/>
      <c r="P1196" s="13"/>
      <c r="Q1196" s="13"/>
      <c r="R1196" s="13"/>
      <c r="S1196" s="13"/>
      <c r="T1196" s="13"/>
    </row>
    <row r="1197" spans="2:20" s="79" customFormat="1" ht="12.75">
      <c r="B1197" s="78"/>
      <c r="C1197" s="78"/>
      <c r="F1197" s="117"/>
      <c r="G1197" s="123"/>
      <c r="H1197" s="128"/>
      <c r="I1197" s="128"/>
      <c r="J1197" s="128"/>
      <c r="K1197" s="128"/>
      <c r="M1197" s="87"/>
      <c r="N1197" s="13"/>
      <c r="O1197" s="13"/>
      <c r="P1197" s="13"/>
      <c r="Q1197" s="13"/>
      <c r="R1197" s="13"/>
      <c r="S1197" s="13"/>
      <c r="T1197" s="13"/>
    </row>
    <row r="1198" spans="2:20" s="79" customFormat="1" ht="12.75">
      <c r="B1198" s="78"/>
      <c r="C1198" s="78"/>
      <c r="F1198" s="117"/>
      <c r="G1198" s="123"/>
      <c r="H1198" s="128"/>
      <c r="I1198" s="128"/>
      <c r="J1198" s="128"/>
      <c r="K1198" s="128"/>
      <c r="M1198" s="87"/>
      <c r="N1198" s="13"/>
      <c r="O1198" s="13"/>
      <c r="P1198" s="13"/>
      <c r="Q1198" s="13"/>
      <c r="R1198" s="13"/>
      <c r="S1198" s="13"/>
      <c r="T1198" s="13"/>
    </row>
    <row r="1199" spans="2:20" s="79" customFormat="1" ht="12.75">
      <c r="B1199" s="78"/>
      <c r="C1199" s="78"/>
      <c r="F1199" s="117"/>
      <c r="G1199" s="123"/>
      <c r="H1199" s="128"/>
      <c r="I1199" s="128"/>
      <c r="J1199" s="128"/>
      <c r="K1199" s="128"/>
      <c r="M1199" s="87"/>
      <c r="N1199" s="13"/>
      <c r="O1199" s="13"/>
      <c r="P1199" s="13"/>
      <c r="Q1199" s="13"/>
      <c r="R1199" s="13"/>
      <c r="S1199" s="13"/>
      <c r="T1199" s="13"/>
    </row>
    <row r="1200" spans="2:20" s="79" customFormat="1" ht="12.75">
      <c r="B1200" s="78"/>
      <c r="C1200" s="78"/>
      <c r="F1200" s="117"/>
      <c r="G1200" s="123"/>
      <c r="H1200" s="128"/>
      <c r="I1200" s="128"/>
      <c r="J1200" s="128"/>
      <c r="K1200" s="128"/>
      <c r="M1200" s="87"/>
      <c r="N1200" s="13"/>
      <c r="O1200" s="13"/>
      <c r="P1200" s="13"/>
      <c r="Q1200" s="13"/>
      <c r="R1200" s="13"/>
      <c r="S1200" s="13"/>
      <c r="T1200" s="13"/>
    </row>
    <row r="1201" spans="2:20" s="79" customFormat="1" ht="12.75">
      <c r="B1201" s="78"/>
      <c r="C1201" s="78"/>
      <c r="F1201" s="117"/>
      <c r="G1201" s="123"/>
      <c r="H1201" s="128"/>
      <c r="I1201" s="128"/>
      <c r="J1201" s="128"/>
      <c r="K1201" s="128"/>
      <c r="M1201" s="87"/>
      <c r="N1201" s="13"/>
      <c r="O1201" s="13"/>
      <c r="P1201" s="13"/>
      <c r="Q1201" s="13"/>
      <c r="R1201" s="13"/>
      <c r="S1201" s="13"/>
      <c r="T1201" s="13"/>
    </row>
    <row r="1202" spans="2:20" s="79" customFormat="1" ht="12.75">
      <c r="B1202" s="78"/>
      <c r="C1202" s="78"/>
      <c r="F1202" s="117"/>
      <c r="G1202" s="123"/>
      <c r="H1202" s="128"/>
      <c r="I1202" s="128"/>
      <c r="J1202" s="128"/>
      <c r="K1202" s="128"/>
      <c r="M1202" s="87"/>
      <c r="N1202" s="13"/>
      <c r="O1202" s="13"/>
      <c r="P1202" s="13"/>
      <c r="Q1202" s="13"/>
      <c r="R1202" s="13"/>
      <c r="S1202" s="13"/>
      <c r="T1202" s="13"/>
    </row>
    <row r="1203" spans="2:20" s="79" customFormat="1" ht="12.75">
      <c r="B1203" s="78"/>
      <c r="C1203" s="78"/>
      <c r="F1203" s="117"/>
      <c r="G1203" s="123"/>
      <c r="H1203" s="128"/>
      <c r="I1203" s="128"/>
      <c r="J1203" s="128"/>
      <c r="K1203" s="128"/>
      <c r="M1203" s="87"/>
      <c r="N1203" s="13"/>
      <c r="O1203" s="13"/>
      <c r="P1203" s="13"/>
      <c r="Q1203" s="13"/>
      <c r="R1203" s="13"/>
      <c r="S1203" s="13"/>
      <c r="T1203" s="13"/>
    </row>
    <row r="1204" spans="2:20" s="79" customFormat="1" ht="12.75">
      <c r="B1204" s="78"/>
      <c r="C1204" s="78"/>
      <c r="F1204" s="117"/>
      <c r="G1204" s="123"/>
      <c r="H1204" s="128"/>
      <c r="I1204" s="128"/>
      <c r="J1204" s="128"/>
      <c r="K1204" s="128"/>
      <c r="M1204" s="87"/>
      <c r="N1204" s="13"/>
      <c r="O1204" s="13"/>
      <c r="P1204" s="13"/>
      <c r="Q1204" s="13"/>
      <c r="R1204" s="13"/>
      <c r="S1204" s="13"/>
      <c r="T1204" s="13"/>
    </row>
    <row r="1205" spans="2:20" s="79" customFormat="1" ht="12.75">
      <c r="B1205" s="78"/>
      <c r="C1205" s="78"/>
      <c r="F1205" s="117"/>
      <c r="G1205" s="123"/>
      <c r="H1205" s="128"/>
      <c r="I1205" s="128"/>
      <c r="J1205" s="128"/>
      <c r="K1205" s="128"/>
      <c r="M1205" s="87"/>
      <c r="N1205" s="13"/>
      <c r="O1205" s="13"/>
      <c r="P1205" s="13"/>
      <c r="Q1205" s="13"/>
      <c r="R1205" s="13"/>
      <c r="S1205" s="13"/>
      <c r="T1205" s="13"/>
    </row>
    <row r="1206" spans="2:20" s="79" customFormat="1" ht="12.75">
      <c r="B1206" s="78"/>
      <c r="C1206" s="78"/>
      <c r="F1206" s="117"/>
      <c r="G1206" s="123"/>
      <c r="H1206" s="128"/>
      <c r="I1206" s="128"/>
      <c r="J1206" s="128"/>
      <c r="K1206" s="128"/>
      <c r="M1206" s="87"/>
      <c r="N1206" s="13"/>
      <c r="O1206" s="13"/>
      <c r="P1206" s="13"/>
      <c r="Q1206" s="13"/>
      <c r="R1206" s="13"/>
      <c r="S1206" s="13"/>
      <c r="T1206" s="13"/>
    </row>
    <row r="1207" spans="2:20" s="79" customFormat="1" ht="12.75">
      <c r="B1207" s="78"/>
      <c r="C1207" s="78"/>
      <c r="F1207" s="117"/>
      <c r="G1207" s="123"/>
      <c r="H1207" s="128"/>
      <c r="I1207" s="128"/>
      <c r="J1207" s="128"/>
      <c r="K1207" s="128"/>
      <c r="M1207" s="87"/>
      <c r="N1207" s="13"/>
      <c r="O1207" s="13"/>
      <c r="P1207" s="13"/>
      <c r="Q1207" s="13"/>
      <c r="R1207" s="13"/>
      <c r="S1207" s="13"/>
      <c r="T1207" s="13"/>
    </row>
    <row r="1208" spans="2:20" s="79" customFormat="1" ht="12.75">
      <c r="B1208" s="78"/>
      <c r="C1208" s="78"/>
      <c r="F1208" s="117"/>
      <c r="G1208" s="123"/>
      <c r="H1208" s="128"/>
      <c r="I1208" s="128"/>
      <c r="J1208" s="128"/>
      <c r="K1208" s="128"/>
      <c r="M1208" s="87"/>
      <c r="N1208" s="13"/>
      <c r="O1208" s="13"/>
      <c r="P1208" s="13"/>
      <c r="Q1208" s="13"/>
      <c r="R1208" s="13"/>
      <c r="S1208" s="13"/>
      <c r="T1208" s="13"/>
    </row>
    <row r="1209" spans="2:20" s="79" customFormat="1" ht="12.75">
      <c r="B1209" s="78"/>
      <c r="C1209" s="78"/>
      <c r="F1209" s="117"/>
      <c r="G1209" s="123"/>
      <c r="H1209" s="128"/>
      <c r="I1209" s="128"/>
      <c r="J1209" s="128"/>
      <c r="K1209" s="128"/>
      <c r="M1209" s="87"/>
      <c r="N1209" s="13"/>
      <c r="O1209" s="13"/>
      <c r="P1209" s="13"/>
      <c r="Q1209" s="13"/>
      <c r="R1209" s="13"/>
      <c r="S1209" s="13"/>
      <c r="T1209" s="13"/>
    </row>
    <row r="1210" spans="2:20" s="79" customFormat="1" ht="12.75">
      <c r="B1210" s="78"/>
      <c r="C1210" s="78"/>
      <c r="F1210" s="117"/>
      <c r="G1210" s="123"/>
      <c r="H1210" s="128"/>
      <c r="I1210" s="128"/>
      <c r="J1210" s="128"/>
      <c r="K1210" s="128"/>
      <c r="M1210" s="87"/>
      <c r="N1210" s="13"/>
      <c r="O1210" s="13"/>
      <c r="P1210" s="13"/>
      <c r="Q1210" s="13"/>
      <c r="R1210" s="13"/>
      <c r="S1210" s="13"/>
      <c r="T1210" s="13"/>
    </row>
    <row r="1211" spans="2:20" s="79" customFormat="1" ht="12.75">
      <c r="B1211" s="78"/>
      <c r="C1211" s="78"/>
      <c r="F1211" s="117"/>
      <c r="G1211" s="123"/>
      <c r="H1211" s="128"/>
      <c r="I1211" s="128"/>
      <c r="J1211" s="128"/>
      <c r="K1211" s="128"/>
      <c r="M1211" s="87"/>
      <c r="N1211" s="13"/>
      <c r="O1211" s="13"/>
      <c r="P1211" s="13"/>
      <c r="Q1211" s="13"/>
      <c r="R1211" s="13"/>
      <c r="S1211" s="13"/>
      <c r="T1211" s="13"/>
    </row>
    <row r="1212" spans="2:20" s="79" customFormat="1" ht="12.75">
      <c r="B1212" s="78"/>
      <c r="C1212" s="78"/>
      <c r="F1212" s="117"/>
      <c r="G1212" s="123"/>
      <c r="H1212" s="128"/>
      <c r="I1212" s="128"/>
      <c r="J1212" s="128"/>
      <c r="K1212" s="128"/>
      <c r="M1212" s="87"/>
      <c r="N1212" s="13"/>
      <c r="O1212" s="13"/>
      <c r="P1212" s="13"/>
      <c r="Q1212" s="13"/>
      <c r="R1212" s="13"/>
      <c r="S1212" s="13"/>
      <c r="T1212" s="13"/>
    </row>
    <row r="1213" spans="2:20" s="79" customFormat="1" ht="12.75">
      <c r="B1213" s="78"/>
      <c r="C1213" s="78"/>
      <c r="F1213" s="117"/>
      <c r="G1213" s="123"/>
      <c r="H1213" s="128"/>
      <c r="I1213" s="128"/>
      <c r="J1213" s="128"/>
      <c r="K1213" s="128"/>
      <c r="M1213" s="87"/>
      <c r="N1213" s="13"/>
      <c r="O1213" s="13"/>
      <c r="P1213" s="13"/>
      <c r="Q1213" s="13"/>
      <c r="R1213" s="13"/>
      <c r="S1213" s="13"/>
      <c r="T1213" s="13"/>
    </row>
    <row r="1214" spans="2:20" s="79" customFormat="1" ht="12.75">
      <c r="B1214" s="78"/>
      <c r="C1214" s="78"/>
      <c r="F1214" s="117"/>
      <c r="G1214" s="123"/>
      <c r="H1214" s="128"/>
      <c r="I1214" s="128"/>
      <c r="J1214" s="128"/>
      <c r="K1214" s="128"/>
      <c r="M1214" s="87"/>
      <c r="N1214" s="13"/>
      <c r="O1214" s="13"/>
      <c r="P1214" s="13"/>
      <c r="Q1214" s="13"/>
      <c r="R1214" s="13"/>
      <c r="S1214" s="13"/>
      <c r="T1214" s="13"/>
    </row>
    <row r="1215" spans="2:20" s="79" customFormat="1" ht="12.75">
      <c r="B1215" s="78"/>
      <c r="C1215" s="78"/>
      <c r="F1215" s="117"/>
      <c r="G1215" s="123"/>
      <c r="H1215" s="128"/>
      <c r="I1215" s="128"/>
      <c r="J1215" s="128"/>
      <c r="K1215" s="128"/>
      <c r="M1215" s="87"/>
      <c r="N1215" s="13"/>
      <c r="O1215" s="13"/>
      <c r="P1215" s="13"/>
      <c r="Q1215" s="13"/>
      <c r="R1215" s="13"/>
      <c r="S1215" s="13"/>
      <c r="T1215" s="13"/>
    </row>
    <row r="1216" spans="2:20" s="79" customFormat="1" ht="12.75">
      <c r="B1216" s="78"/>
      <c r="C1216" s="78"/>
      <c r="F1216" s="117"/>
      <c r="G1216" s="123"/>
      <c r="H1216" s="128"/>
      <c r="I1216" s="128"/>
      <c r="J1216" s="128"/>
      <c r="K1216" s="128"/>
      <c r="M1216" s="87"/>
      <c r="N1216" s="13"/>
      <c r="O1216" s="13"/>
      <c r="P1216" s="13"/>
      <c r="Q1216" s="13"/>
      <c r="R1216" s="13"/>
      <c r="S1216" s="13"/>
      <c r="T1216" s="13"/>
    </row>
    <row r="1217" spans="2:20" s="79" customFormat="1" ht="12.75">
      <c r="B1217" s="78"/>
      <c r="C1217" s="78"/>
      <c r="F1217" s="117"/>
      <c r="G1217" s="123"/>
      <c r="H1217" s="128"/>
      <c r="I1217" s="128"/>
      <c r="J1217" s="128"/>
      <c r="K1217" s="128"/>
      <c r="M1217" s="87"/>
      <c r="N1217" s="13"/>
      <c r="O1217" s="13"/>
      <c r="P1217" s="13"/>
      <c r="Q1217" s="13"/>
      <c r="R1217" s="13"/>
      <c r="S1217" s="13"/>
      <c r="T1217" s="13"/>
    </row>
    <row r="1218" spans="2:20" s="79" customFormat="1" ht="12.75">
      <c r="B1218" s="78"/>
      <c r="C1218" s="78"/>
      <c r="F1218" s="117"/>
      <c r="G1218" s="123"/>
      <c r="H1218" s="128"/>
      <c r="I1218" s="128"/>
      <c r="J1218" s="128"/>
      <c r="K1218" s="128"/>
      <c r="M1218" s="87"/>
      <c r="N1218" s="13"/>
      <c r="O1218" s="13"/>
      <c r="P1218" s="13"/>
      <c r="Q1218" s="13"/>
      <c r="R1218" s="13"/>
      <c r="S1218" s="13"/>
      <c r="T1218" s="13"/>
    </row>
    <row r="1219" spans="2:20" s="79" customFormat="1" ht="12.75">
      <c r="B1219" s="78"/>
      <c r="C1219" s="78"/>
      <c r="F1219" s="117"/>
      <c r="G1219" s="123"/>
      <c r="H1219" s="128"/>
      <c r="I1219" s="128"/>
      <c r="J1219" s="128"/>
      <c r="K1219" s="128"/>
      <c r="M1219" s="87"/>
      <c r="N1219" s="13"/>
      <c r="O1219" s="13"/>
      <c r="P1219" s="13"/>
      <c r="Q1219" s="13"/>
      <c r="R1219" s="13"/>
      <c r="S1219" s="13"/>
      <c r="T1219" s="13"/>
    </row>
    <row r="1220" spans="2:20" s="79" customFormat="1" ht="12.75">
      <c r="B1220" s="78"/>
      <c r="C1220" s="78"/>
      <c r="F1220" s="117"/>
      <c r="G1220" s="123"/>
      <c r="H1220" s="128"/>
      <c r="I1220" s="128"/>
      <c r="J1220" s="128"/>
      <c r="K1220" s="128"/>
      <c r="M1220" s="87"/>
      <c r="N1220" s="13"/>
      <c r="O1220" s="13"/>
      <c r="P1220" s="13"/>
      <c r="Q1220" s="13"/>
      <c r="R1220" s="13"/>
      <c r="S1220" s="13"/>
      <c r="T1220" s="13"/>
    </row>
    <row r="1221" spans="2:20" s="79" customFormat="1" ht="12.75">
      <c r="B1221" s="78"/>
      <c r="C1221" s="78"/>
      <c r="F1221" s="117"/>
      <c r="G1221" s="123"/>
      <c r="H1221" s="128"/>
      <c r="I1221" s="128"/>
      <c r="J1221" s="128"/>
      <c r="K1221" s="128"/>
      <c r="M1221" s="87"/>
      <c r="N1221" s="13"/>
      <c r="O1221" s="13"/>
      <c r="P1221" s="13"/>
      <c r="Q1221" s="13"/>
      <c r="R1221" s="13"/>
      <c r="S1221" s="13"/>
      <c r="T1221" s="13"/>
    </row>
    <row r="1222" spans="2:20" s="79" customFormat="1" ht="12.75">
      <c r="B1222" s="78"/>
      <c r="C1222" s="78"/>
      <c r="F1222" s="117"/>
      <c r="G1222" s="123"/>
      <c r="H1222" s="128"/>
      <c r="I1222" s="128"/>
      <c r="J1222" s="128"/>
      <c r="K1222" s="128"/>
      <c r="M1222" s="87"/>
      <c r="N1222" s="13"/>
      <c r="O1222" s="13"/>
      <c r="P1222" s="13"/>
      <c r="Q1222" s="13"/>
      <c r="R1222" s="13"/>
      <c r="S1222" s="13"/>
      <c r="T1222" s="13"/>
    </row>
    <row r="1223" spans="2:20" s="79" customFormat="1" ht="12.75">
      <c r="B1223" s="78"/>
      <c r="C1223" s="78"/>
      <c r="F1223" s="117"/>
      <c r="G1223" s="123"/>
      <c r="H1223" s="128"/>
      <c r="I1223" s="128"/>
      <c r="J1223" s="128"/>
      <c r="K1223" s="128"/>
      <c r="M1223" s="87"/>
      <c r="N1223" s="13"/>
      <c r="O1223" s="13"/>
      <c r="P1223" s="13"/>
      <c r="Q1223" s="13"/>
      <c r="R1223" s="13"/>
      <c r="S1223" s="13"/>
      <c r="T1223" s="13"/>
    </row>
    <row r="1224" spans="2:20" s="79" customFormat="1" ht="12.75">
      <c r="B1224" s="78"/>
      <c r="C1224" s="78"/>
      <c r="F1224" s="117"/>
      <c r="G1224" s="123"/>
      <c r="H1224" s="128"/>
      <c r="I1224" s="128"/>
      <c r="J1224" s="128"/>
      <c r="K1224" s="128"/>
      <c r="M1224" s="87"/>
      <c r="N1224" s="13"/>
      <c r="O1224" s="13"/>
      <c r="P1224" s="13"/>
      <c r="Q1224" s="13"/>
      <c r="R1224" s="13"/>
      <c r="S1224" s="13"/>
      <c r="T1224" s="13"/>
    </row>
    <row r="1225" spans="2:20" s="79" customFormat="1" ht="12.75">
      <c r="B1225" s="78"/>
      <c r="C1225" s="78"/>
      <c r="F1225" s="117"/>
      <c r="G1225" s="123"/>
      <c r="H1225" s="128"/>
      <c r="I1225" s="128"/>
      <c r="J1225" s="128"/>
      <c r="K1225" s="128"/>
      <c r="M1225" s="87"/>
      <c r="N1225" s="13"/>
      <c r="O1225" s="13"/>
      <c r="P1225" s="13"/>
      <c r="Q1225" s="13"/>
      <c r="R1225" s="13"/>
      <c r="S1225" s="13"/>
      <c r="T1225" s="13"/>
    </row>
    <row r="1226" spans="2:20" s="79" customFormat="1" ht="12.75">
      <c r="B1226" s="78"/>
      <c r="C1226" s="78"/>
      <c r="F1226" s="117"/>
      <c r="G1226" s="123"/>
      <c r="H1226" s="128"/>
      <c r="I1226" s="128"/>
      <c r="J1226" s="128"/>
      <c r="K1226" s="128"/>
      <c r="M1226" s="87"/>
      <c r="N1226" s="13"/>
      <c r="O1226" s="13"/>
      <c r="P1226" s="13"/>
      <c r="Q1226" s="13"/>
      <c r="R1226" s="13"/>
      <c r="S1226" s="13"/>
      <c r="T1226" s="13"/>
    </row>
    <row r="1227" spans="2:20" s="79" customFormat="1" ht="12.75">
      <c r="B1227" s="78"/>
      <c r="C1227" s="78"/>
      <c r="F1227" s="117"/>
      <c r="G1227" s="123"/>
      <c r="H1227" s="128"/>
      <c r="I1227" s="128"/>
      <c r="J1227" s="128"/>
      <c r="K1227" s="128"/>
      <c r="M1227" s="87"/>
      <c r="N1227" s="13"/>
      <c r="O1227" s="13"/>
      <c r="P1227" s="13"/>
      <c r="Q1227" s="13"/>
      <c r="R1227" s="13"/>
      <c r="S1227" s="13"/>
      <c r="T1227" s="13"/>
    </row>
    <row r="1228" spans="2:20" s="79" customFormat="1" ht="12.75">
      <c r="B1228" s="78"/>
      <c r="C1228" s="78"/>
      <c r="F1228" s="117"/>
      <c r="G1228" s="123"/>
      <c r="H1228" s="128"/>
      <c r="I1228" s="128"/>
      <c r="J1228" s="128"/>
      <c r="K1228" s="128"/>
      <c r="M1228" s="87"/>
      <c r="N1228" s="13"/>
      <c r="O1228" s="13"/>
      <c r="P1228" s="13"/>
      <c r="Q1228" s="13"/>
      <c r="R1228" s="13"/>
      <c r="S1228" s="13"/>
      <c r="T1228" s="13"/>
    </row>
    <row r="1229" spans="2:20" s="79" customFormat="1" ht="12.75">
      <c r="B1229" s="78"/>
      <c r="C1229" s="78"/>
      <c r="F1229" s="117"/>
      <c r="G1229" s="123"/>
      <c r="H1229" s="128"/>
      <c r="I1229" s="128"/>
      <c r="J1229" s="128"/>
      <c r="K1229" s="128"/>
      <c r="M1229" s="87"/>
      <c r="N1229" s="13"/>
      <c r="O1229" s="13"/>
      <c r="P1229" s="13"/>
      <c r="Q1229" s="13"/>
      <c r="R1229" s="13"/>
      <c r="S1229" s="13"/>
      <c r="T1229" s="13"/>
    </row>
    <row r="1230" spans="2:20" s="79" customFormat="1" ht="12.75">
      <c r="B1230" s="78"/>
      <c r="C1230" s="78"/>
      <c r="F1230" s="117"/>
      <c r="G1230" s="123"/>
      <c r="H1230" s="128"/>
      <c r="I1230" s="128"/>
      <c r="J1230" s="128"/>
      <c r="K1230" s="128"/>
      <c r="M1230" s="87"/>
      <c r="N1230" s="13"/>
      <c r="O1230" s="13"/>
      <c r="P1230" s="13"/>
      <c r="Q1230" s="13"/>
      <c r="R1230" s="13"/>
      <c r="S1230" s="13"/>
      <c r="T1230" s="13"/>
    </row>
    <row r="1231" spans="2:20" s="79" customFormat="1" ht="12.75">
      <c r="B1231" s="78"/>
      <c r="C1231" s="78"/>
      <c r="F1231" s="117"/>
      <c r="G1231" s="123"/>
      <c r="H1231" s="128"/>
      <c r="I1231" s="128"/>
      <c r="J1231" s="128"/>
      <c r="K1231" s="128"/>
      <c r="M1231" s="87"/>
      <c r="N1231" s="13"/>
      <c r="O1231" s="13"/>
      <c r="P1231" s="13"/>
      <c r="Q1231" s="13"/>
      <c r="R1231" s="13"/>
      <c r="S1231" s="13"/>
      <c r="T1231" s="13"/>
    </row>
    <row r="1232" spans="2:20" s="79" customFormat="1" ht="12.75">
      <c r="B1232" s="78"/>
      <c r="C1232" s="78"/>
      <c r="F1232" s="117"/>
      <c r="G1232" s="123"/>
      <c r="H1232" s="128"/>
      <c r="I1232" s="128"/>
      <c r="J1232" s="128"/>
      <c r="K1232" s="128"/>
      <c r="M1232" s="87"/>
      <c r="N1232" s="13"/>
      <c r="O1232" s="13"/>
      <c r="P1232" s="13"/>
      <c r="Q1232" s="13"/>
      <c r="R1232" s="13"/>
      <c r="S1232" s="13"/>
      <c r="T1232" s="13"/>
    </row>
    <row r="1233" spans="2:20" s="79" customFormat="1" ht="12.75">
      <c r="B1233" s="78"/>
      <c r="C1233" s="78"/>
      <c r="F1233" s="117"/>
      <c r="G1233" s="123"/>
      <c r="H1233" s="128"/>
      <c r="I1233" s="128"/>
      <c r="J1233" s="128"/>
      <c r="K1233" s="128"/>
      <c r="M1233" s="87"/>
      <c r="N1233" s="13"/>
      <c r="O1233" s="13"/>
      <c r="P1233" s="13"/>
      <c r="Q1233" s="13"/>
      <c r="R1233" s="13"/>
      <c r="S1233" s="13"/>
      <c r="T1233" s="13"/>
    </row>
    <row r="1234" spans="2:20" s="79" customFormat="1" ht="12.75">
      <c r="B1234" s="78"/>
      <c r="C1234" s="78"/>
      <c r="F1234" s="117"/>
      <c r="G1234" s="123"/>
      <c r="H1234" s="128"/>
      <c r="I1234" s="128"/>
      <c r="J1234" s="128"/>
      <c r="K1234" s="128"/>
      <c r="M1234" s="87"/>
      <c r="N1234" s="13"/>
      <c r="O1234" s="13"/>
      <c r="P1234" s="13"/>
      <c r="Q1234" s="13"/>
      <c r="R1234" s="13"/>
      <c r="S1234" s="13"/>
      <c r="T1234" s="13"/>
    </row>
    <row r="1235" spans="2:20" s="79" customFormat="1" ht="12.75">
      <c r="B1235" s="78"/>
      <c r="C1235" s="78"/>
      <c r="F1235" s="117"/>
      <c r="G1235" s="123"/>
      <c r="H1235" s="128"/>
      <c r="I1235" s="128"/>
      <c r="J1235" s="128"/>
      <c r="K1235" s="128"/>
      <c r="M1235" s="87"/>
      <c r="N1235" s="13"/>
      <c r="O1235" s="13"/>
      <c r="P1235" s="13"/>
      <c r="Q1235" s="13"/>
      <c r="R1235" s="13"/>
      <c r="S1235" s="13"/>
      <c r="T1235" s="13"/>
    </row>
    <row r="1236" spans="2:20" s="79" customFormat="1" ht="12.75">
      <c r="B1236" s="78"/>
      <c r="C1236" s="78"/>
      <c r="F1236" s="117"/>
      <c r="G1236" s="123"/>
      <c r="H1236" s="128"/>
      <c r="I1236" s="128"/>
      <c r="J1236" s="128"/>
      <c r="K1236" s="128"/>
      <c r="M1236" s="87"/>
      <c r="N1236" s="13"/>
      <c r="O1236" s="13"/>
      <c r="P1236" s="13"/>
      <c r="Q1236" s="13"/>
      <c r="R1236" s="13"/>
      <c r="S1236" s="13"/>
      <c r="T1236" s="13"/>
    </row>
  </sheetData>
  <mergeCells count="93">
    <mergeCell ref="B446:D446"/>
    <mergeCell ref="B360:D360"/>
    <mergeCell ref="B410:D410"/>
    <mergeCell ref="B411:D411"/>
    <mergeCell ref="B442:D442"/>
    <mergeCell ref="C357:C359"/>
    <mergeCell ref="B337:D337"/>
    <mergeCell ref="B338:B343"/>
    <mergeCell ref="C338:C350"/>
    <mergeCell ref="B344:B349"/>
    <mergeCell ref="B351:D351"/>
    <mergeCell ref="C352:C355"/>
    <mergeCell ref="B356:D356"/>
    <mergeCell ref="B357:B359"/>
    <mergeCell ref="B325:D325"/>
    <mergeCell ref="B327:B330"/>
    <mergeCell ref="C327:C336"/>
    <mergeCell ref="B331:B334"/>
    <mergeCell ref="B335:B336"/>
    <mergeCell ref="B314:B316"/>
    <mergeCell ref="C314:C324"/>
    <mergeCell ref="B317:B318"/>
    <mergeCell ref="B319:B321"/>
    <mergeCell ref="B322:B324"/>
    <mergeCell ref="B302:B310"/>
    <mergeCell ref="C302:C312"/>
    <mergeCell ref="B311:B312"/>
    <mergeCell ref="B313:D313"/>
    <mergeCell ref="B267:D267"/>
    <mergeCell ref="B288:D288"/>
    <mergeCell ref="C289:C300"/>
    <mergeCell ref="B301:D301"/>
    <mergeCell ref="C230:C240"/>
    <mergeCell ref="C241:C251"/>
    <mergeCell ref="C252:C264"/>
    <mergeCell ref="B265:D265"/>
    <mergeCell ref="C186:C196"/>
    <mergeCell ref="C197:C207"/>
    <mergeCell ref="C208:C218"/>
    <mergeCell ref="C219:C229"/>
    <mergeCell ref="B159:D159"/>
    <mergeCell ref="C160:C173"/>
    <mergeCell ref="B174:D174"/>
    <mergeCell ref="C175:C185"/>
    <mergeCell ref="C115:C120"/>
    <mergeCell ref="B142:D142"/>
    <mergeCell ref="B143:D143"/>
    <mergeCell ref="C144:C158"/>
    <mergeCell ref="B94:B96"/>
    <mergeCell ref="B97:D97"/>
    <mergeCell ref="B98:B99"/>
    <mergeCell ref="B103:D103"/>
    <mergeCell ref="B89:D89"/>
    <mergeCell ref="B90:B92"/>
    <mergeCell ref="C90:C91"/>
    <mergeCell ref="B93:D93"/>
    <mergeCell ref="B81:B83"/>
    <mergeCell ref="B84:D84"/>
    <mergeCell ref="B85:B88"/>
    <mergeCell ref="C85:C88"/>
    <mergeCell ref="B72:D72"/>
    <mergeCell ref="B73:B78"/>
    <mergeCell ref="C73:C78"/>
    <mergeCell ref="B80:D80"/>
    <mergeCell ref="B62:D62"/>
    <mergeCell ref="B63:B69"/>
    <mergeCell ref="C63:C69"/>
    <mergeCell ref="B70:D70"/>
    <mergeCell ref="B48:D48"/>
    <mergeCell ref="B49:B51"/>
    <mergeCell ref="B53:B58"/>
    <mergeCell ref="B59:D59"/>
    <mergeCell ref="B36:D36"/>
    <mergeCell ref="B38:D38"/>
    <mergeCell ref="B40:D40"/>
    <mergeCell ref="C41:C47"/>
    <mergeCell ref="K3:K4"/>
    <mergeCell ref="L3:L4"/>
    <mergeCell ref="M3:M4"/>
    <mergeCell ref="B8:B9"/>
    <mergeCell ref="G3:H3"/>
    <mergeCell ref="I3:I4"/>
    <mergeCell ref="B6:D6"/>
    <mergeCell ref="C15:C31"/>
    <mergeCell ref="C33:C35"/>
    <mergeCell ref="J3:J4"/>
    <mergeCell ref="B1:L1"/>
    <mergeCell ref="B2:L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pmena</cp:lastModifiedBy>
  <dcterms:created xsi:type="dcterms:W3CDTF">2014-02-10T14:02:15Z</dcterms:created>
  <dcterms:modified xsi:type="dcterms:W3CDTF">2014-11-25T17:28:37Z</dcterms:modified>
  <cp:category/>
  <cp:version/>
  <cp:contentType/>
  <cp:contentStatus/>
</cp:coreProperties>
</file>