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15" tabRatio="965" firstSheet="1" activeTab="1"/>
  </bookViews>
  <sheets>
    <sheet name="Poder Judicial" sheetId="1" state="hidden" r:id="rId1"/>
    <sheet name="Ppto 2015 sin Extraordinario" sheetId="2" r:id="rId2"/>
    <sheet name="Comparativo" sheetId="3" state="hidden" r:id="rId3"/>
    <sheet name="Rebajos x Programa y Subpartida" sheetId="4" state="hidden" r:id="rId4"/>
    <sheet name="Comparativo rebajos" sheetId="5" state="hidden" r:id="rId5"/>
  </sheets>
  <externalReferences>
    <externalReference r:id="rId8"/>
    <externalReference r:id="rId9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2">'Comparativo'!$B$1:$J$195</definedName>
    <definedName name="_xlnm.Print_Area" localSheetId="0">'Poder Judicial'!$B$1:$J$195</definedName>
    <definedName name="_xlnm.Print_Area" localSheetId="1">'Ppto 2015 sin Extraordinario'!$B$1:$J$194</definedName>
    <definedName name="_xlnm.Print_Area" localSheetId="3">'Rebajos x Programa y Subpartida'!$B$5:$J$195</definedName>
    <definedName name="as">#REF!</definedName>
    <definedName name="CierrePorFte">#REF!</definedName>
    <definedName name="lista">'[2]Datos del Decreto'!$A$2:$A$5</definedName>
    <definedName name="Num_lista">'[2]Datos del Decreto'!$A$1</definedName>
    <definedName name="Probl_Decreto">#REF!</definedName>
    <definedName name="_xlnm.Print_Titles" localSheetId="2">'Comparativo'!$B:$C,'Comparativo'!$5:$10</definedName>
    <definedName name="_xlnm.Print_Titles" localSheetId="0">'Poder Judicial'!$B:$C,'Poder Judicial'!$5:$10</definedName>
    <definedName name="_xlnm.Print_Titles" localSheetId="1">'Ppto 2015 sin Extraordinario'!$B:$C,'Ppto 2015 sin Extraordinario'!$5:$9</definedName>
    <definedName name="_xlnm.Print_Titles" localSheetId="3">'Rebajos x Programa y Subpartida'!$B:$C,'Rebajos x Programa y Subpartida'!$8:$10</definedName>
  </definedNames>
  <calcPr fullCalcOnLoad="1"/>
</workbook>
</file>

<file path=xl/sharedStrings.xml><?xml version="1.0" encoding="utf-8"?>
<sst xmlns="http://schemas.openxmlformats.org/spreadsheetml/2006/main" count="1554" uniqueCount="317">
  <si>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</si>
  <si>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</si>
  <si>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</si>
  <si>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</si>
  <si>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</si>
  <si>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</si>
  <si>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</si>
  <si>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</si>
  <si>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</si>
  <si>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</si>
  <si>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</si>
  <si>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</si>
  <si>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</si>
  <si>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</si>
  <si>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</si>
  <si>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Semovientes</t>
  </si>
  <si>
    <t>Piezas y obras de colección</t>
  </si>
  <si>
    <t>Otros bienes duraderos</t>
  </si>
  <si>
    <t>Becas a funcionarios</t>
  </si>
  <si>
    <t>Otras transferencias a personas</t>
  </si>
  <si>
    <t>TOTAL PRESUPUESTO SOLICITADO 2015</t>
  </si>
  <si>
    <t>PRESUPUESTO 2015 DESAGREGADO POR PROGRAMA PRESUPUESTARIO, PARTIDA, GRUPO, Y SUBPARTIDA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</si>
  <si>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</si>
  <si>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</si>
  <si>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</si>
  <si>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</si>
  <si>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</si>
  <si>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</si>
  <si>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</si>
  <si>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</si>
  <si>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</si>
  <si>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</si>
  <si>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</si>
  <si>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</si>
  <si>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</si>
  <si>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</si>
  <si>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</si>
  <si>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</si>
  <si>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</si>
  <si>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</si>
  <si>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</si>
  <si>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</si>
  <si>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</si>
  <si>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</si>
  <si>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</si>
  <si>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</si>
  <si>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</si>
  <si>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</si>
  <si>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</si>
  <si>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</si>
  <si>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</si>
  <si>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</si>
  <si>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</si>
  <si>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</si>
  <si>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</si>
  <si>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</si>
  <si>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</si>
  <si>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</si>
  <si>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</si>
  <si>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</si>
  <si>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</si>
  <si>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</si>
  <si>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</si>
  <si>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</si>
  <si>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</si>
  <si>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</si>
  <si>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</si>
  <si>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</si>
  <si>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</si>
  <si>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</si>
  <si>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</si>
  <si>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</si>
  <si>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</si>
  <si>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</si>
  <si>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</si>
  <si>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</si>
  <si>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</si>
  <si>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</si>
  <si>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</si>
  <si>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</si>
  <si>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</si>
  <si>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</si>
  <si>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</si>
  <si>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</si>
  <si>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</si>
  <si>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</si>
  <si>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</si>
  <si>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</si>
  <si>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</si>
  <si>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</si>
  <si>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</si>
  <si>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</si>
  <si>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</si>
  <si>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</si>
  <si>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</si>
  <si>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</si>
  <si>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</si>
  <si>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</si>
  <si>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</si>
  <si>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</si>
  <si>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</si>
  <si>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</si>
  <si>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</si>
  <si>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</si>
  <si>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</si>
  <si>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</si>
  <si>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</si>
  <si>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</si>
  <si>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</si>
  <si>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</si>
  <si>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</si>
  <si>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</si>
  <si>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</si>
  <si>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</si>
  <si>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</si>
  <si>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</si>
  <si>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</si>
  <si>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</si>
  <si>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</si>
  <si>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</si>
  <si>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</si>
  <si>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</si>
  <si>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</si>
  <si>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</si>
  <si>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</si>
  <si>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</si>
  <si>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</si>
  <si>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</si>
  <si>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</si>
  <si>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</si>
  <si>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</si>
  <si>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</si>
  <si>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</si>
  <si>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</si>
  <si>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</si>
  <si>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</si>
  <si>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</si>
  <si>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</si>
  <si>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</si>
  <si>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</si>
  <si>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</si>
  <si>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</si>
  <si>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</si>
  <si>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</si>
  <si>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</si>
  <si>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</si>
  <si>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</si>
  <si>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</si>
  <si>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</si>
  <si>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</si>
  <si>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</si>
  <si>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</si>
  <si>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</si>
  <si>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</si>
  <si>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</si>
  <si>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</si>
  <si>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</si>
  <si>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</si>
  <si>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</si>
  <si>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</si>
  <si>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5.99.01</t>
  </si>
  <si>
    <t>5.99.02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</si>
  <si>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</si>
  <si>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</si>
  <si>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</si>
  <si>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</si>
  <si>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</si>
  <si>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</si>
  <si>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</si>
  <si>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</si>
  <si>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</si>
  <si>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</si>
  <si>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</si>
  <si>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</si>
  <si>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</si>
  <si>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</si>
  <si>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</si>
  <si>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</si>
  <si>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</si>
  <si>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</si>
  <si>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</si>
  <si>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</si>
  <si>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</si>
  <si>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</si>
  <si>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</si>
  <si>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</si>
  <si>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</si>
  <si>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</si>
  <si>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</si>
  <si>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</si>
  <si>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</si>
  <si>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</si>
  <si>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</si>
  <si>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</si>
  <si>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</si>
  <si>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</si>
  <si>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</si>
  <si>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</si>
  <si>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</si>
  <si>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</si>
  <si>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</si>
  <si>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</si>
  <si>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</si>
  <si>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</si>
  <si>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</si>
  <si>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</si>
  <si>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</si>
  <si>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</si>
  <si>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</si>
  <si>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</si>
  <si>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</si>
  <si>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</si>
  <si>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</si>
  <si>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</si>
  <si>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</si>
  <si>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</si>
  <si>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</si>
  <si>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</si>
  <si>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</si>
  <si>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</si>
  <si>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</si>
  <si>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</si>
  <si>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</si>
  <si>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</si>
  <si>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</si>
  <si>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</si>
  <si>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</si>
  <si>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</si>
  <si>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</si>
  <si>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Presupuesto</t>
  </si>
  <si>
    <t>Solicitado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</si>
  <si>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</si>
  <si>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</si>
  <si>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</si>
  <si>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</si>
  <si>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</si>
  <si>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</si>
  <si>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</si>
  <si>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</si>
  <si>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</si>
  <si>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Ministerio Público</t>
  </si>
  <si>
    <t>Defensa Pública</t>
  </si>
  <si>
    <t>Atenc. y Prot. Víct.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</si>
  <si>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</si>
  <si>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</si>
  <si>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</si>
  <si>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</si>
  <si>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</si>
  <si>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</si>
  <si>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</si>
  <si>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</si>
  <si>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</si>
  <si>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</si>
  <si>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</si>
  <si>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</si>
  <si>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</si>
  <si>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</si>
  <si>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</si>
  <si>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</si>
  <si>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</si>
  <si>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</si>
  <si>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</si>
  <si>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</si>
  <si>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</si>
  <si>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</si>
  <si>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</si>
  <si>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</si>
  <si>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</si>
  <si>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</si>
  <si>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</si>
  <si>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</si>
  <si>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</si>
  <si>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</si>
  <si>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</si>
  <si>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</si>
  <si>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</si>
  <si>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</si>
  <si>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</si>
  <si>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</si>
  <si>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</si>
  <si>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</si>
  <si>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</si>
  <si>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</si>
  <si>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</si>
  <si>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</si>
  <si>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</si>
  <si>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</si>
  <si>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</si>
  <si>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</si>
  <si>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</si>
  <si>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</si>
  <si>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</si>
  <si>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</si>
  <si>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</si>
  <si>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</si>
  <si>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</si>
  <si>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</si>
  <si>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6.03.99</t>
  </si>
  <si>
    <t>Otras Prestaciones a Terceras Personas</t>
  </si>
  <si>
    <t>1.03.02</t>
  </si>
  <si>
    <t>Publicidad y Propaganda</t>
  </si>
  <si>
    <t>Transferencias Corrientes a Entidades Privadas sin fines de Lucro</t>
  </si>
  <si>
    <t>6.04.04</t>
  </si>
  <si>
    <t>Transferencias Corrientes a Otras Entidades Privadas sin Fines de Lucro</t>
  </si>
  <si>
    <t>ESCENARIO 4.06% - 0.43% - 2.00%</t>
  </si>
  <si>
    <t>PROPUESTA REBAJOS AL PRESUPUESTO 2015 DESAGREGADOS POR PROGRAMA PRESUPUESTARIO, PARTIDA, GRUPO, Y SUBPARTIDA</t>
  </si>
  <si>
    <t>COMPARATIVO REBAJOS HACIENDA VERSUS REBAJOS DE CORTE PRESUPUESTO 2015</t>
  </si>
  <si>
    <t>6.04.01</t>
  </si>
  <si>
    <t>Transferencias Corrientes a Asociaciones</t>
  </si>
  <si>
    <t>Prog. 928 O.I.J.</t>
  </si>
  <si>
    <t>Prog. 929 Ministerio Público</t>
  </si>
  <si>
    <t>Prog. 930 Defensa Pública</t>
  </si>
  <si>
    <t>TOTAL PRESUPUESTO  AJUSTADO</t>
  </si>
  <si>
    <t>Prog. 926 Dirección y Administración</t>
  </si>
  <si>
    <t>Prog. 927 Servicio Jurisdiccional</t>
  </si>
  <si>
    <t>Prog. 950 Atención y Protecc. Víct. y Testigos</t>
  </si>
  <si>
    <t>PRESUPUESTO PODER JUDICIAL 2015 AJUSTADO UNA VEZ APLICADO EL REBAJO (¢4.927.303.700)                                                                                                                                             APROBADO VÍA PRESUPUESTO EXTRAORDINARIO</t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</si>
</sst>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#,##0.00;[Red]#,##0.00"/>
    <numFmt numFmtId="168" formatCode="000"/>
    <numFmt numFmtId="169" formatCode="_-* #,##0.00\ [$€]_-;\-* #,##0.00\ [$€]_-;_-* &quot;-&quot;??\ [$€]_-;_-@_-"/>
    <numFmt numFmtId="170" formatCode="_-* #,##0.00\ _€_-;\-* #,##0.00\ _€_-;_-* &quot;-&quot;??\ _€_-;_-@_-"/>
    <numFmt numFmtId="171" formatCode="0.0%"/>
    <numFmt numFmtId="172" formatCode="_-* #,##0\ _€_-;\-* #,##0\ _€_-;_-* &quot;-&quot;??\ _€_-;_-@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000"/>
    <numFmt numFmtId="179" formatCode="_(* #,##0.0_);_(* \(#,##0.0\);_(* &quot;-&quot;??_);_(@_)"/>
    <numFmt numFmtId="180" formatCode="#,##0.00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[$-1010409]#,##0.00;\-#,##0.00"/>
    <numFmt numFmtId="193" formatCode="[$-1010409]#,##0.00%"/>
    <numFmt numFmtId="194" formatCode="[$-1010409]dd/mm/yyyy"/>
    <numFmt numFmtId="195" formatCode="[$-1010409]hh:mm\ AM/PM"/>
    <numFmt numFmtId="196" formatCode="#,##0.00_ ;\-#,##0.00\ "/>
    <numFmt numFmtId="197" formatCode="[$-1010409]General"/>
    <numFmt numFmtId="198" formatCode="#,##0.0"/>
    <numFmt numFmtId="199" formatCode="_(* #,##0.000_);_(* \(#,##0.000\);_(* &quot;-&quot;??_);_(@_)"/>
    <numFmt numFmtId="200" formatCode="#,##0.0000"/>
  </numFmts>
  <fonts count="30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 wrapText="1"/>
    </xf>
    <xf numFmtId="0" fontId="0" fillId="0" borderId="0" xfId="58">
      <alignment/>
      <protection/>
    </xf>
    <xf numFmtId="3" fontId="22" fillId="0" borderId="0" xfId="58" applyNumberFormat="1" applyFont="1" applyFill="1">
      <alignment/>
      <protection/>
    </xf>
    <xf numFmtId="0" fontId="22" fillId="6" borderId="10" xfId="58" applyFont="1" applyFill="1" applyBorder="1" applyAlignment="1">
      <alignment horizontal="center"/>
      <protection/>
    </xf>
    <xf numFmtId="0" fontId="22" fillId="6" borderId="0" xfId="58" applyFont="1" applyFill="1" applyBorder="1" applyAlignment="1">
      <alignment horizontal="center"/>
      <protection/>
    </xf>
    <xf numFmtId="0" fontId="22" fillId="6" borderId="11" xfId="58" applyFont="1" applyFill="1" applyBorder="1" applyAlignment="1">
      <alignment horizontal="center"/>
      <protection/>
    </xf>
    <xf numFmtId="3" fontId="22" fillId="6" borderId="0" xfId="58" applyNumberFormat="1" applyFont="1" applyFill="1">
      <alignment/>
      <protection/>
    </xf>
    <xf numFmtId="0" fontId="23" fillId="0" borderId="0" xfId="58" applyFont="1" applyFill="1" applyAlignment="1">
      <alignment horizontal="left"/>
      <protection/>
    </xf>
    <xf numFmtId="167" fontId="23" fillId="0" borderId="0" xfId="58" applyNumberFormat="1" applyFont="1" applyFill="1">
      <alignment/>
      <protection/>
    </xf>
    <xf numFmtId="0" fontId="22" fillId="6" borderId="0" xfId="58" applyFont="1" applyFill="1" applyAlignment="1">
      <alignment horizontal="left"/>
      <protection/>
    </xf>
    <xf numFmtId="3" fontId="22" fillId="6" borderId="0" xfId="58" applyNumberFormat="1" applyFont="1" applyFill="1" applyAlignment="1">
      <alignment/>
      <protection/>
    </xf>
    <xf numFmtId="0" fontId="22" fillId="0" borderId="0" xfId="58" applyFont="1" applyFill="1" applyAlignment="1">
      <alignment horizontal="left"/>
      <protection/>
    </xf>
    <xf numFmtId="167" fontId="22" fillId="0" borderId="0" xfId="58" applyNumberFormat="1" applyFont="1" applyFill="1">
      <alignment/>
      <protection/>
    </xf>
    <xf numFmtId="0" fontId="23" fillId="0" borderId="0" xfId="58" applyFont="1">
      <alignment/>
      <protection/>
    </xf>
    <xf numFmtId="3" fontId="22" fillId="0" borderId="0" xfId="58" applyNumberFormat="1" applyFont="1" applyFill="1" applyAlignment="1">
      <alignment horizontal="right"/>
      <protection/>
    </xf>
    <xf numFmtId="168" fontId="23" fillId="0" borderId="0" xfId="58" applyNumberFormat="1" applyFont="1" applyFill="1" applyAlignment="1">
      <alignment horizontal="left"/>
      <protection/>
    </xf>
    <xf numFmtId="167" fontId="23" fillId="0" borderId="0" xfId="58" applyNumberFormat="1" applyFont="1" applyFill="1" applyAlignment="1">
      <alignment horizontal="left"/>
      <protection/>
    </xf>
    <xf numFmtId="0" fontId="23" fillId="0" borderId="0" xfId="58" applyFont="1" applyFill="1">
      <alignment/>
      <protection/>
    </xf>
    <xf numFmtId="3" fontId="22" fillId="0" borderId="0" xfId="58" applyNumberFormat="1" applyFont="1" applyFill="1" applyAlignment="1">
      <alignment horizontal="left"/>
      <protection/>
    </xf>
    <xf numFmtId="0" fontId="22" fillId="0" borderId="0" xfId="58" applyFont="1" applyFill="1">
      <alignment/>
      <protection/>
    </xf>
    <xf numFmtId="3" fontId="22" fillId="0" borderId="0" xfId="58" applyNumberFormat="1" applyFont="1" applyFill="1" applyAlignment="1" quotePrefix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3" fillId="0" borderId="0" xfId="58" applyFont="1" applyFill="1" applyBorder="1">
      <alignment/>
      <protection/>
    </xf>
    <xf numFmtId="0" fontId="0" fillId="0" borderId="11" xfId="58" applyBorder="1">
      <alignment/>
      <protection/>
    </xf>
    <xf numFmtId="0" fontId="22" fillId="0" borderId="0" xfId="58" applyFont="1" applyFill="1" applyBorder="1" applyAlignment="1">
      <alignment horizontal="left"/>
      <protection/>
    </xf>
    <xf numFmtId="0" fontId="22" fillId="0" borderId="0" xfId="58" applyFont="1" applyFill="1" applyBorder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172" fontId="0" fillId="0" borderId="0" xfId="60" applyNumberFormat="1" applyBorder="1" applyAlignment="1">
      <alignment wrapText="1"/>
      <protection/>
    </xf>
    <xf numFmtId="0" fontId="0" fillId="0" borderId="0" xfId="58" applyBorder="1">
      <alignment/>
      <protection/>
    </xf>
    <xf numFmtId="172" fontId="24" fillId="0" borderId="0" xfId="52" applyNumberFormat="1" applyFont="1" applyBorder="1" applyAlignment="1">
      <alignment wrapText="1"/>
    </xf>
    <xf numFmtId="4" fontId="25" fillId="0" borderId="0" xfId="0" applyNumberFormat="1" applyFont="1" applyAlignment="1">
      <alignment wrapText="1"/>
    </xf>
    <xf numFmtId="3" fontId="0" fillId="0" borderId="0" xfId="58" applyNumberFormat="1">
      <alignment/>
      <protection/>
    </xf>
    <xf numFmtId="4" fontId="0" fillId="0" borderId="0" xfId="58" applyNumberFormat="1">
      <alignment/>
      <protection/>
    </xf>
    <xf numFmtId="43" fontId="0" fillId="0" borderId="0" xfId="50" applyAlignment="1">
      <alignment/>
    </xf>
    <xf numFmtId="43" fontId="0" fillId="0" borderId="0" xfId="58" applyNumberFormat="1">
      <alignment/>
      <protection/>
    </xf>
    <xf numFmtId="0" fontId="0" fillId="0" borderId="0" xfId="58" applyFill="1">
      <alignment/>
      <protection/>
    </xf>
    <xf numFmtId="166" fontId="0" fillId="0" borderId="0" xfId="50" applyNumberFormat="1" applyFill="1" applyAlignment="1">
      <alignment/>
    </xf>
    <xf numFmtId="3" fontId="22" fillId="0" borderId="0" xfId="58" applyNumberFormat="1" applyFont="1">
      <alignment/>
      <protection/>
    </xf>
    <xf numFmtId="166" fontId="0" fillId="0" borderId="0" xfId="50" applyNumberFormat="1" applyAlignment="1">
      <alignment/>
    </xf>
    <xf numFmtId="166" fontId="0" fillId="0" borderId="0" xfId="58" applyNumberFormat="1" applyAlignment="1">
      <alignment horizontal="right"/>
      <protection/>
    </xf>
    <xf numFmtId="3" fontId="0" fillId="0" borderId="0" xfId="58" applyNumberFormat="1" applyAlignment="1">
      <alignment horizontal="right"/>
      <protection/>
    </xf>
    <xf numFmtId="10" fontId="0" fillId="0" borderId="0" xfId="62" applyNumberFormat="1" applyFont="1" applyBorder="1" applyAlignment="1">
      <alignment wrapText="1"/>
    </xf>
    <xf numFmtId="3" fontId="23" fillId="0" borderId="0" xfId="58" applyNumberFormat="1" applyFont="1" applyFill="1">
      <alignment/>
      <protection/>
    </xf>
    <xf numFmtId="3" fontId="23" fillId="0" borderId="0" xfId="58" applyNumberFormat="1" applyFont="1">
      <alignment/>
      <protection/>
    </xf>
    <xf numFmtId="3" fontId="26" fillId="0" borderId="0" xfId="58" applyNumberFormat="1" applyFont="1" applyFill="1">
      <alignment/>
      <protection/>
    </xf>
    <xf numFmtId="0" fontId="23" fillId="0" borderId="0" xfId="58" applyFont="1">
      <alignment/>
      <protection/>
    </xf>
    <xf numFmtId="0" fontId="27" fillId="0" borderId="0" xfId="58" applyFont="1">
      <alignment/>
      <protection/>
    </xf>
    <xf numFmtId="4" fontId="25" fillId="0" borderId="0" xfId="59" applyNumberFormat="1" applyFont="1">
      <alignment wrapText="1"/>
      <protection/>
    </xf>
    <xf numFmtId="3" fontId="23" fillId="6" borderId="0" xfId="58" applyNumberFormat="1" applyFont="1" applyFill="1">
      <alignment/>
      <protection/>
    </xf>
    <xf numFmtId="0" fontId="28" fillId="0" borderId="0" xfId="58" applyFont="1">
      <alignment/>
      <protection/>
    </xf>
    <xf numFmtId="3" fontId="29" fillId="0" borderId="0" xfId="58" applyNumberFormat="1" applyFont="1">
      <alignment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3" fontId="22" fillId="6" borderId="0" xfId="58" applyNumberFormat="1" applyFont="1" applyFill="1" applyAlignment="1">
      <alignment horizontal="center"/>
      <protection/>
    </xf>
    <xf numFmtId="0" fontId="22" fillId="6" borderId="10" xfId="58" applyFont="1" applyFill="1" applyBorder="1" applyAlignment="1">
      <alignment horizontal="center" vertical="center" wrapText="1"/>
      <protection/>
    </xf>
    <xf numFmtId="0" fontId="22" fillId="6" borderId="0" xfId="58" applyFont="1" applyFill="1" applyBorder="1" applyAlignment="1">
      <alignment horizontal="center" vertical="center" wrapText="1"/>
      <protection/>
    </xf>
    <xf numFmtId="0" fontId="22" fillId="6" borderId="11" xfId="58" applyFont="1" applyFill="1" applyBorder="1" applyAlignment="1">
      <alignment horizontal="center" vertical="center" wrapText="1"/>
      <protection/>
    </xf>
    <xf numFmtId="0" fontId="22" fillId="6" borderId="10" xfId="58" applyFont="1" applyFill="1" applyBorder="1" applyAlignment="1">
      <alignment horizontal="center" vertical="center"/>
      <protection/>
    </xf>
    <xf numFmtId="0" fontId="22" fillId="6" borderId="0" xfId="58" applyFont="1" applyFill="1" applyBorder="1" applyAlignment="1">
      <alignment horizontal="center" vertical="center"/>
      <protection/>
    </xf>
    <xf numFmtId="0" fontId="22" fillId="6" borderId="11" xfId="58" applyFont="1" applyFill="1" applyBorder="1" applyAlignment="1">
      <alignment horizontal="center" vertical="center"/>
      <protection/>
    </xf>
    <xf numFmtId="0" fontId="22" fillId="6" borderId="12" xfId="58" applyFont="1" applyFill="1" applyBorder="1" applyAlignment="1">
      <alignment horizontal="center" vertical="center" wrapText="1"/>
      <protection/>
    </xf>
    <xf numFmtId="0" fontId="22" fillId="6" borderId="13" xfId="58" applyFont="1" applyFill="1" applyBorder="1" applyAlignment="1">
      <alignment horizontal="center" vertical="center" wrapText="1"/>
      <protection/>
    </xf>
    <xf numFmtId="0" fontId="22" fillId="6" borderId="14" xfId="58" applyFont="1" applyFill="1" applyBorder="1" applyAlignment="1">
      <alignment horizontal="center" vertical="center" wrapText="1"/>
      <protection/>
    </xf>
    <xf numFmtId="0" fontId="21" fillId="0" borderId="0" xfId="58" applyFont="1" applyFill="1" applyAlignment="1">
      <alignment horizontal="center" vertical="center" wrapText="1"/>
      <protection/>
    </xf>
    <xf numFmtId="0" fontId="22" fillId="6" borderId="15" xfId="58" applyFont="1" applyFill="1" applyBorder="1" applyAlignment="1">
      <alignment horizontal="center" vertical="center" wrapText="1"/>
      <protection/>
    </xf>
    <xf numFmtId="0" fontId="22" fillId="6" borderId="16" xfId="58" applyFont="1" applyFill="1" applyBorder="1" applyAlignment="1">
      <alignment horizontal="center" vertical="center" wrapText="1"/>
      <protection/>
    </xf>
    <xf numFmtId="0" fontId="22" fillId="6" borderId="17" xfId="58" applyFont="1" applyFill="1" applyBorder="1" applyAlignment="1">
      <alignment horizontal="center" vertical="center" wrapText="1"/>
      <protection/>
    </xf>
    <xf numFmtId="0" fontId="22" fillId="6" borderId="18" xfId="58" applyFont="1" applyFill="1" applyBorder="1" applyAlignment="1">
      <alignment horizontal="center" vertical="center"/>
      <protection/>
    </xf>
    <xf numFmtId="0" fontId="22" fillId="6" borderId="19" xfId="58" applyFont="1" applyFill="1" applyBorder="1" applyAlignment="1">
      <alignment horizontal="center" vertical="center"/>
      <protection/>
    </xf>
    <xf numFmtId="0" fontId="22" fillId="6" borderId="20" xfId="58" applyFont="1" applyFill="1" applyBorder="1" applyAlignment="1">
      <alignment horizontal="center" vertical="center"/>
      <protection/>
    </xf>
    <xf numFmtId="0" fontId="22" fillId="6" borderId="12" xfId="58" applyFont="1" applyFill="1" applyBorder="1" applyAlignment="1">
      <alignment horizontal="center" vertical="center"/>
      <protection/>
    </xf>
    <xf numFmtId="0" fontId="22" fillId="6" borderId="13" xfId="58" applyFont="1" applyFill="1" applyBorder="1" applyAlignment="1">
      <alignment horizontal="center" vertical="center"/>
      <protection/>
    </xf>
    <xf numFmtId="0" fontId="22" fillId="6" borderId="14" xfId="58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Millares_Título 301 por Programas" xfId="52"/>
    <cellStyle name="Currency" xfId="53"/>
    <cellStyle name="Currency [0]" xfId="54"/>
    <cellStyle name="Neutral" xfId="55"/>
    <cellStyle name="Normal 2" xfId="56"/>
    <cellStyle name="Normal 4" xfId="57"/>
    <cellStyle name="Normal_Presupuesto 2014 por Programas Escenario 3 27% - 2 73% - 2 50% Con Ajustes Consejo Superior" xfId="58"/>
    <cellStyle name="Normal_Remuneraciones" xfId="59"/>
    <cellStyle name="Normal_Título 301 por Programa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ítulo_02. RESUMEN" xfId="70"/>
    <cellStyle name="Tot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ch\Configuraci&#243;n%20local\Archivos%20temporales%20de%20Internet\OLK266\02.%20Resume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squejo%20Decret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AF"/>
      <sheetName val="HOrigen-Fondos"/>
      <sheetName val="Datos del Decreto"/>
      <sheetName val="Hinforme"/>
      <sheetName val="Impr-Decreto"/>
    </sheetNames>
    <sheetDataSet>
      <sheetData sheetId="2">
        <row r="1">
          <cell r="A1">
            <v>1</v>
          </cell>
        </row>
        <row r="2">
          <cell r="A2" t="str">
            <v>Traslado Partidas</v>
          </cell>
        </row>
        <row r="3">
          <cell r="A3" t="str">
            <v>Suplemento</v>
          </cell>
        </row>
        <row r="4">
          <cell r="A4" t="str">
            <v>Devolución</v>
          </cell>
        </row>
        <row r="5">
          <cell r="A5" t="str">
            <v>Híbrido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1">
      <selection activeCell="J170" sqref="J170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1" ht="15" customHeight="1"/>
    <row r="2" spans="2:10" ht="18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 t="s">
        <v>304</v>
      </c>
      <c r="C3" s="52"/>
      <c r="D3" s="52"/>
      <c r="E3" s="52"/>
      <c r="F3" s="52"/>
      <c r="G3" s="52"/>
      <c r="H3" s="52"/>
      <c r="I3" s="52"/>
      <c r="J3" s="52"/>
    </row>
    <row r="4" spans="6:13" ht="15.75" thickBot="1">
      <c r="F4" s="2"/>
      <c r="J4" s="2"/>
      <c r="L4" s="27"/>
      <c r="M4" s="28"/>
    </row>
    <row r="5" spans="2:13" ht="15" customHeight="1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  <c r="L5" s="27"/>
      <c r="M5" s="28"/>
    </row>
    <row r="6" spans="2:13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  <c r="L6" s="27"/>
      <c r="M6" s="28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.75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>
        <f aca="true" t="shared" si="0" ref="D11:J11">+D13+D44+D108+D145+D167+D190</f>
        <v>87521352818.49423</v>
      </c>
      <c r="E11" s="6">
        <f t="shared" si="0"/>
        <v>141090719050.04617</v>
      </c>
      <c r="F11" s="6">
        <f t="shared" si="0"/>
        <v>89962717644.1795</v>
      </c>
      <c r="G11" s="6">
        <f t="shared" si="0"/>
        <v>48110233827.570564</v>
      </c>
      <c r="H11" s="6">
        <f t="shared" si="0"/>
        <v>31865094080.224365</v>
      </c>
      <c r="I11" s="6">
        <f t="shared" si="0"/>
        <v>8957004294.747198</v>
      </c>
      <c r="J11" s="6">
        <f t="shared" si="0"/>
        <v>407507121715.492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>+D15+D20+D27+D34+D38</f>
        <v>56511604552.04173</v>
      </c>
      <c r="E13" s="6">
        <f>+E15+E20+E27+E34+E38-1</f>
        <v>133937063274.63115</v>
      </c>
      <c r="F13" s="6">
        <f>+F15+F20+F27+F34+F38+1</f>
        <v>75734092517.267</v>
      </c>
      <c r="G13" s="6">
        <f>+G15+G20+G27+G34+G38-1</f>
        <v>44898518426.51807</v>
      </c>
      <c r="H13" s="6">
        <f>+H15+H20+H27+H34+H38</f>
        <v>30547416582.066864</v>
      </c>
      <c r="I13" s="6">
        <f>+I15+I20+I27+I34+I38-1</f>
        <v>7623758639.787199</v>
      </c>
      <c r="J13" s="6">
        <f>+J15+J20+J27+J34+J38-1</f>
        <v>349252453992.542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1" ref="D15:J15">SUM(D16:D18)</f>
        <v>17792666783</v>
      </c>
      <c r="E15" s="14">
        <f t="shared" si="1"/>
        <v>41909099438</v>
      </c>
      <c r="F15" s="14">
        <f t="shared" si="1"/>
        <v>22213269148</v>
      </c>
      <c r="G15" s="14">
        <f t="shared" si="1"/>
        <v>13175103827</v>
      </c>
      <c r="H15" s="14">
        <f t="shared" si="1"/>
        <v>8389851262</v>
      </c>
      <c r="I15" s="14">
        <f t="shared" si="1"/>
        <v>2240670179</v>
      </c>
      <c r="J15" s="14">
        <f t="shared" si="1"/>
        <v>105720660637</v>
      </c>
      <c r="K15" s="31"/>
    </row>
    <row r="16" spans="2:11" ht="14.25">
      <c r="B16" s="15" t="s">
        <v>252</v>
      </c>
      <c r="C16" s="16" t="s">
        <v>253</v>
      </c>
      <c r="D16" s="43">
        <v>15373789278</v>
      </c>
      <c r="E16" s="43">
        <v>35543853535</v>
      </c>
      <c r="F16" s="43">
        <v>19893065363</v>
      </c>
      <c r="G16" s="43">
        <v>11354978647</v>
      </c>
      <c r="H16" s="43">
        <v>7100070751</v>
      </c>
      <c r="I16" s="43">
        <v>2000222196</v>
      </c>
      <c r="J16" s="43">
        <f>SUM(D16:I16)</f>
        <v>91265979770</v>
      </c>
      <c r="K16" s="31"/>
    </row>
    <row r="17" spans="2:10" ht="14.25">
      <c r="B17" s="15" t="s">
        <v>254</v>
      </c>
      <c r="C17" s="16" t="s">
        <v>98</v>
      </c>
      <c r="D17" s="43">
        <v>898924265</v>
      </c>
      <c r="E17" s="43">
        <v>1437820802</v>
      </c>
      <c r="F17" s="43">
        <v>462177824</v>
      </c>
      <c r="G17" s="43">
        <v>355717960</v>
      </c>
      <c r="H17" s="43">
        <v>473594756</v>
      </c>
      <c r="I17" s="43">
        <v>55797039</v>
      </c>
      <c r="J17" s="43">
        <f>SUM(D17:I17)</f>
        <v>3684032646</v>
      </c>
    </row>
    <row r="18" spans="2:10" ht="14.25">
      <c r="B18" s="15" t="s">
        <v>255</v>
      </c>
      <c r="C18" s="16" t="s">
        <v>256</v>
      </c>
      <c r="D18" s="43">
        <v>1519953240</v>
      </c>
      <c r="E18" s="43">
        <v>4927425101</v>
      </c>
      <c r="F18" s="43">
        <v>1858025961</v>
      </c>
      <c r="G18" s="43">
        <v>1464407220</v>
      </c>
      <c r="H18" s="43">
        <v>816185755</v>
      </c>
      <c r="I18" s="43">
        <v>184650944</v>
      </c>
      <c r="J18" s="43">
        <f>SUM(D18:I18)</f>
        <v>10770648221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2" ref="D20:J20">SUM(D21:D25)</f>
        <v>779447303</v>
      </c>
      <c r="E20" s="14">
        <f t="shared" si="2"/>
        <v>1302269235</v>
      </c>
      <c r="F20" s="14">
        <f t="shared" si="2"/>
        <v>4063555586</v>
      </c>
      <c r="G20" s="14">
        <f t="shared" si="2"/>
        <v>659247270</v>
      </c>
      <c r="H20" s="14">
        <f t="shared" si="2"/>
        <v>454834037</v>
      </c>
      <c r="I20" s="14">
        <f t="shared" si="2"/>
        <v>290507808</v>
      </c>
      <c r="J20" s="14">
        <f t="shared" si="2"/>
        <v>7549861239</v>
      </c>
    </row>
    <row r="21" spans="2:10" ht="14.25">
      <c r="B21" s="15" t="s">
        <v>259</v>
      </c>
      <c r="C21" s="16" t="s">
        <v>99</v>
      </c>
      <c r="D21" s="43">
        <v>728763524</v>
      </c>
      <c r="E21" s="43">
        <v>995432468</v>
      </c>
      <c r="F21" s="43">
        <v>2560893168</v>
      </c>
      <c r="G21" s="43">
        <v>560814063</v>
      </c>
      <c r="H21" s="43">
        <v>398539410</v>
      </c>
      <c r="I21" s="43">
        <v>194539615</v>
      </c>
      <c r="J21" s="43">
        <f>SUM(D21:I21)</f>
        <v>5438982248</v>
      </c>
    </row>
    <row r="22" spans="2:10" ht="14.25">
      <c r="B22" s="15" t="s">
        <v>260</v>
      </c>
      <c r="C22" s="16" t="s">
        <v>100</v>
      </c>
      <c r="D22" s="43">
        <v>744156</v>
      </c>
      <c r="E22" s="43">
        <v>34416671</v>
      </c>
      <c r="F22" s="43">
        <v>0</v>
      </c>
      <c r="G22" s="43">
        <v>744156</v>
      </c>
      <c r="H22" s="43">
        <v>684624</v>
      </c>
      <c r="I22" s="43">
        <v>0</v>
      </c>
      <c r="J22" s="43">
        <f>SUM(D22:I22)</f>
        <v>36589607</v>
      </c>
    </row>
    <row r="23" spans="2:10" ht="14.25">
      <c r="B23" s="15" t="s">
        <v>261</v>
      </c>
      <c r="C23" s="16" t="s">
        <v>101</v>
      </c>
      <c r="D23" s="43">
        <v>34958672</v>
      </c>
      <c r="E23" s="43">
        <v>94134785</v>
      </c>
      <c r="F23" s="43">
        <v>1471853582</v>
      </c>
      <c r="G23" s="43">
        <v>77912763</v>
      </c>
      <c r="H23" s="43">
        <v>49553979</v>
      </c>
      <c r="I23" s="43">
        <v>94374633</v>
      </c>
      <c r="J23" s="43">
        <f>SUM(D23:I23)</f>
        <v>1822788414</v>
      </c>
    </row>
    <row r="24" spans="2:10" ht="14.25">
      <c r="B24" s="15" t="s">
        <v>262</v>
      </c>
      <c r="C24" s="16" t="s">
        <v>102</v>
      </c>
      <c r="D24" s="43">
        <v>12748484</v>
      </c>
      <c r="E24" s="43">
        <v>30808836</v>
      </c>
      <c r="F24" s="43">
        <v>30808836</v>
      </c>
      <c r="G24" s="43">
        <v>19122726</v>
      </c>
      <c r="H24" s="43">
        <v>5311868</v>
      </c>
      <c r="I24" s="43">
        <v>1593560</v>
      </c>
      <c r="J24" s="43">
        <f>SUM(D24:I24)</f>
        <v>100394310</v>
      </c>
    </row>
    <row r="25" spans="2:10" ht="14.25">
      <c r="B25" s="15" t="s">
        <v>263</v>
      </c>
      <c r="C25" s="16" t="s">
        <v>103</v>
      </c>
      <c r="D25" s="43">
        <v>2232467</v>
      </c>
      <c r="E25" s="43">
        <v>147476475</v>
      </c>
      <c r="F25" s="43">
        <v>0</v>
      </c>
      <c r="G25" s="43">
        <v>653562</v>
      </c>
      <c r="H25" s="43">
        <v>744156</v>
      </c>
      <c r="I25" s="43">
        <v>0</v>
      </c>
      <c r="J25" s="43">
        <f>SUM(D25:I25)</f>
        <v>151106660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3" ref="D27:J27">SUM(D28:D32)</f>
        <v>25652850377.083336</v>
      </c>
      <c r="E27" s="14">
        <f t="shared" si="3"/>
        <v>62062011981.833336</v>
      </c>
      <c r="F27" s="14">
        <f t="shared" si="3"/>
        <v>33058754994.75</v>
      </c>
      <c r="G27" s="14">
        <f t="shared" si="3"/>
        <v>21449881554.416664</v>
      </c>
      <c r="H27" s="14">
        <f t="shared" si="3"/>
        <v>15210488891.916666</v>
      </c>
      <c r="I27" s="14">
        <f t="shared" si="3"/>
        <v>3458376129</v>
      </c>
      <c r="J27" s="14">
        <f t="shared" si="3"/>
        <v>160892363929</v>
      </c>
    </row>
    <row r="28" spans="2:10" ht="14.25">
      <c r="B28" s="15" t="s">
        <v>266</v>
      </c>
      <c r="C28" s="16" t="s">
        <v>104</v>
      </c>
      <c r="D28" s="43">
        <v>6350530403</v>
      </c>
      <c r="E28" s="43">
        <v>14817550026</v>
      </c>
      <c r="F28" s="43">
        <v>8260464353</v>
      </c>
      <c r="G28" s="43">
        <v>4064102482</v>
      </c>
      <c r="H28" s="43">
        <v>2618349699</v>
      </c>
      <c r="I28" s="43">
        <v>632697545</v>
      </c>
      <c r="J28" s="43">
        <f>SUM(D28:I28)</f>
        <v>36743694508</v>
      </c>
    </row>
    <row r="29" spans="2:10" ht="14.25">
      <c r="B29" s="15" t="s">
        <v>267</v>
      </c>
      <c r="C29" s="16" t="s">
        <v>268</v>
      </c>
      <c r="D29" s="43">
        <v>5700532861</v>
      </c>
      <c r="E29" s="43">
        <v>13878037249</v>
      </c>
      <c r="F29" s="43">
        <v>2532708632</v>
      </c>
      <c r="G29" s="43">
        <v>5769872436</v>
      </c>
      <c r="H29" s="43">
        <v>4437417456</v>
      </c>
      <c r="I29" s="43">
        <v>789397583</v>
      </c>
      <c r="J29" s="43">
        <f>SUM(D29:I29)</f>
        <v>33107966217</v>
      </c>
    </row>
    <row r="30" spans="2:10" ht="14.25">
      <c r="B30" s="15" t="s">
        <v>269</v>
      </c>
      <c r="C30" s="16" t="s">
        <v>105</v>
      </c>
      <c r="D30" s="42">
        <f aca="true" t="shared" si="4" ref="D30:I30">+(D15+D21+D22+D23+D24+D28+D29+D31+D32)/12</f>
        <v>3401748615.0833335</v>
      </c>
      <c r="E30" s="42">
        <f t="shared" si="4"/>
        <v>8086608013.833333</v>
      </c>
      <c r="F30" s="42">
        <f t="shared" si="4"/>
        <v>4564275363.75</v>
      </c>
      <c r="G30" s="42">
        <f t="shared" si="4"/>
        <v>2714121468.4166665</v>
      </c>
      <c r="H30" s="42">
        <f t="shared" si="4"/>
        <v>1850340771.9166667</v>
      </c>
      <c r="I30" s="42">
        <f t="shared" si="4"/>
        <v>460734932</v>
      </c>
      <c r="J30" s="43">
        <f>SUM(D30:I30)</f>
        <v>21077829165</v>
      </c>
    </row>
    <row r="31" spans="2:10" ht="14.25">
      <c r="B31" s="15" t="s">
        <v>270</v>
      </c>
      <c r="C31" s="16" t="s">
        <v>106</v>
      </c>
      <c r="D31" s="43">
        <v>2801470548</v>
      </c>
      <c r="E31" s="43">
        <v>6651011065</v>
      </c>
      <c r="F31" s="43">
        <v>3430908976</v>
      </c>
      <c r="G31" s="43">
        <v>2296489119</v>
      </c>
      <c r="H31" s="43">
        <v>1538316549</v>
      </c>
      <c r="I31" s="43">
        <v>277501376</v>
      </c>
      <c r="J31" s="43">
        <f>SUM(D31:I31)</f>
        <v>16995697633</v>
      </c>
    </row>
    <row r="32" spans="2:10" ht="14.25">
      <c r="B32" s="15" t="s">
        <v>271</v>
      </c>
      <c r="C32" s="16" t="s">
        <v>107</v>
      </c>
      <c r="D32" s="43">
        <v>7398567950</v>
      </c>
      <c r="E32" s="43">
        <v>18628805628</v>
      </c>
      <c r="F32" s="43">
        <v>14270397670</v>
      </c>
      <c r="G32" s="43">
        <v>6605296049</v>
      </c>
      <c r="H32" s="43">
        <v>4766064416</v>
      </c>
      <c r="I32" s="43">
        <v>1298044693</v>
      </c>
      <c r="J32" s="43">
        <f>SUM(D32:I32)</f>
        <v>52967176406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3980263544.78</v>
      </c>
      <c r="E34" s="14">
        <f>SUM(E35:E36)</f>
        <v>9475710332.497501</v>
      </c>
      <c r="F34" s="14">
        <f>SUM(F35:F36)</f>
        <v>5340202175.5875</v>
      </c>
      <c r="G34" s="14">
        <f>SUM(G35:G36)</f>
        <v>3175585840.3424997</v>
      </c>
      <c r="H34" s="14">
        <f>SUM(H35:H36)</f>
        <v>2164971258.3524995</v>
      </c>
      <c r="I34" s="14">
        <f>SUM(I35:I36)+1</f>
        <v>539059871.4399999</v>
      </c>
      <c r="J34" s="14">
        <f>SUM(J35:J36)-0.17</f>
        <v>24675793022.230003</v>
      </c>
      <c r="K34" s="31"/>
    </row>
    <row r="35" spans="2:11" ht="14.25">
      <c r="B35" s="15" t="s">
        <v>274</v>
      </c>
      <c r="C35" s="16" t="s">
        <v>275</v>
      </c>
      <c r="D35" s="42">
        <f aca="true" t="shared" si="5" ref="D35:I35">+(D15+D20+D27-D30)*9.25%</f>
        <v>3776147465.94</v>
      </c>
      <c r="E35" s="42">
        <f t="shared" si="5"/>
        <v>8989776469.292501</v>
      </c>
      <c r="F35" s="42">
        <f t="shared" si="5"/>
        <v>5066345653.7625</v>
      </c>
      <c r="G35" s="42">
        <f t="shared" si="5"/>
        <v>3012735284.4275</v>
      </c>
      <c r="H35" s="42">
        <f t="shared" si="5"/>
        <v>2053947091.2574997</v>
      </c>
      <c r="I35" s="42">
        <f t="shared" si="5"/>
        <v>511415774.52</v>
      </c>
      <c r="J35" s="43">
        <f>SUM(D35:I35)</f>
        <v>23410367739.2</v>
      </c>
      <c r="K35" s="31"/>
    </row>
    <row r="36" spans="2:11" ht="14.25">
      <c r="B36" s="15" t="s">
        <v>276</v>
      </c>
      <c r="C36" s="16" t="s">
        <v>277</v>
      </c>
      <c r="D36" s="42">
        <f aca="true" t="shared" si="6" ref="D36:I36">+(D15+D20+D27-D30)*0.5%</f>
        <v>204116079.24</v>
      </c>
      <c r="E36" s="42">
        <f t="shared" si="6"/>
        <v>485933863.2050001</v>
      </c>
      <c r="F36" s="42">
        <f t="shared" si="6"/>
        <v>273856521.825</v>
      </c>
      <c r="G36" s="42">
        <f t="shared" si="6"/>
        <v>162850555.915</v>
      </c>
      <c r="H36" s="42">
        <f t="shared" si="6"/>
        <v>111024167.09499998</v>
      </c>
      <c r="I36" s="42">
        <f t="shared" si="6"/>
        <v>27644095.92</v>
      </c>
      <c r="J36" s="43">
        <f>SUM(D36:I36)</f>
        <v>1265425283.2000003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>SUM(D39:D42)</f>
        <v>8306376544.1784</v>
      </c>
      <c r="E38" s="14">
        <f>SUM(E39:E42)</f>
        <v>19187972288.300304</v>
      </c>
      <c r="F38" s="14">
        <f>SUM(F39:F42)</f>
        <v>11058310611.9295</v>
      </c>
      <c r="G38" s="14">
        <f>SUM(G39:G42)</f>
        <v>6438699935.7589</v>
      </c>
      <c r="H38" s="14">
        <f>SUM(H39:H42)</f>
        <v>4327271132.7977</v>
      </c>
      <c r="I38" s="14">
        <f>SUM(I39:I42)+1</f>
        <v>1095144653.3472</v>
      </c>
      <c r="J38" s="14">
        <f>SUM(J39:J42)+1</f>
        <v>50413775166.312004</v>
      </c>
      <c r="K38" s="31"/>
    </row>
    <row r="39" spans="2:10" ht="14.25">
      <c r="B39" s="15" t="s">
        <v>280</v>
      </c>
      <c r="C39" s="16" t="s">
        <v>281</v>
      </c>
      <c r="D39" s="42">
        <f aca="true" t="shared" si="7" ref="D39:I39">+(D15+D20+D27-D30)*1.5%</f>
        <v>612348237.72</v>
      </c>
      <c r="E39" s="42">
        <f t="shared" si="7"/>
        <v>1457801589.6150002</v>
      </c>
      <c r="F39" s="42">
        <f t="shared" si="7"/>
        <v>821569565.475</v>
      </c>
      <c r="G39" s="42">
        <f t="shared" si="7"/>
        <v>488551667.74499995</v>
      </c>
      <c r="H39" s="42">
        <f t="shared" si="7"/>
        <v>333072501.2849999</v>
      </c>
      <c r="I39" s="42">
        <f t="shared" si="7"/>
        <v>82932287.75999999</v>
      </c>
      <c r="J39" s="43">
        <f>SUM(D39:I39)</f>
        <v>3796275849.6000004</v>
      </c>
    </row>
    <row r="40" spans="2:10" ht="14.25">
      <c r="B40" s="15" t="s">
        <v>282</v>
      </c>
      <c r="C40" s="16" t="s">
        <v>283</v>
      </c>
      <c r="D40" s="42">
        <f aca="true" t="shared" si="8" ref="D40:I40">+(D15+D20+D27-D30)*3%</f>
        <v>1224696475.44</v>
      </c>
      <c r="E40" s="42">
        <f t="shared" si="8"/>
        <v>2915603179.2300005</v>
      </c>
      <c r="F40" s="42">
        <f t="shared" si="8"/>
        <v>1643139130.95</v>
      </c>
      <c r="G40" s="42">
        <f t="shared" si="8"/>
        <v>977103335.4899999</v>
      </c>
      <c r="H40" s="42">
        <f t="shared" si="8"/>
        <v>666145002.5699998</v>
      </c>
      <c r="I40" s="42">
        <f t="shared" si="8"/>
        <v>165864575.51999998</v>
      </c>
      <c r="J40" s="43">
        <f>SUM(D40:I40)</f>
        <v>7592551699.200001</v>
      </c>
    </row>
    <row r="41" spans="2:10" ht="14.25">
      <c r="B41" s="15" t="s">
        <v>284</v>
      </c>
      <c r="C41" s="16" t="s">
        <v>285</v>
      </c>
      <c r="D41" s="42">
        <f aca="true" t="shared" si="9" ref="D41:I41">+(D15+D20+D27-D30)*14.33%</f>
        <v>5849966831.0184</v>
      </c>
      <c r="E41" s="42">
        <f t="shared" si="9"/>
        <v>13926864519.455303</v>
      </c>
      <c r="F41" s="42">
        <f t="shared" si="9"/>
        <v>7848727915.5045</v>
      </c>
      <c r="G41" s="42">
        <f t="shared" si="9"/>
        <v>4667296932.5239</v>
      </c>
      <c r="H41" s="42">
        <f t="shared" si="9"/>
        <v>3181952628.9427</v>
      </c>
      <c r="I41" s="42">
        <f t="shared" si="9"/>
        <v>792279789.0672001</v>
      </c>
      <c r="J41" s="43">
        <f>SUM(D41:I41)</f>
        <v>36267088616.512</v>
      </c>
    </row>
    <row r="42" spans="2:12" ht="14.25">
      <c r="B42" s="7" t="s">
        <v>286</v>
      </c>
      <c r="C42" s="17" t="s">
        <v>287</v>
      </c>
      <c r="D42" s="43">
        <v>619365000</v>
      </c>
      <c r="E42" s="43">
        <v>887703000</v>
      </c>
      <c r="F42" s="43">
        <v>744874000</v>
      </c>
      <c r="G42" s="43">
        <v>305748000</v>
      </c>
      <c r="H42" s="43">
        <v>146101000</v>
      </c>
      <c r="I42" s="43">
        <v>54068000</v>
      </c>
      <c r="J42" s="43">
        <f>SUM(D42:I42)</f>
        <v>2757859000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10" ref="D44:J44">+D46+D53+D60+D68+D77+D83+D87+D91+D101+D104</f>
        <v>17354886038</v>
      </c>
      <c r="E44" s="6">
        <f t="shared" si="10"/>
        <v>5651972902</v>
      </c>
      <c r="F44" s="6">
        <f t="shared" si="10"/>
        <v>4296016367</v>
      </c>
      <c r="G44" s="6">
        <f t="shared" si="10"/>
        <v>1951316060</v>
      </c>
      <c r="H44" s="6">
        <f t="shared" si="10"/>
        <v>1020090909</v>
      </c>
      <c r="I44" s="6">
        <f t="shared" si="10"/>
        <v>907815687</v>
      </c>
      <c r="J44" s="6">
        <f t="shared" si="10"/>
        <v>31182097963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11" ref="D46:J46">SUM(D47:D51)</f>
        <v>3226500940</v>
      </c>
      <c r="E46" s="14">
        <f t="shared" si="11"/>
        <v>2845564841</v>
      </c>
      <c r="F46" s="14">
        <f t="shared" si="11"/>
        <v>1363459462</v>
      </c>
      <c r="G46" s="14">
        <f t="shared" si="11"/>
        <v>921995827</v>
      </c>
      <c r="H46" s="14">
        <f t="shared" si="11"/>
        <v>482747873</v>
      </c>
      <c r="I46" s="14">
        <f t="shared" si="11"/>
        <v>638703457</v>
      </c>
      <c r="J46" s="14">
        <f t="shared" si="11"/>
        <v>9478972400</v>
      </c>
    </row>
    <row r="47" spans="2:12" ht="14.25">
      <c r="B47" s="7" t="s">
        <v>290</v>
      </c>
      <c r="C47" s="17" t="s">
        <v>108</v>
      </c>
      <c r="D47" s="43">
        <v>1303665661</v>
      </c>
      <c r="E47" s="43">
        <v>2249667178</v>
      </c>
      <c r="F47" s="43">
        <v>1131575699</v>
      </c>
      <c r="G47" s="43">
        <v>770010550</v>
      </c>
      <c r="H47" s="43">
        <v>422763657</v>
      </c>
      <c r="I47" s="43">
        <v>613452663</v>
      </c>
      <c r="J47" s="43">
        <f>SUM(D47:I47)</f>
        <v>6491135408</v>
      </c>
      <c r="L47" s="33"/>
    </row>
    <row r="48" spans="2:12" ht="14.25">
      <c r="B48" s="7" t="s">
        <v>291</v>
      </c>
      <c r="C48" s="17" t="s">
        <v>292</v>
      </c>
      <c r="D48" s="43">
        <v>106000</v>
      </c>
      <c r="E48" s="43">
        <v>31800</v>
      </c>
      <c r="F48" s="43">
        <v>0</v>
      </c>
      <c r="G48" s="43">
        <v>0</v>
      </c>
      <c r="H48" s="43">
        <v>0</v>
      </c>
      <c r="I48" s="43">
        <v>0</v>
      </c>
      <c r="J48" s="43">
        <f>SUM(D48:I48)</f>
        <v>137800</v>
      </c>
      <c r="L48" s="32"/>
    </row>
    <row r="49" spans="2:10" ht="14.25">
      <c r="B49" s="7" t="s">
        <v>293</v>
      </c>
      <c r="C49" s="17" t="s">
        <v>109</v>
      </c>
      <c r="D49" s="43">
        <v>1867335289</v>
      </c>
      <c r="E49" s="43">
        <v>595865863</v>
      </c>
      <c r="F49" s="43">
        <v>230987471</v>
      </c>
      <c r="G49" s="43">
        <v>151985277</v>
      </c>
      <c r="H49" s="43">
        <v>59984216</v>
      </c>
      <c r="I49" s="43">
        <v>25250794</v>
      </c>
      <c r="J49" s="43">
        <f>SUM(D49:I49)</f>
        <v>2931408910</v>
      </c>
    </row>
    <row r="50" spans="2:12" ht="14.25">
      <c r="B50" s="7" t="s">
        <v>294</v>
      </c>
      <c r="C50" s="17" t="s">
        <v>295</v>
      </c>
      <c r="D50" s="43">
        <v>54680045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f>SUM(D50:I50)</f>
        <v>54680045</v>
      </c>
      <c r="L50" s="32"/>
    </row>
    <row r="51" spans="2:12" ht="14.25">
      <c r="B51" s="7" t="s">
        <v>296</v>
      </c>
      <c r="C51" s="17" t="s">
        <v>110</v>
      </c>
      <c r="D51" s="43">
        <v>713945</v>
      </c>
      <c r="E51" s="43">
        <v>0</v>
      </c>
      <c r="F51" s="43">
        <v>896292</v>
      </c>
      <c r="G51" s="43">
        <v>0</v>
      </c>
      <c r="H51" s="43">
        <v>0</v>
      </c>
      <c r="I51" s="43">
        <v>0</v>
      </c>
      <c r="J51" s="43">
        <f>SUM(D51:I51)</f>
        <v>1610237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12" ref="D53:J53">SUM(D54:D58)</f>
        <v>3754730130</v>
      </c>
      <c r="E53" s="14">
        <f t="shared" si="12"/>
        <v>1739054382</v>
      </c>
      <c r="F53" s="14">
        <f t="shared" si="12"/>
        <v>1303197016</v>
      </c>
      <c r="G53" s="14">
        <f t="shared" si="12"/>
        <v>414369908</v>
      </c>
      <c r="H53" s="14">
        <f t="shared" si="12"/>
        <v>196775021</v>
      </c>
      <c r="I53" s="14">
        <f t="shared" si="12"/>
        <v>5756574</v>
      </c>
      <c r="J53" s="14">
        <f t="shared" si="12"/>
        <v>7413883031</v>
      </c>
    </row>
    <row r="54" spans="2:10" ht="14.25">
      <c r="B54" s="7" t="s">
        <v>24</v>
      </c>
      <c r="C54" s="17" t="s">
        <v>25</v>
      </c>
      <c r="D54" s="43">
        <v>82199128</v>
      </c>
      <c r="E54" s="43">
        <v>157608838</v>
      </c>
      <c r="F54" s="43">
        <v>52158539</v>
      </c>
      <c r="G54" s="43">
        <v>37658818</v>
      </c>
      <c r="H54" s="43">
        <v>16749857</v>
      </c>
      <c r="I54" s="43">
        <v>339230</v>
      </c>
      <c r="J54" s="43">
        <f>SUM(D54:I54)</f>
        <v>346714410</v>
      </c>
    </row>
    <row r="55" spans="2:10" ht="14.25">
      <c r="B55" s="7" t="s">
        <v>26</v>
      </c>
      <c r="C55" s="17" t="s">
        <v>27</v>
      </c>
      <c r="D55" s="43">
        <v>643267401</v>
      </c>
      <c r="E55" s="43">
        <v>918805304</v>
      </c>
      <c r="F55" s="43">
        <v>514784723</v>
      </c>
      <c r="G55" s="43">
        <v>270250745</v>
      </c>
      <c r="H55" s="43">
        <v>95309078</v>
      </c>
      <c r="I55" s="43">
        <v>1284732</v>
      </c>
      <c r="J55" s="43">
        <f>SUM(D55:I55)</f>
        <v>2443701983</v>
      </c>
    </row>
    <row r="56" spans="2:10" ht="14.25">
      <c r="B56" s="7" t="s">
        <v>28</v>
      </c>
      <c r="C56" s="17" t="s">
        <v>29</v>
      </c>
      <c r="D56" s="43">
        <v>197153323</v>
      </c>
      <c r="E56" s="43">
        <v>14085928</v>
      </c>
      <c r="F56" s="43">
        <v>0</v>
      </c>
      <c r="G56" s="43">
        <v>623036</v>
      </c>
      <c r="H56" s="43">
        <v>106000</v>
      </c>
      <c r="I56" s="43">
        <v>30056</v>
      </c>
      <c r="J56" s="43">
        <f>SUM(D56:I56)</f>
        <v>211998343</v>
      </c>
    </row>
    <row r="57" spans="2:12" ht="14.25">
      <c r="B57" s="7" t="s">
        <v>30</v>
      </c>
      <c r="C57" s="17" t="s">
        <v>111</v>
      </c>
      <c r="D57" s="43">
        <v>2791015506</v>
      </c>
      <c r="E57" s="43">
        <v>640936731</v>
      </c>
      <c r="F57" s="43">
        <v>735557540</v>
      </c>
      <c r="G57" s="43">
        <v>105750283</v>
      </c>
      <c r="H57" s="43">
        <v>84080086</v>
      </c>
      <c r="I57" s="43">
        <v>4007618</v>
      </c>
      <c r="J57" s="43">
        <f>SUM(D57:I57)</f>
        <v>4361347764</v>
      </c>
      <c r="K57" s="31"/>
      <c r="L57" s="41"/>
    </row>
    <row r="58" spans="2:10" ht="14.25">
      <c r="B58" s="7" t="s">
        <v>31</v>
      </c>
      <c r="C58" s="17" t="s">
        <v>32</v>
      </c>
      <c r="D58" s="43">
        <v>41094772</v>
      </c>
      <c r="E58" s="43">
        <v>7617581</v>
      </c>
      <c r="F58" s="43">
        <v>696214</v>
      </c>
      <c r="G58" s="43">
        <v>87026</v>
      </c>
      <c r="H58" s="43">
        <v>530000</v>
      </c>
      <c r="I58" s="43">
        <v>94938</v>
      </c>
      <c r="J58" s="43">
        <f>SUM(D58:I58)</f>
        <v>50120531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>
        <f aca="true" t="shared" si="13" ref="D60:J60">SUM(D61:D66)</f>
        <v>455299859</v>
      </c>
      <c r="E60" s="14">
        <f t="shared" si="13"/>
        <v>109811219</v>
      </c>
      <c r="F60" s="14">
        <f t="shared" si="13"/>
        <v>98323059</v>
      </c>
      <c r="G60" s="14">
        <f t="shared" si="13"/>
        <v>61191164</v>
      </c>
      <c r="H60" s="14">
        <f t="shared" si="13"/>
        <v>31813768</v>
      </c>
      <c r="I60" s="14">
        <f t="shared" si="13"/>
        <v>9073600</v>
      </c>
      <c r="J60" s="14">
        <f t="shared" si="13"/>
        <v>765512669</v>
      </c>
    </row>
    <row r="61" spans="2:10" ht="14.25">
      <c r="B61" s="7" t="s">
        <v>35</v>
      </c>
      <c r="C61" s="17" t="s">
        <v>36</v>
      </c>
      <c r="D61" s="43">
        <v>80149809</v>
      </c>
      <c r="E61" s="43">
        <v>86093414</v>
      </c>
      <c r="F61" s="43">
        <v>911240</v>
      </c>
      <c r="G61" s="43">
        <v>240450</v>
      </c>
      <c r="H61" s="43">
        <v>720146</v>
      </c>
      <c r="I61" s="43">
        <v>53000</v>
      </c>
      <c r="J61" s="43">
        <f aca="true" t="shared" si="14" ref="J61:J66">SUM(D61:I61)</f>
        <v>168168059</v>
      </c>
    </row>
    <row r="62" spans="2:10" ht="14.25">
      <c r="B62" s="7" t="s">
        <v>299</v>
      </c>
      <c r="C62" s="17" t="s">
        <v>300</v>
      </c>
      <c r="D62" s="43">
        <v>10000040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f t="shared" si="14"/>
        <v>10000040</v>
      </c>
    </row>
    <row r="63" spans="2:10" ht="14.25">
      <c r="B63" s="7" t="s">
        <v>37</v>
      </c>
      <c r="C63" s="17" t="s">
        <v>38</v>
      </c>
      <c r="D63" s="43">
        <v>339019051</v>
      </c>
      <c r="E63" s="43">
        <v>22671229</v>
      </c>
      <c r="F63" s="43">
        <v>6495014</v>
      </c>
      <c r="G63" s="43">
        <v>44191452</v>
      </c>
      <c r="H63" s="43">
        <v>29683186</v>
      </c>
      <c r="I63" s="43">
        <v>212000</v>
      </c>
      <c r="J63" s="43">
        <f t="shared" si="14"/>
        <v>442271932</v>
      </c>
    </row>
    <row r="64" spans="2:10" ht="14.25">
      <c r="B64" s="7" t="s">
        <v>39</v>
      </c>
      <c r="C64" s="17" t="s">
        <v>40</v>
      </c>
      <c r="D64" s="43">
        <v>15605723</v>
      </c>
      <c r="E64" s="43">
        <v>855670</v>
      </c>
      <c r="F64" s="43">
        <v>88314830</v>
      </c>
      <c r="G64" s="43">
        <v>16654259</v>
      </c>
      <c r="H64" s="43">
        <v>360400</v>
      </c>
      <c r="I64" s="43">
        <v>8808600</v>
      </c>
      <c r="J64" s="43">
        <f t="shared" si="14"/>
        <v>130599482</v>
      </c>
    </row>
    <row r="65" spans="2:10" ht="14.25">
      <c r="B65" s="7" t="s">
        <v>41</v>
      </c>
      <c r="C65" s="17" t="s">
        <v>112</v>
      </c>
      <c r="D65" s="43">
        <v>415732</v>
      </c>
      <c r="E65" s="43">
        <v>0</v>
      </c>
      <c r="F65" s="43">
        <v>1289430</v>
      </c>
      <c r="G65" s="43">
        <v>0</v>
      </c>
      <c r="H65" s="43">
        <v>0</v>
      </c>
      <c r="I65" s="43">
        <v>0</v>
      </c>
      <c r="J65" s="43">
        <f t="shared" si="14"/>
        <v>1705162</v>
      </c>
    </row>
    <row r="66" spans="2:10" ht="14.25">
      <c r="B66" s="7" t="s">
        <v>42</v>
      </c>
      <c r="C66" s="17" t="s">
        <v>43</v>
      </c>
      <c r="D66" s="43">
        <v>10109504</v>
      </c>
      <c r="E66" s="43">
        <v>190906</v>
      </c>
      <c r="F66" s="43">
        <v>1312545</v>
      </c>
      <c r="G66" s="43">
        <v>105003</v>
      </c>
      <c r="H66" s="43">
        <v>1050036</v>
      </c>
      <c r="I66" s="43">
        <v>0</v>
      </c>
      <c r="J66" s="43">
        <f t="shared" si="14"/>
        <v>12767994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>
        <f aca="true" t="shared" si="15" ref="D68:J68">SUM(D69:D75)</f>
        <v>4908190652</v>
      </c>
      <c r="E68" s="14">
        <f t="shared" si="15"/>
        <v>407825650</v>
      </c>
      <c r="F68" s="14">
        <f t="shared" si="15"/>
        <v>334556597</v>
      </c>
      <c r="G68" s="14">
        <f t="shared" si="15"/>
        <v>225093782</v>
      </c>
      <c r="H68" s="14">
        <f t="shared" si="15"/>
        <v>180337041</v>
      </c>
      <c r="I68" s="14">
        <f t="shared" si="15"/>
        <v>67047813</v>
      </c>
      <c r="J68" s="14">
        <f t="shared" si="15"/>
        <v>6123051535</v>
      </c>
    </row>
    <row r="69" spans="2:10" ht="14.25">
      <c r="B69" s="7" t="s">
        <v>46</v>
      </c>
      <c r="C69" s="17" t="s">
        <v>113</v>
      </c>
      <c r="D69" s="43">
        <v>460104242</v>
      </c>
      <c r="E69" s="43">
        <v>26330400</v>
      </c>
      <c r="F69" s="43">
        <v>84998234</v>
      </c>
      <c r="G69" s="43">
        <v>0</v>
      </c>
      <c r="H69" s="43">
        <v>0</v>
      </c>
      <c r="I69" s="43">
        <v>561800</v>
      </c>
      <c r="J69" s="43">
        <f aca="true" t="shared" si="16" ref="J69:J75">SUM(D69:I69)</f>
        <v>571994676</v>
      </c>
    </row>
    <row r="70" spans="2:10" ht="14.25">
      <c r="B70" s="7" t="s">
        <v>47</v>
      </c>
      <c r="C70" s="17" t="s">
        <v>48</v>
      </c>
      <c r="D70" s="43">
        <v>0</v>
      </c>
      <c r="E70" s="43">
        <v>0</v>
      </c>
      <c r="F70" s="43">
        <v>0</v>
      </c>
      <c r="G70" s="43">
        <v>5000000</v>
      </c>
      <c r="H70" s="43">
        <v>0</v>
      </c>
      <c r="I70" s="43">
        <v>0</v>
      </c>
      <c r="J70" s="43">
        <f t="shared" si="16"/>
        <v>5000000</v>
      </c>
    </row>
    <row r="71" spans="2:10" ht="14.25">
      <c r="B71" s="7" t="s">
        <v>49</v>
      </c>
      <c r="C71" s="17" t="s">
        <v>114</v>
      </c>
      <c r="D71" s="43">
        <v>15056265</v>
      </c>
      <c r="E71" s="43">
        <v>268744</v>
      </c>
      <c r="F71" s="43">
        <v>0</v>
      </c>
      <c r="G71" s="43">
        <v>0</v>
      </c>
      <c r="H71" s="43">
        <v>0</v>
      </c>
      <c r="I71" s="43">
        <v>0</v>
      </c>
      <c r="J71" s="43">
        <f t="shared" si="16"/>
        <v>15325009</v>
      </c>
    </row>
    <row r="72" spans="2:10" ht="14.25">
      <c r="B72" s="7" t="s">
        <v>50</v>
      </c>
      <c r="C72" s="17" t="s">
        <v>51</v>
      </c>
      <c r="D72" s="43">
        <v>80280000</v>
      </c>
      <c r="E72" s="43">
        <v>0</v>
      </c>
      <c r="F72" s="43">
        <v>1590000</v>
      </c>
      <c r="G72" s="43">
        <v>0</v>
      </c>
      <c r="H72" s="43">
        <v>0</v>
      </c>
      <c r="I72" s="43">
        <v>0</v>
      </c>
      <c r="J72" s="43">
        <f t="shared" si="16"/>
        <v>81870000</v>
      </c>
    </row>
    <row r="73" spans="2:10" ht="14.25">
      <c r="B73" s="7" t="s">
        <v>52</v>
      </c>
      <c r="C73" s="17" t="s">
        <v>53</v>
      </c>
      <c r="D73" s="43">
        <v>750766200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f t="shared" si="16"/>
        <v>750766200</v>
      </c>
    </row>
    <row r="74" spans="2:10" ht="14.25">
      <c r="B74" s="7" t="s">
        <v>54</v>
      </c>
      <c r="C74" s="17" t="s">
        <v>55</v>
      </c>
      <c r="D74" s="43">
        <v>3172868855</v>
      </c>
      <c r="E74" s="43">
        <v>276962655</v>
      </c>
      <c r="F74" s="43">
        <v>172588570</v>
      </c>
      <c r="G74" s="43">
        <v>120619821</v>
      </c>
      <c r="H74" s="43">
        <v>170719343</v>
      </c>
      <c r="I74" s="43">
        <v>63409893</v>
      </c>
      <c r="J74" s="43">
        <f t="shared" si="16"/>
        <v>3977169137</v>
      </c>
    </row>
    <row r="75" spans="2:10" ht="14.25">
      <c r="B75" s="7" t="s">
        <v>56</v>
      </c>
      <c r="C75" s="17" t="s">
        <v>115</v>
      </c>
      <c r="D75" s="43">
        <v>429115090</v>
      </c>
      <c r="E75" s="43">
        <v>104263851</v>
      </c>
      <c r="F75" s="43">
        <v>75379793</v>
      </c>
      <c r="G75" s="43">
        <v>99473961</v>
      </c>
      <c r="H75" s="43">
        <v>9617698</v>
      </c>
      <c r="I75" s="43">
        <v>3076120</v>
      </c>
      <c r="J75" s="43">
        <f t="shared" si="16"/>
        <v>720926513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>
        <f aca="true" t="shared" si="17" ref="D77:J77">SUM(D78:D81)</f>
        <v>459223738</v>
      </c>
      <c r="E77" s="14">
        <f t="shared" si="17"/>
        <v>191986487</v>
      </c>
      <c r="F77" s="14">
        <f t="shared" si="17"/>
        <v>408213154</v>
      </c>
      <c r="G77" s="14">
        <f t="shared" si="17"/>
        <v>132569227</v>
      </c>
      <c r="H77" s="14">
        <f t="shared" si="17"/>
        <v>67059541</v>
      </c>
      <c r="I77" s="14">
        <f t="shared" si="17"/>
        <v>144128226</v>
      </c>
      <c r="J77" s="14">
        <f t="shared" si="17"/>
        <v>1403180373</v>
      </c>
    </row>
    <row r="78" spans="2:10" ht="14.25">
      <c r="B78" s="7" t="s">
        <v>59</v>
      </c>
      <c r="C78" s="17" t="s">
        <v>116</v>
      </c>
      <c r="D78" s="43">
        <f>38503050+8557120</f>
        <v>47060170</v>
      </c>
      <c r="E78" s="43">
        <v>20107484</v>
      </c>
      <c r="F78" s="43">
        <v>14039494</v>
      </c>
      <c r="G78" s="43">
        <v>14992498</v>
      </c>
      <c r="H78" s="43">
        <v>14087381</v>
      </c>
      <c r="I78" s="43">
        <v>3158800</v>
      </c>
      <c r="J78" s="43">
        <f>SUM(D78:I78)</f>
        <v>113445827</v>
      </c>
    </row>
    <row r="79" spans="2:10" ht="14.25">
      <c r="B79" s="7" t="s">
        <v>60</v>
      </c>
      <c r="C79" s="17" t="s">
        <v>117</v>
      </c>
      <c r="D79" s="43">
        <f>319228968+39881600</f>
        <v>359110568</v>
      </c>
      <c r="E79" s="43">
        <v>155926940</v>
      </c>
      <c r="F79" s="43">
        <v>384209660</v>
      </c>
      <c r="G79" s="43">
        <v>106676729</v>
      </c>
      <c r="H79" s="43">
        <v>49563200</v>
      </c>
      <c r="I79" s="43">
        <v>136726026</v>
      </c>
      <c r="J79" s="43">
        <f>SUM(D79:I79)</f>
        <v>1192213123</v>
      </c>
    </row>
    <row r="80" spans="2:10" ht="14.25">
      <c r="B80" s="7" t="s">
        <v>61</v>
      </c>
      <c r="C80" s="17" t="s">
        <v>118</v>
      </c>
      <c r="D80" s="43">
        <v>25334000</v>
      </c>
      <c r="E80" s="43">
        <v>8001590</v>
      </c>
      <c r="F80" s="43">
        <v>6042000</v>
      </c>
      <c r="G80" s="43">
        <v>5450000</v>
      </c>
      <c r="H80" s="43">
        <v>1818960</v>
      </c>
      <c r="I80" s="43">
        <v>3123400</v>
      </c>
      <c r="J80" s="43">
        <f>SUM(D80:I80)</f>
        <v>49769950</v>
      </c>
    </row>
    <row r="81" spans="2:10" ht="14.25">
      <c r="B81" s="7" t="s">
        <v>62</v>
      </c>
      <c r="C81" s="17" t="s">
        <v>119</v>
      </c>
      <c r="D81" s="43">
        <v>27719000</v>
      </c>
      <c r="E81" s="43">
        <v>7950473</v>
      </c>
      <c r="F81" s="43">
        <v>3922000</v>
      </c>
      <c r="G81" s="43">
        <v>5450000</v>
      </c>
      <c r="H81" s="43">
        <v>1590000</v>
      </c>
      <c r="I81" s="43">
        <v>1120000</v>
      </c>
      <c r="J81" s="43">
        <f>SUM(D81:I81)</f>
        <v>47751473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>
        <f aca="true" t="shared" si="18" ref="D83:J83">SUM(D84:D85)</f>
        <v>1690488793</v>
      </c>
      <c r="E83" s="14">
        <f t="shared" si="18"/>
        <v>0</v>
      </c>
      <c r="F83" s="14">
        <f t="shared" si="18"/>
        <v>44052964</v>
      </c>
      <c r="G83" s="14">
        <f t="shared" si="18"/>
        <v>0</v>
      </c>
      <c r="H83" s="14">
        <f t="shared" si="18"/>
        <v>0</v>
      </c>
      <c r="I83" s="14">
        <f t="shared" si="18"/>
        <v>0</v>
      </c>
      <c r="J83" s="14">
        <f t="shared" si="18"/>
        <v>1734541757</v>
      </c>
    </row>
    <row r="84" spans="2:10" ht="14.25">
      <c r="B84" s="7" t="s">
        <v>65</v>
      </c>
      <c r="C84" s="17" t="s">
        <v>66</v>
      </c>
      <c r="D84" s="43">
        <v>1690488793</v>
      </c>
      <c r="E84" s="43">
        <v>0</v>
      </c>
      <c r="F84" s="43">
        <v>35637200</v>
      </c>
      <c r="G84" s="43">
        <v>0</v>
      </c>
      <c r="H84" s="43">
        <v>0</v>
      </c>
      <c r="I84" s="43">
        <v>0</v>
      </c>
      <c r="J84" s="43">
        <f>SUM(D84:I84)</f>
        <v>1726125993</v>
      </c>
    </row>
    <row r="85" spans="2:10" ht="14.25">
      <c r="B85" s="7" t="s">
        <v>67</v>
      </c>
      <c r="C85" s="17" t="s">
        <v>68</v>
      </c>
      <c r="D85" s="43">
        <v>0</v>
      </c>
      <c r="E85" s="43">
        <v>0</v>
      </c>
      <c r="F85" s="43">
        <v>8415764</v>
      </c>
      <c r="G85" s="43">
        <v>0</v>
      </c>
      <c r="H85" s="43">
        <v>0</v>
      </c>
      <c r="I85" s="43">
        <v>0</v>
      </c>
      <c r="J85" s="43">
        <f>SUM(D85:I85)</f>
        <v>8415764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19" ref="D87:J87">SUM(D88:D89)</f>
        <v>503197788</v>
      </c>
      <c r="E87" s="14">
        <f t="shared" si="19"/>
        <v>52990574</v>
      </c>
      <c r="F87" s="14">
        <f t="shared" si="19"/>
        <v>31667100</v>
      </c>
      <c r="G87" s="14">
        <f t="shared" si="19"/>
        <v>35818967</v>
      </c>
      <c r="H87" s="14">
        <f t="shared" si="19"/>
        <v>14710540</v>
      </c>
      <c r="I87" s="14">
        <f t="shared" si="19"/>
        <v>3516231</v>
      </c>
      <c r="J87" s="14">
        <f t="shared" si="19"/>
        <v>641901200</v>
      </c>
    </row>
    <row r="88" spans="2:10" ht="14.25">
      <c r="B88" s="7" t="s">
        <v>71</v>
      </c>
      <c r="C88" s="17" t="s">
        <v>120</v>
      </c>
      <c r="D88" s="43">
        <v>431906951</v>
      </c>
      <c r="E88" s="43">
        <f>34570678+15463296</f>
        <v>50033974</v>
      </c>
      <c r="F88" s="43">
        <f>27162240+1134060</f>
        <v>28296300</v>
      </c>
      <c r="G88" s="43">
        <f>18067760+1134060</f>
        <v>19201820</v>
      </c>
      <c r="H88" s="43">
        <f>11439520+1134060</f>
        <v>12573580</v>
      </c>
      <c r="I88" s="43">
        <v>1975731</v>
      </c>
      <c r="J88" s="43">
        <f>SUM(D88:I88)</f>
        <v>543988356</v>
      </c>
    </row>
    <row r="89" spans="2:10" ht="14.25">
      <c r="B89" s="7" t="s">
        <v>72</v>
      </c>
      <c r="C89" s="17" t="s">
        <v>73</v>
      </c>
      <c r="D89" s="43">
        <v>71290837</v>
      </c>
      <c r="E89" s="43">
        <v>2956600</v>
      </c>
      <c r="F89" s="43">
        <v>3370800</v>
      </c>
      <c r="G89" s="43">
        <v>16617147</v>
      </c>
      <c r="H89" s="43">
        <v>2136960</v>
      </c>
      <c r="I89" s="43">
        <v>1540500</v>
      </c>
      <c r="J89" s="43">
        <f>SUM(D89:I89)</f>
        <v>97912844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20" ref="D91:J91">SUM(D92:D99)</f>
        <v>2316240572</v>
      </c>
      <c r="E91" s="14">
        <f t="shared" si="20"/>
        <v>303939749</v>
      </c>
      <c r="F91" s="14">
        <f t="shared" si="20"/>
        <v>712547015</v>
      </c>
      <c r="G91" s="14">
        <f t="shared" si="20"/>
        <v>159650217</v>
      </c>
      <c r="H91" s="14">
        <f t="shared" si="20"/>
        <v>46647125</v>
      </c>
      <c r="I91" s="14">
        <f t="shared" si="20"/>
        <v>39477426</v>
      </c>
      <c r="J91" s="14">
        <f t="shared" si="20"/>
        <v>3578502104</v>
      </c>
    </row>
    <row r="92" spans="2:10" ht="14.25">
      <c r="B92" s="7" t="s">
        <v>76</v>
      </c>
      <c r="C92" s="17" t="s">
        <v>121</v>
      </c>
      <c r="D92" s="43">
        <v>1281364248</v>
      </c>
      <c r="E92" s="43">
        <v>133664092</v>
      </c>
      <c r="F92" s="43">
        <v>135073004</v>
      </c>
      <c r="G92" s="43">
        <v>64199115</v>
      </c>
      <c r="H92" s="43">
        <v>33909400</v>
      </c>
      <c r="I92" s="43">
        <v>2529266</v>
      </c>
      <c r="J92" s="43">
        <f aca="true" t="shared" si="21" ref="J92:J99">SUM(D92:I92)</f>
        <v>1650739125</v>
      </c>
    </row>
    <row r="93" spans="2:10" ht="14.25">
      <c r="B93" s="7" t="s">
        <v>77</v>
      </c>
      <c r="C93" s="17" t="s">
        <v>122</v>
      </c>
      <c r="D93" s="43">
        <v>12444400</v>
      </c>
      <c r="E93" s="43">
        <v>318000</v>
      </c>
      <c r="F93" s="43">
        <v>0</v>
      </c>
      <c r="G93" s="43">
        <v>1796438</v>
      </c>
      <c r="H93" s="43">
        <v>0</v>
      </c>
      <c r="I93" s="43">
        <v>0</v>
      </c>
      <c r="J93" s="43">
        <f t="shared" si="21"/>
        <v>14558838</v>
      </c>
    </row>
    <row r="94" spans="2:10" ht="14.25">
      <c r="B94" s="7" t="s">
        <v>78</v>
      </c>
      <c r="C94" s="17" t="s">
        <v>192</v>
      </c>
      <c r="D94" s="43">
        <v>103769913</v>
      </c>
      <c r="E94" s="43">
        <v>0</v>
      </c>
      <c r="F94" s="43">
        <v>6283282</v>
      </c>
      <c r="G94" s="43">
        <v>1939800</v>
      </c>
      <c r="H94" s="43">
        <v>471763</v>
      </c>
      <c r="I94" s="43">
        <v>56180</v>
      </c>
      <c r="J94" s="43">
        <f t="shared" si="21"/>
        <v>112520938</v>
      </c>
    </row>
    <row r="95" spans="2:10" ht="14.25">
      <c r="B95" s="7" t="s">
        <v>193</v>
      </c>
      <c r="C95" s="17" t="s">
        <v>194</v>
      </c>
      <c r="D95" s="43">
        <v>92343539</v>
      </c>
      <c r="E95" s="43">
        <v>21817176</v>
      </c>
      <c r="F95" s="43">
        <v>233374401</v>
      </c>
      <c r="G95" s="43">
        <v>35000000</v>
      </c>
      <c r="H95" s="43">
        <v>2720662</v>
      </c>
      <c r="I95" s="43">
        <v>32454820</v>
      </c>
      <c r="J95" s="43">
        <f t="shared" si="21"/>
        <v>417710598</v>
      </c>
    </row>
    <row r="96" spans="2:10" ht="14.25">
      <c r="B96" s="7" t="s">
        <v>195</v>
      </c>
      <c r="C96" s="17" t="s">
        <v>123</v>
      </c>
      <c r="D96" s="43">
        <v>260503226</v>
      </c>
      <c r="E96" s="43">
        <v>26383262</v>
      </c>
      <c r="F96" s="43">
        <v>5382521</v>
      </c>
      <c r="G96" s="43">
        <v>12653982</v>
      </c>
      <c r="H96" s="43">
        <v>1590000</v>
      </c>
      <c r="I96" s="43">
        <v>985800</v>
      </c>
      <c r="J96" s="43">
        <f t="shared" si="21"/>
        <v>307498791</v>
      </c>
    </row>
    <row r="97" spans="2:10" ht="14.25">
      <c r="B97" s="7" t="s">
        <v>196</v>
      </c>
      <c r="C97" s="17" t="s">
        <v>197</v>
      </c>
      <c r="D97" s="43">
        <v>215980299</v>
      </c>
      <c r="E97" s="43">
        <v>96209139</v>
      </c>
      <c r="F97" s="43">
        <v>45994128</v>
      </c>
      <c r="G97" s="43">
        <v>32706268</v>
      </c>
      <c r="H97" s="43">
        <v>6280500</v>
      </c>
      <c r="I97" s="43">
        <v>2968000</v>
      </c>
      <c r="J97" s="43">
        <f t="shared" si="21"/>
        <v>400138334</v>
      </c>
    </row>
    <row r="98" spans="2:10" ht="14.25">
      <c r="B98" s="7" t="s">
        <v>198</v>
      </c>
      <c r="C98" s="17" t="s">
        <v>199</v>
      </c>
      <c r="D98" s="43">
        <v>242960865</v>
      </c>
      <c r="E98" s="43">
        <v>21581348</v>
      </c>
      <c r="F98" s="43">
        <v>37398136</v>
      </c>
      <c r="G98" s="43">
        <v>10226774</v>
      </c>
      <c r="H98" s="43">
        <v>1674800</v>
      </c>
      <c r="I98" s="43">
        <v>265000</v>
      </c>
      <c r="J98" s="43">
        <f t="shared" si="21"/>
        <v>314106923</v>
      </c>
    </row>
    <row r="99" spans="2:10" ht="14.25">
      <c r="B99" s="7" t="s">
        <v>200</v>
      </c>
      <c r="C99" s="17" t="s">
        <v>201</v>
      </c>
      <c r="D99" s="43">
        <v>106874082</v>
      </c>
      <c r="E99" s="43">
        <v>3966732</v>
      </c>
      <c r="F99" s="43">
        <v>249041543</v>
      </c>
      <c r="G99" s="43">
        <v>1127840</v>
      </c>
      <c r="H99" s="43">
        <v>0</v>
      </c>
      <c r="I99" s="43">
        <v>218360</v>
      </c>
      <c r="J99" s="43">
        <f t="shared" si="21"/>
        <v>361228557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>
        <f aca="true" t="shared" si="22" ref="D101:J101">SUM(D102)</f>
        <v>38111000</v>
      </c>
      <c r="E101" s="14">
        <f t="shared" si="22"/>
        <v>800000</v>
      </c>
      <c r="F101" s="14">
        <f t="shared" si="22"/>
        <v>0</v>
      </c>
      <c r="G101" s="14">
        <f t="shared" si="22"/>
        <v>0</v>
      </c>
      <c r="H101" s="14">
        <f t="shared" si="22"/>
        <v>0</v>
      </c>
      <c r="I101" s="14">
        <f t="shared" si="22"/>
        <v>0</v>
      </c>
      <c r="J101" s="14">
        <f t="shared" si="22"/>
        <v>38911000</v>
      </c>
    </row>
    <row r="102" spans="2:10" ht="14.25">
      <c r="B102" s="7" t="s">
        <v>204</v>
      </c>
      <c r="C102" s="17" t="s">
        <v>124</v>
      </c>
      <c r="D102" s="43">
        <v>38111000</v>
      </c>
      <c r="E102" s="43">
        <v>800000</v>
      </c>
      <c r="F102" s="43">
        <v>0</v>
      </c>
      <c r="G102" s="43">
        <v>0</v>
      </c>
      <c r="H102" s="43">
        <v>0</v>
      </c>
      <c r="I102" s="43">
        <v>0</v>
      </c>
      <c r="J102" s="43">
        <f>SUM(D102:I102)</f>
        <v>38911000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>
        <f aca="true" t="shared" si="23" ref="D104:J104">SUM(D105:D106)</f>
        <v>2902566</v>
      </c>
      <c r="E104" s="14">
        <f t="shared" si="23"/>
        <v>0</v>
      </c>
      <c r="F104" s="14">
        <f t="shared" si="23"/>
        <v>0</v>
      </c>
      <c r="G104" s="14">
        <f t="shared" si="23"/>
        <v>626968</v>
      </c>
      <c r="H104" s="14">
        <f t="shared" si="23"/>
        <v>0</v>
      </c>
      <c r="I104" s="14">
        <f t="shared" si="23"/>
        <v>112360</v>
      </c>
      <c r="J104" s="14">
        <f t="shared" si="23"/>
        <v>3641894</v>
      </c>
    </row>
    <row r="105" spans="2:10" ht="14.25">
      <c r="B105" s="7" t="s">
        <v>207</v>
      </c>
      <c r="C105" s="17" t="s">
        <v>125</v>
      </c>
      <c r="D105" s="43">
        <v>2902566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f>SUM(D105:I105)</f>
        <v>2902566</v>
      </c>
    </row>
    <row r="106" spans="2:10" ht="14.25">
      <c r="B106" s="7" t="s">
        <v>208</v>
      </c>
      <c r="C106" s="17" t="s">
        <v>126</v>
      </c>
      <c r="D106" s="43">
        <v>0</v>
      </c>
      <c r="E106" s="43">
        <v>0</v>
      </c>
      <c r="F106" s="43">
        <v>0</v>
      </c>
      <c r="G106" s="43">
        <v>626968</v>
      </c>
      <c r="H106" s="43">
        <v>0</v>
      </c>
      <c r="I106" s="43">
        <v>112360</v>
      </c>
      <c r="J106" s="43">
        <f>SUM(D106:I106)</f>
        <v>739328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>
        <f aca="true" t="shared" si="24" ref="D108:J108">+D110+D117+D122+D131+D135</f>
        <v>1728149668</v>
      </c>
      <c r="E108" s="6">
        <f t="shared" si="24"/>
        <v>668052023</v>
      </c>
      <c r="F108" s="6">
        <f t="shared" si="24"/>
        <v>4172134505</v>
      </c>
      <c r="G108" s="6">
        <f t="shared" si="24"/>
        <v>329248452</v>
      </c>
      <c r="H108" s="6">
        <f t="shared" si="24"/>
        <v>78769038</v>
      </c>
      <c r="I108" s="6">
        <f t="shared" si="24"/>
        <v>188596134</v>
      </c>
      <c r="J108" s="6">
        <f t="shared" si="24"/>
        <v>7164949820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>
        <f aca="true" t="shared" si="25" ref="D110:J110">SUM(D111:D115)</f>
        <v>497478983</v>
      </c>
      <c r="E110" s="14">
        <f t="shared" si="25"/>
        <v>230248576</v>
      </c>
      <c r="F110" s="14">
        <f t="shared" si="25"/>
        <v>1176628438</v>
      </c>
      <c r="G110" s="14">
        <f t="shared" si="25"/>
        <v>159492474</v>
      </c>
      <c r="H110" s="14">
        <f t="shared" si="25"/>
        <v>40956137</v>
      </c>
      <c r="I110" s="14">
        <f t="shared" si="25"/>
        <v>80496432</v>
      </c>
      <c r="J110" s="14">
        <f t="shared" si="25"/>
        <v>2185301040</v>
      </c>
    </row>
    <row r="111" spans="2:10" ht="14.25">
      <c r="B111" s="7" t="s">
        <v>211</v>
      </c>
      <c r="C111" s="17" t="s">
        <v>127</v>
      </c>
      <c r="D111" s="43">
        <v>275101509</v>
      </c>
      <c r="E111" s="43">
        <v>58328136</v>
      </c>
      <c r="F111" s="43">
        <v>814946306</v>
      </c>
      <c r="G111" s="43">
        <v>87056337</v>
      </c>
      <c r="H111" s="43">
        <v>21667337</v>
      </c>
      <c r="I111" s="43">
        <v>78382928</v>
      </c>
      <c r="J111" s="43">
        <f>SUM(D111:I111)</f>
        <v>1335482553</v>
      </c>
    </row>
    <row r="112" spans="2:10" ht="14.25">
      <c r="B112" s="7" t="s">
        <v>212</v>
      </c>
      <c r="C112" s="17" t="s">
        <v>128</v>
      </c>
      <c r="D112" s="43">
        <v>35578464</v>
      </c>
      <c r="E112" s="43">
        <v>4105598</v>
      </c>
      <c r="F112" s="43">
        <v>26951135</v>
      </c>
      <c r="G112" s="43">
        <v>0</v>
      </c>
      <c r="H112" s="43">
        <v>93588</v>
      </c>
      <c r="I112" s="43">
        <v>247096</v>
      </c>
      <c r="J112" s="43">
        <f>SUM(D112:I112)</f>
        <v>66975881</v>
      </c>
    </row>
    <row r="113" spans="2:10" ht="14.25">
      <c r="B113" s="7" t="s">
        <v>213</v>
      </c>
      <c r="C113" s="17" t="s">
        <v>214</v>
      </c>
      <c r="D113" s="43">
        <v>0</v>
      </c>
      <c r="E113" s="43">
        <v>0</v>
      </c>
      <c r="F113" s="43">
        <v>4210418</v>
      </c>
      <c r="G113" s="43">
        <v>0</v>
      </c>
      <c r="H113" s="43">
        <v>0</v>
      </c>
      <c r="I113" s="43">
        <v>0</v>
      </c>
      <c r="J113" s="43">
        <f>SUM(D113:I113)</f>
        <v>4210418</v>
      </c>
    </row>
    <row r="114" spans="2:10" ht="14.25">
      <c r="B114" s="7" t="s">
        <v>215</v>
      </c>
      <c r="C114" s="17" t="s">
        <v>216</v>
      </c>
      <c r="D114" s="43">
        <v>164017842</v>
      </c>
      <c r="E114" s="43">
        <v>166847115</v>
      </c>
      <c r="F114" s="43">
        <v>153513892</v>
      </c>
      <c r="G114" s="43">
        <v>72367203</v>
      </c>
      <c r="H114" s="43">
        <v>19195212</v>
      </c>
      <c r="I114" s="43">
        <v>1652653</v>
      </c>
      <c r="J114" s="43">
        <f>SUM(D114:I114)</f>
        <v>577593917</v>
      </c>
    </row>
    <row r="115" spans="2:10" ht="14.25">
      <c r="B115" s="7" t="s">
        <v>217</v>
      </c>
      <c r="C115" s="17" t="s">
        <v>129</v>
      </c>
      <c r="D115" s="43">
        <v>22781168</v>
      </c>
      <c r="E115" s="43">
        <v>967727</v>
      </c>
      <c r="F115" s="43">
        <v>177006687</v>
      </c>
      <c r="G115" s="43">
        <v>68934</v>
      </c>
      <c r="H115" s="43">
        <v>0</v>
      </c>
      <c r="I115" s="43">
        <v>213755</v>
      </c>
      <c r="J115" s="43">
        <f>SUM(D115:I115)</f>
        <v>201038271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>
        <f aca="true" t="shared" si="26" ref="D117:J117">SUM(D118:D120)</f>
        <v>84453363</v>
      </c>
      <c r="E117" s="14">
        <f t="shared" si="26"/>
        <v>1644165</v>
      </c>
      <c r="F117" s="14">
        <f t="shared" si="26"/>
        <v>353055982</v>
      </c>
      <c r="G117" s="14">
        <f t="shared" si="26"/>
        <v>3948257</v>
      </c>
      <c r="H117" s="14">
        <f t="shared" si="26"/>
        <v>660265</v>
      </c>
      <c r="I117" s="14">
        <f t="shared" si="26"/>
        <v>54779541</v>
      </c>
      <c r="J117" s="14">
        <f t="shared" si="26"/>
        <v>498541573</v>
      </c>
    </row>
    <row r="118" spans="2:10" ht="14.25">
      <c r="B118" s="7" t="s">
        <v>220</v>
      </c>
      <c r="C118" s="17" t="s">
        <v>130</v>
      </c>
      <c r="D118" s="43">
        <v>1871966</v>
      </c>
      <c r="E118" s="43">
        <v>215765</v>
      </c>
      <c r="F118" s="43">
        <v>0</v>
      </c>
      <c r="G118" s="43">
        <v>0</v>
      </c>
      <c r="H118" s="43">
        <v>59934</v>
      </c>
      <c r="I118" s="43">
        <v>0</v>
      </c>
      <c r="J118" s="43">
        <f>SUM(D118:I118)</f>
        <v>2147665</v>
      </c>
    </row>
    <row r="119" spans="2:10" ht="14.25">
      <c r="B119" s="7" t="s">
        <v>221</v>
      </c>
      <c r="C119" s="17" t="s">
        <v>131</v>
      </c>
      <c r="D119" s="43">
        <v>82581397</v>
      </c>
      <c r="E119" s="43">
        <v>1428400</v>
      </c>
      <c r="F119" s="43">
        <v>345772495</v>
      </c>
      <c r="G119" s="43">
        <v>3948257</v>
      </c>
      <c r="H119" s="43">
        <v>600331</v>
      </c>
      <c r="I119" s="43">
        <v>54779541</v>
      </c>
      <c r="J119" s="43">
        <f>SUM(D119:I119)</f>
        <v>489110421</v>
      </c>
    </row>
    <row r="120" spans="2:10" ht="14.25">
      <c r="B120" s="7" t="s">
        <v>222</v>
      </c>
      <c r="C120" s="17" t="s">
        <v>132</v>
      </c>
      <c r="D120" s="43">
        <v>0</v>
      </c>
      <c r="E120" s="43">
        <v>0</v>
      </c>
      <c r="F120" s="43">
        <v>7283487</v>
      </c>
      <c r="G120" s="43">
        <v>0</v>
      </c>
      <c r="H120" s="43">
        <v>0</v>
      </c>
      <c r="I120" s="43">
        <v>0</v>
      </c>
      <c r="J120" s="43">
        <f>SUM(D120:I120)</f>
        <v>7283487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>
        <f aca="true" t="shared" si="27" ref="D122:J122">SUM(D123:D129)</f>
        <v>343264890</v>
      </c>
      <c r="E122" s="14">
        <f t="shared" si="27"/>
        <v>31854372</v>
      </c>
      <c r="F122" s="14">
        <f t="shared" si="27"/>
        <v>137819155</v>
      </c>
      <c r="G122" s="14">
        <f t="shared" si="27"/>
        <v>11578792</v>
      </c>
      <c r="H122" s="14">
        <f t="shared" si="27"/>
        <v>2687878</v>
      </c>
      <c r="I122" s="14">
        <f t="shared" si="27"/>
        <v>2168564</v>
      </c>
      <c r="J122" s="14">
        <f t="shared" si="27"/>
        <v>529373651</v>
      </c>
    </row>
    <row r="123" spans="2:10" ht="14.25">
      <c r="B123" s="7" t="s">
        <v>80</v>
      </c>
      <c r="C123" s="17" t="s">
        <v>182</v>
      </c>
      <c r="D123" s="43">
        <v>57898978</v>
      </c>
      <c r="E123" s="43">
        <v>9026782</v>
      </c>
      <c r="F123" s="43">
        <v>28440804</v>
      </c>
      <c r="G123" s="43">
        <v>3046794</v>
      </c>
      <c r="H123" s="43">
        <v>525967</v>
      </c>
      <c r="I123" s="43">
        <v>510734</v>
      </c>
      <c r="J123" s="43">
        <f aca="true" t="shared" si="28" ref="J123:J129">SUM(D123:I123)</f>
        <v>99450059</v>
      </c>
    </row>
    <row r="124" spans="2:10" ht="14.25">
      <c r="B124" s="7" t="s">
        <v>81</v>
      </c>
      <c r="C124" s="17" t="s">
        <v>183</v>
      </c>
      <c r="D124" s="43">
        <v>5023488</v>
      </c>
      <c r="E124" s="43">
        <v>64815</v>
      </c>
      <c r="F124" s="43">
        <v>2598570</v>
      </c>
      <c r="G124" s="43">
        <v>68900</v>
      </c>
      <c r="H124" s="43">
        <v>0</v>
      </c>
      <c r="I124" s="43">
        <v>51399</v>
      </c>
      <c r="J124" s="43">
        <f t="shared" si="28"/>
        <v>7807172</v>
      </c>
    </row>
    <row r="125" spans="2:10" ht="14.25">
      <c r="B125" s="7" t="s">
        <v>82</v>
      </c>
      <c r="C125" s="17" t="s">
        <v>184</v>
      </c>
      <c r="D125" s="43">
        <v>10954340</v>
      </c>
      <c r="E125" s="43">
        <v>1298708</v>
      </c>
      <c r="F125" s="43">
        <v>2831275</v>
      </c>
      <c r="G125" s="43">
        <v>375534</v>
      </c>
      <c r="H125" s="43">
        <v>393136</v>
      </c>
      <c r="I125" s="43">
        <v>112360</v>
      </c>
      <c r="J125" s="43">
        <f t="shared" si="28"/>
        <v>15965353</v>
      </c>
    </row>
    <row r="126" spans="2:10" ht="14.25">
      <c r="B126" s="7" t="s">
        <v>83</v>
      </c>
      <c r="C126" s="17" t="s">
        <v>185</v>
      </c>
      <c r="D126" s="43">
        <v>210720240</v>
      </c>
      <c r="E126" s="43">
        <v>18841265</v>
      </c>
      <c r="F126" s="43">
        <v>82562675</v>
      </c>
      <c r="G126" s="43">
        <v>6636645</v>
      </c>
      <c r="H126" s="43">
        <v>1284791</v>
      </c>
      <c r="I126" s="43">
        <v>1115866</v>
      </c>
      <c r="J126" s="43">
        <f t="shared" si="28"/>
        <v>321161482</v>
      </c>
    </row>
    <row r="127" spans="2:10" ht="14.25">
      <c r="B127" s="7" t="s">
        <v>84</v>
      </c>
      <c r="C127" s="17" t="s">
        <v>186</v>
      </c>
      <c r="D127" s="43">
        <v>2435452</v>
      </c>
      <c r="E127" s="43">
        <v>1271314</v>
      </c>
      <c r="F127" s="43">
        <v>3465911</v>
      </c>
      <c r="G127" s="43">
        <v>600596</v>
      </c>
      <c r="H127" s="43">
        <v>121965</v>
      </c>
      <c r="I127" s="43">
        <v>144564</v>
      </c>
      <c r="J127" s="43">
        <f t="shared" si="28"/>
        <v>8039802</v>
      </c>
    </row>
    <row r="128" spans="2:10" ht="14.25">
      <c r="B128" s="7" t="s">
        <v>85</v>
      </c>
      <c r="C128" s="17" t="s">
        <v>187</v>
      </c>
      <c r="D128" s="43">
        <v>18516664</v>
      </c>
      <c r="E128" s="43">
        <v>944748</v>
      </c>
      <c r="F128" s="43">
        <v>14663301</v>
      </c>
      <c r="G128" s="43">
        <v>303661</v>
      </c>
      <c r="H128" s="43">
        <v>144659</v>
      </c>
      <c r="I128" s="43">
        <v>121752</v>
      </c>
      <c r="J128" s="43">
        <f t="shared" si="28"/>
        <v>34694785</v>
      </c>
    </row>
    <row r="129" spans="2:10" ht="14.25">
      <c r="B129" s="7" t="s">
        <v>86</v>
      </c>
      <c r="C129" s="17" t="s">
        <v>188</v>
      </c>
      <c r="D129" s="43">
        <v>37715728</v>
      </c>
      <c r="E129" s="43">
        <v>406740</v>
      </c>
      <c r="F129" s="43">
        <v>3256619</v>
      </c>
      <c r="G129" s="43">
        <v>546662</v>
      </c>
      <c r="H129" s="43">
        <v>217360</v>
      </c>
      <c r="I129" s="43">
        <v>111889</v>
      </c>
      <c r="J129" s="43">
        <f t="shared" si="28"/>
        <v>42254998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>
        <f aca="true" t="shared" si="29" ref="D131:J131">SUM(D132:D133)</f>
        <v>243652434</v>
      </c>
      <c r="E131" s="14">
        <f t="shared" si="29"/>
        <v>80946744</v>
      </c>
      <c r="F131" s="14">
        <f t="shared" si="29"/>
        <v>950110894</v>
      </c>
      <c r="G131" s="14">
        <f t="shared" si="29"/>
        <v>76768554</v>
      </c>
      <c r="H131" s="14">
        <f t="shared" si="29"/>
        <v>6158848</v>
      </c>
      <c r="I131" s="14">
        <f t="shared" si="29"/>
        <v>26930758</v>
      </c>
      <c r="J131" s="14">
        <f t="shared" si="29"/>
        <v>1384568232</v>
      </c>
    </row>
    <row r="132" spans="2:10" ht="14.25">
      <c r="B132" s="7" t="s">
        <v>89</v>
      </c>
      <c r="C132" s="17" t="s">
        <v>189</v>
      </c>
      <c r="D132" s="43">
        <v>79819375</v>
      </c>
      <c r="E132" s="43">
        <v>2879216</v>
      </c>
      <c r="F132" s="43">
        <v>130473463</v>
      </c>
      <c r="G132" s="43">
        <v>1957868</v>
      </c>
      <c r="H132" s="43">
        <v>451102</v>
      </c>
      <c r="I132" s="43">
        <v>6066270</v>
      </c>
      <c r="J132" s="43">
        <f>SUM(D132:I132)</f>
        <v>221647294</v>
      </c>
    </row>
    <row r="133" spans="2:10" ht="14.25">
      <c r="B133" s="7" t="s">
        <v>90</v>
      </c>
      <c r="C133" s="17" t="s">
        <v>190</v>
      </c>
      <c r="D133" s="43">
        <v>163833059</v>
      </c>
      <c r="E133" s="43">
        <v>78067528</v>
      </c>
      <c r="F133" s="43">
        <v>819637431</v>
      </c>
      <c r="G133" s="43">
        <v>74810686</v>
      </c>
      <c r="H133" s="43">
        <v>5707746</v>
      </c>
      <c r="I133" s="43">
        <v>20864488</v>
      </c>
      <c r="J133" s="43">
        <f>SUM(D133:I133)</f>
        <v>1162920938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>
        <f aca="true" t="shared" si="30" ref="D135:J135">SUM(D136:D143)</f>
        <v>559299998</v>
      </c>
      <c r="E135" s="14">
        <f t="shared" si="30"/>
        <v>323358166</v>
      </c>
      <c r="F135" s="14">
        <f t="shared" si="30"/>
        <v>1554520036</v>
      </c>
      <c r="G135" s="14">
        <f t="shared" si="30"/>
        <v>77460375</v>
      </c>
      <c r="H135" s="14">
        <f t="shared" si="30"/>
        <v>28305910</v>
      </c>
      <c r="I135" s="14">
        <f t="shared" si="30"/>
        <v>24220839</v>
      </c>
      <c r="J135" s="14">
        <f t="shared" si="30"/>
        <v>2567165324</v>
      </c>
    </row>
    <row r="136" spans="2:10" ht="14.25">
      <c r="B136" s="21" t="s">
        <v>93</v>
      </c>
      <c r="C136" s="22" t="s">
        <v>94</v>
      </c>
      <c r="D136" s="43">
        <v>101361352</v>
      </c>
      <c r="E136" s="43">
        <v>80767499</v>
      </c>
      <c r="F136" s="43">
        <v>83468782</v>
      </c>
      <c r="G136" s="43">
        <v>22274791</v>
      </c>
      <c r="H136" s="43">
        <v>6343535</v>
      </c>
      <c r="I136" s="43">
        <v>1436964</v>
      </c>
      <c r="J136" s="43">
        <f aca="true" t="shared" si="31" ref="J136:J143">SUM(D136:I136)</f>
        <v>295652923</v>
      </c>
    </row>
    <row r="137" spans="2:10" ht="14.25">
      <c r="B137" s="21" t="s">
        <v>95</v>
      </c>
      <c r="C137" s="22" t="s">
        <v>96</v>
      </c>
      <c r="D137" s="43">
        <v>45069284</v>
      </c>
      <c r="E137" s="43">
        <v>574129</v>
      </c>
      <c r="F137" s="43">
        <v>572537308</v>
      </c>
      <c r="G137" s="43">
        <v>607848</v>
      </c>
      <c r="H137" s="43">
        <v>0</v>
      </c>
      <c r="I137" s="43">
        <v>184963</v>
      </c>
      <c r="J137" s="43">
        <f t="shared" si="31"/>
        <v>618973532</v>
      </c>
    </row>
    <row r="138" spans="2:10" ht="14.25">
      <c r="B138" s="21" t="s">
        <v>97</v>
      </c>
      <c r="C138" s="22" t="s">
        <v>133</v>
      </c>
      <c r="D138" s="43">
        <v>206718103</v>
      </c>
      <c r="E138" s="43">
        <v>178986655</v>
      </c>
      <c r="F138" s="43">
        <v>160795716</v>
      </c>
      <c r="G138" s="43">
        <v>33467405</v>
      </c>
      <c r="H138" s="43">
        <v>13791664</v>
      </c>
      <c r="I138" s="43">
        <v>4513175</v>
      </c>
      <c r="J138" s="43">
        <f t="shared" si="31"/>
        <v>598272718</v>
      </c>
    </row>
    <row r="139" spans="2:10" ht="14.25">
      <c r="B139" s="21" t="s">
        <v>134</v>
      </c>
      <c r="C139" s="22" t="s">
        <v>191</v>
      </c>
      <c r="D139" s="43">
        <v>68363326</v>
      </c>
      <c r="E139" s="43">
        <v>26111027</v>
      </c>
      <c r="F139" s="43">
        <v>183428425</v>
      </c>
      <c r="G139" s="43">
        <v>10723687</v>
      </c>
      <c r="H139" s="43">
        <v>1085446</v>
      </c>
      <c r="I139" s="43">
        <v>6350909</v>
      </c>
      <c r="J139" s="43">
        <f t="shared" si="31"/>
        <v>296062820</v>
      </c>
    </row>
    <row r="140" spans="2:10" ht="14.25">
      <c r="B140" s="21" t="s">
        <v>135</v>
      </c>
      <c r="C140" s="22" t="s">
        <v>136</v>
      </c>
      <c r="D140" s="43">
        <v>31636560</v>
      </c>
      <c r="E140" s="43">
        <v>17507564</v>
      </c>
      <c r="F140" s="43">
        <v>47413412</v>
      </c>
      <c r="G140" s="43">
        <v>6079198</v>
      </c>
      <c r="H140" s="43">
        <v>1796215</v>
      </c>
      <c r="I140" s="43">
        <v>1334905</v>
      </c>
      <c r="J140" s="43">
        <f t="shared" si="31"/>
        <v>105767854</v>
      </c>
    </row>
    <row r="141" spans="2:10" ht="14.25">
      <c r="B141" s="21" t="s">
        <v>137</v>
      </c>
      <c r="C141" s="22" t="s">
        <v>138</v>
      </c>
      <c r="D141" s="43">
        <v>74034618</v>
      </c>
      <c r="E141" s="43">
        <v>11108958</v>
      </c>
      <c r="F141" s="43">
        <v>390392481</v>
      </c>
      <c r="G141" s="43">
        <v>168704</v>
      </c>
      <c r="H141" s="43">
        <v>4295453</v>
      </c>
      <c r="I141" s="43">
        <v>9390565</v>
      </c>
      <c r="J141" s="43">
        <f t="shared" si="31"/>
        <v>489390779</v>
      </c>
    </row>
    <row r="142" spans="2:10" ht="14.25">
      <c r="B142" s="21" t="s">
        <v>139</v>
      </c>
      <c r="C142" s="22" t="s">
        <v>140</v>
      </c>
      <c r="D142" s="43">
        <v>1616926</v>
      </c>
      <c r="E142" s="43">
        <v>97829</v>
      </c>
      <c r="F142" s="43">
        <v>2279287</v>
      </c>
      <c r="G142" s="43">
        <v>856346</v>
      </c>
      <c r="H142" s="43">
        <v>257761</v>
      </c>
      <c r="I142" s="43">
        <v>463001</v>
      </c>
      <c r="J142" s="43">
        <f t="shared" si="31"/>
        <v>5571150</v>
      </c>
    </row>
    <row r="143" spans="2:10" ht="14.25">
      <c r="B143" s="21" t="s">
        <v>141</v>
      </c>
      <c r="C143" s="22" t="s">
        <v>6</v>
      </c>
      <c r="D143" s="43">
        <v>30499829</v>
      </c>
      <c r="E143" s="43">
        <v>8204505</v>
      </c>
      <c r="F143" s="43">
        <v>114204625</v>
      </c>
      <c r="G143" s="43">
        <v>3282396</v>
      </c>
      <c r="H143" s="43">
        <v>735836</v>
      </c>
      <c r="I143" s="43">
        <v>546357</v>
      </c>
      <c r="J143" s="43">
        <f t="shared" si="31"/>
        <v>157473548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32" ref="D145:J145">+D147+D157+D161</f>
        <v>9403257726</v>
      </c>
      <c r="E145" s="6">
        <f t="shared" si="32"/>
        <v>562429111</v>
      </c>
      <c r="F145" s="6">
        <f t="shared" si="32"/>
        <v>5494734858</v>
      </c>
      <c r="G145" s="6">
        <f t="shared" si="32"/>
        <v>833546109</v>
      </c>
      <c r="H145" s="6">
        <f t="shared" si="32"/>
        <v>139126192</v>
      </c>
      <c r="I145" s="6">
        <f t="shared" si="32"/>
        <v>165011786</v>
      </c>
      <c r="J145" s="6">
        <f t="shared" si="32"/>
        <v>16598105782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33" ref="D147:J147">SUM(D148:D155)</f>
        <v>5004278720</v>
      </c>
      <c r="E147" s="14">
        <f t="shared" si="33"/>
        <v>548175111</v>
      </c>
      <c r="F147" s="14">
        <f t="shared" si="33"/>
        <v>5291385808</v>
      </c>
      <c r="G147" s="14">
        <f t="shared" si="33"/>
        <v>753431837</v>
      </c>
      <c r="H147" s="14">
        <f t="shared" si="33"/>
        <v>138997552</v>
      </c>
      <c r="I147" s="14">
        <f t="shared" si="33"/>
        <v>164905786</v>
      </c>
      <c r="J147" s="14">
        <f t="shared" si="33"/>
        <v>11901174814</v>
      </c>
    </row>
    <row r="148" spans="2:10" ht="14.25">
      <c r="B148" s="21" t="s">
        <v>144</v>
      </c>
      <c r="C148" s="22" t="s">
        <v>7</v>
      </c>
      <c r="D148" s="43">
        <v>76394144</v>
      </c>
      <c r="E148" s="43">
        <v>3035941</v>
      </c>
      <c r="F148" s="43">
        <v>48726727</v>
      </c>
      <c r="G148" s="43">
        <v>1654113</v>
      </c>
      <c r="H148" s="43">
        <v>0</v>
      </c>
      <c r="I148" s="43">
        <v>1186087</v>
      </c>
      <c r="J148" s="43">
        <f aca="true" t="shared" si="34" ref="J148:J155">SUM(D148:I148)</f>
        <v>130997012</v>
      </c>
    </row>
    <row r="149" spans="2:10" ht="14.25">
      <c r="B149" s="21" t="s">
        <v>145</v>
      </c>
      <c r="C149" s="22" t="s">
        <v>8</v>
      </c>
      <c r="D149" s="43">
        <v>701084189</v>
      </c>
      <c r="E149" s="43">
        <v>176737076</v>
      </c>
      <c r="F149" s="43">
        <v>2449711264</v>
      </c>
      <c r="G149" s="43">
        <v>284472402</v>
      </c>
      <c r="H149" s="43">
        <v>23803479</v>
      </c>
      <c r="I149" s="43">
        <v>56870212</v>
      </c>
      <c r="J149" s="43">
        <f t="shared" si="34"/>
        <v>3692678622</v>
      </c>
    </row>
    <row r="150" spans="2:11" ht="14.25">
      <c r="B150" s="21" t="s">
        <v>146</v>
      </c>
      <c r="C150" s="22" t="s">
        <v>9</v>
      </c>
      <c r="D150" s="43">
        <v>881438396</v>
      </c>
      <c r="E150" s="43">
        <v>16526727</v>
      </c>
      <c r="F150" s="43">
        <v>512643848</v>
      </c>
      <c r="G150" s="43">
        <v>34919527</v>
      </c>
      <c r="H150" s="43">
        <v>9542135</v>
      </c>
      <c r="I150" s="43">
        <v>58822527</v>
      </c>
      <c r="J150" s="42">
        <f>SUM(D150:I150)</f>
        <v>1513893160</v>
      </c>
      <c r="K150" s="31"/>
    </row>
    <row r="151" spans="2:10" ht="14.25">
      <c r="B151" s="21" t="s">
        <v>147</v>
      </c>
      <c r="C151" s="22" t="s">
        <v>10</v>
      </c>
      <c r="D151" s="43">
        <v>291308015</v>
      </c>
      <c r="E151" s="43">
        <v>312713173</v>
      </c>
      <c r="F151" s="43">
        <v>238655501</v>
      </c>
      <c r="G151" s="43">
        <v>199324566</v>
      </c>
      <c r="H151" s="43">
        <v>68818192</v>
      </c>
      <c r="I151" s="43">
        <v>14278929</v>
      </c>
      <c r="J151" s="43">
        <f t="shared" si="34"/>
        <v>1125098376</v>
      </c>
    </row>
    <row r="152" spans="2:11" ht="14.25">
      <c r="B152" s="15" t="s">
        <v>148</v>
      </c>
      <c r="C152" s="16" t="s">
        <v>149</v>
      </c>
      <c r="D152" s="43">
        <v>2767361421</v>
      </c>
      <c r="E152" s="43">
        <v>17708336</v>
      </c>
      <c r="F152" s="43">
        <v>508491725</v>
      </c>
      <c r="G152" s="43">
        <v>230073346</v>
      </c>
      <c r="H152" s="43">
        <v>33754817</v>
      </c>
      <c r="I152" s="43">
        <v>17399481</v>
      </c>
      <c r="J152" s="42">
        <f t="shared" si="34"/>
        <v>3574789126</v>
      </c>
      <c r="K152" s="31"/>
    </row>
    <row r="153" spans="2:10" ht="14.25">
      <c r="B153" s="15" t="s">
        <v>150</v>
      </c>
      <c r="C153" s="16" t="s">
        <v>11</v>
      </c>
      <c r="D153" s="43">
        <v>159887485</v>
      </c>
      <c r="E153" s="43">
        <v>0</v>
      </c>
      <c r="F153" s="43">
        <v>1092791723</v>
      </c>
      <c r="G153" s="43">
        <v>0</v>
      </c>
      <c r="H153" s="43">
        <v>0</v>
      </c>
      <c r="I153" s="43">
        <v>0</v>
      </c>
      <c r="J153" s="43">
        <f t="shared" si="34"/>
        <v>1252679208</v>
      </c>
    </row>
    <row r="154" spans="2:10" ht="14.25">
      <c r="B154" s="21" t="s">
        <v>151</v>
      </c>
      <c r="C154" s="22" t="s">
        <v>12</v>
      </c>
      <c r="D154" s="43">
        <v>10296816</v>
      </c>
      <c r="E154" s="43">
        <v>7896848</v>
      </c>
      <c r="F154" s="43">
        <v>4579035</v>
      </c>
      <c r="G154" s="43">
        <v>1853885</v>
      </c>
      <c r="H154" s="43">
        <v>393601</v>
      </c>
      <c r="I154" s="43">
        <v>282458</v>
      </c>
      <c r="J154" s="43">
        <f t="shared" si="34"/>
        <v>25302643</v>
      </c>
    </row>
    <row r="155" spans="2:10" ht="14.25">
      <c r="B155" s="21" t="s">
        <v>152</v>
      </c>
      <c r="C155" s="22" t="s">
        <v>13</v>
      </c>
      <c r="D155" s="43">
        <v>116508254</v>
      </c>
      <c r="E155" s="43">
        <v>13557010</v>
      </c>
      <c r="F155" s="43">
        <v>435785985</v>
      </c>
      <c r="G155" s="43">
        <v>1133998</v>
      </c>
      <c r="H155" s="43">
        <v>2685328</v>
      </c>
      <c r="I155" s="43">
        <v>16066092</v>
      </c>
      <c r="J155" s="43">
        <f t="shared" si="34"/>
        <v>585736667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35" ref="D157:J157">SUM(D158:D159)</f>
        <v>4382116092</v>
      </c>
      <c r="E157" s="14">
        <f t="shared" si="35"/>
        <v>13830000</v>
      </c>
      <c r="F157" s="14">
        <f t="shared" si="35"/>
        <v>188281150</v>
      </c>
      <c r="G157" s="14">
        <f t="shared" si="35"/>
        <v>79000000</v>
      </c>
      <c r="H157" s="14">
        <f t="shared" si="35"/>
        <v>0</v>
      </c>
      <c r="I157" s="14">
        <f t="shared" si="35"/>
        <v>0</v>
      </c>
      <c r="J157" s="14">
        <f t="shared" si="35"/>
        <v>4663227242</v>
      </c>
    </row>
    <row r="158" spans="2:10" ht="14.25">
      <c r="B158" s="13" t="s">
        <v>155</v>
      </c>
      <c r="C158" s="13" t="s">
        <v>14</v>
      </c>
      <c r="D158" s="43">
        <v>2376498092</v>
      </c>
      <c r="E158" s="43">
        <v>13830000</v>
      </c>
      <c r="F158" s="43">
        <v>186281150</v>
      </c>
      <c r="G158" s="43">
        <v>79000000</v>
      </c>
      <c r="H158" s="43">
        <v>0</v>
      </c>
      <c r="I158" s="43">
        <v>0</v>
      </c>
      <c r="J158" s="43">
        <f>SUM(D158:I158)</f>
        <v>2655609242</v>
      </c>
    </row>
    <row r="159" spans="2:10" ht="14.25">
      <c r="B159" s="13" t="s">
        <v>156</v>
      </c>
      <c r="C159" s="13" t="s">
        <v>157</v>
      </c>
      <c r="D159" s="43">
        <v>2005618000</v>
      </c>
      <c r="E159" s="43">
        <v>0</v>
      </c>
      <c r="F159" s="43">
        <v>2000000</v>
      </c>
      <c r="G159" s="43">
        <v>0</v>
      </c>
      <c r="H159" s="43">
        <v>0</v>
      </c>
      <c r="I159" s="43">
        <v>0</v>
      </c>
      <c r="J159" s="43">
        <f>SUM(D159:I159)</f>
        <v>2007618000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36" ref="D161:J161">SUM(D162:D165)</f>
        <v>16862914</v>
      </c>
      <c r="E161" s="14">
        <f t="shared" si="36"/>
        <v>424000</v>
      </c>
      <c r="F161" s="14">
        <f t="shared" si="36"/>
        <v>15067900</v>
      </c>
      <c r="G161" s="14">
        <f t="shared" si="36"/>
        <v>1114272</v>
      </c>
      <c r="H161" s="14">
        <f t="shared" si="36"/>
        <v>128640</v>
      </c>
      <c r="I161" s="14">
        <f t="shared" si="36"/>
        <v>106000</v>
      </c>
      <c r="J161" s="14">
        <f t="shared" si="36"/>
        <v>33703726</v>
      </c>
    </row>
    <row r="162" spans="2:10" ht="14.25">
      <c r="B162" s="7" t="s">
        <v>160</v>
      </c>
      <c r="C162" s="17" t="s">
        <v>15</v>
      </c>
      <c r="D162" s="43">
        <v>0</v>
      </c>
      <c r="E162" s="43">
        <v>0</v>
      </c>
      <c r="F162" s="43">
        <v>14537900</v>
      </c>
      <c r="G162" s="43">
        <v>0</v>
      </c>
      <c r="H162" s="43">
        <v>0</v>
      </c>
      <c r="I162" s="43">
        <v>0</v>
      </c>
      <c r="J162" s="43">
        <f>SUM(D162:I162)</f>
        <v>14537900</v>
      </c>
    </row>
    <row r="163" spans="2:10" ht="14.25">
      <c r="B163" s="21" t="s">
        <v>161</v>
      </c>
      <c r="C163" s="22" t="s">
        <v>16</v>
      </c>
      <c r="D163" s="43">
        <v>5926990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f>SUM(D163:I163)</f>
        <v>5926990</v>
      </c>
    </row>
    <row r="164" spans="2:10" ht="14.25">
      <c r="B164" s="21" t="s">
        <v>162</v>
      </c>
      <c r="C164" s="22" t="s">
        <v>163</v>
      </c>
      <c r="D164" s="43">
        <v>10935924</v>
      </c>
      <c r="E164" s="43">
        <v>0</v>
      </c>
      <c r="F164" s="43">
        <v>530000</v>
      </c>
      <c r="G164" s="43">
        <v>1114272</v>
      </c>
      <c r="H164" s="43">
        <v>128640</v>
      </c>
      <c r="I164" s="43">
        <v>106000</v>
      </c>
      <c r="J164" s="43">
        <f>SUM(D164:I164)</f>
        <v>12814836</v>
      </c>
    </row>
    <row r="165" spans="2:10" ht="14.25">
      <c r="B165" s="21" t="s">
        <v>164</v>
      </c>
      <c r="C165" s="22" t="s">
        <v>17</v>
      </c>
      <c r="D165" s="43">
        <v>0</v>
      </c>
      <c r="E165" s="43">
        <v>424000</v>
      </c>
      <c r="F165" s="43">
        <v>0</v>
      </c>
      <c r="G165" s="43">
        <v>0</v>
      </c>
      <c r="H165" s="43">
        <v>0</v>
      </c>
      <c r="I165" s="43">
        <v>0</v>
      </c>
      <c r="J165" s="43">
        <f>SUM(D165:I165)</f>
        <v>424000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37" ref="D167:J167">+D169+D172+D177+D181+D184+D187</f>
        <v>2523454834.4525</v>
      </c>
      <c r="E167" s="6">
        <f t="shared" si="37"/>
        <v>271201739.41499996</v>
      </c>
      <c r="F167" s="6">
        <f t="shared" si="37"/>
        <v>173739396.9125</v>
      </c>
      <c r="G167" s="6">
        <f t="shared" si="37"/>
        <v>97604780.0525</v>
      </c>
      <c r="H167" s="6">
        <f t="shared" si="37"/>
        <v>79691359.1575</v>
      </c>
      <c r="I167" s="6">
        <f t="shared" si="37"/>
        <v>13822047.96</v>
      </c>
      <c r="J167" s="6">
        <f t="shared" si="37"/>
        <v>3159514157.95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38" ref="D169:J169">+D170</f>
        <v>281953450.4525</v>
      </c>
      <c r="E169" s="14">
        <f t="shared" si="38"/>
        <v>242598240.415</v>
      </c>
      <c r="F169" s="14">
        <f t="shared" si="38"/>
        <v>136928260.9125</v>
      </c>
      <c r="G169" s="14">
        <f t="shared" si="38"/>
        <v>81423644.0525</v>
      </c>
      <c r="H169" s="14">
        <f t="shared" si="38"/>
        <v>55510223.1575</v>
      </c>
      <c r="I169" s="14">
        <f t="shared" si="38"/>
        <v>13822047.96</v>
      </c>
      <c r="J169" s="14">
        <f t="shared" si="38"/>
        <v>812235866.95</v>
      </c>
    </row>
    <row r="170" spans="2:12" ht="14.25">
      <c r="B170" s="21" t="s">
        <v>167</v>
      </c>
      <c r="C170" s="22" t="s">
        <v>168</v>
      </c>
      <c r="D170" s="43">
        <f>(18118010+25000000+136782982)+(D15+D21+D22+D23+D24+D28+D29+D31+D32)*0.25%</f>
        <v>281953450.4525</v>
      </c>
      <c r="E170" s="43">
        <f>+(E15+E21+E22+E23+E24+E28+E29+E31+E32)*0.25%</f>
        <v>242598240.415</v>
      </c>
      <c r="F170" s="43">
        <f>+(F15+F21+F22+F23+F24+F28+F29+F31+F32)*0.25%</f>
        <v>136928260.9125</v>
      </c>
      <c r="G170" s="43">
        <f>+(G15+G21+G22+G23+G24+G28+G29+G31+G32)*0.25%</f>
        <v>81423644.0525</v>
      </c>
      <c r="H170" s="43">
        <f>+(H15+H21+H22+H23+H24+H28+H29+H31+H32)*0.25%</f>
        <v>55510223.1575</v>
      </c>
      <c r="I170" s="43">
        <f>+(I15+I21+I22+I23+I24+I28+I29+I31+I32)*0.25%</f>
        <v>13822047.96</v>
      </c>
      <c r="J170" s="43">
        <f>SUM(D170:I170)</f>
        <v>812235866.95</v>
      </c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>
        <f aca="true" t="shared" si="39" ref="D172:J172">SUM(D173:D175)</f>
        <v>190911364</v>
      </c>
      <c r="E172" s="14">
        <f t="shared" si="39"/>
        <v>27589879</v>
      </c>
      <c r="F172" s="14">
        <f t="shared" si="39"/>
        <v>811136</v>
      </c>
      <c r="G172" s="14">
        <f t="shared" si="39"/>
        <v>4181136</v>
      </c>
      <c r="H172" s="14">
        <f t="shared" si="39"/>
        <v>24181136</v>
      </c>
      <c r="I172" s="14">
        <f t="shared" si="39"/>
        <v>0</v>
      </c>
      <c r="J172" s="14">
        <f t="shared" si="39"/>
        <v>247674651</v>
      </c>
    </row>
    <row r="173" spans="2:10" ht="14.25">
      <c r="B173" s="21" t="s">
        <v>171</v>
      </c>
      <c r="C173" s="22" t="s">
        <v>18</v>
      </c>
      <c r="D173" s="43">
        <v>8111364</v>
      </c>
      <c r="E173" s="43">
        <v>27589879</v>
      </c>
      <c r="F173" s="43">
        <v>811136</v>
      </c>
      <c r="G173" s="43">
        <v>4181136</v>
      </c>
      <c r="H173" s="43">
        <f>20000000+4181136</f>
        <v>24181136</v>
      </c>
      <c r="I173" s="43">
        <v>0</v>
      </c>
      <c r="J173" s="43">
        <f>SUM(D173:I173)</f>
        <v>64874651</v>
      </c>
    </row>
    <row r="174" spans="2:10" ht="14.25">
      <c r="B174" s="21" t="s">
        <v>172</v>
      </c>
      <c r="C174" s="22" t="s">
        <v>173</v>
      </c>
      <c r="D174" s="43">
        <v>180000000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f>SUM(D174:I174)</f>
        <v>180000000</v>
      </c>
    </row>
    <row r="175" spans="2:10" ht="14.25">
      <c r="B175" s="21" t="s">
        <v>174</v>
      </c>
      <c r="C175" s="22" t="s">
        <v>19</v>
      </c>
      <c r="D175" s="43">
        <v>2800000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f>SUM(D175:I175)</f>
        <v>2800000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>
        <f aca="true" t="shared" si="40" ref="D177:I177">SUM(D178:D179)</f>
        <v>1809244919</v>
      </c>
      <c r="E177" s="14">
        <f t="shared" si="40"/>
        <v>0</v>
      </c>
      <c r="F177" s="14">
        <f t="shared" si="40"/>
        <v>0</v>
      </c>
      <c r="G177" s="14">
        <f t="shared" si="40"/>
        <v>12000000</v>
      </c>
      <c r="H177" s="14">
        <f t="shared" si="40"/>
        <v>0</v>
      </c>
      <c r="I177" s="14">
        <f t="shared" si="40"/>
        <v>0</v>
      </c>
      <c r="J177" s="14">
        <f>+J178+J179</f>
        <v>1821244919</v>
      </c>
    </row>
    <row r="178" spans="2:10" ht="14.25">
      <c r="B178" s="21" t="s">
        <v>177</v>
      </c>
      <c r="C178" s="22" t="s">
        <v>224</v>
      </c>
      <c r="D178" s="43">
        <v>1809244919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f>SUM(D178:I178)</f>
        <v>1809244919</v>
      </c>
    </row>
    <row r="179" spans="2:10" ht="14.25">
      <c r="B179" s="21" t="s">
        <v>297</v>
      </c>
      <c r="C179" s="22" t="s">
        <v>298</v>
      </c>
      <c r="D179" s="43">
        <v>0</v>
      </c>
      <c r="E179" s="43">
        <v>0</v>
      </c>
      <c r="F179" s="43">
        <v>0</v>
      </c>
      <c r="G179" s="43">
        <v>12000000</v>
      </c>
      <c r="H179" s="43">
        <v>0</v>
      </c>
      <c r="I179" s="43">
        <v>0</v>
      </c>
      <c r="J179" s="43">
        <f>SUM(D179:I179)</f>
        <v>12000000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>
        <f aca="true" t="shared" si="41" ref="D181:J181">+D182</f>
        <v>18000000</v>
      </c>
      <c r="E181" s="26">
        <f t="shared" si="41"/>
        <v>0</v>
      </c>
      <c r="F181" s="26">
        <f t="shared" si="41"/>
        <v>0</v>
      </c>
      <c r="G181" s="26">
        <f t="shared" si="41"/>
        <v>0</v>
      </c>
      <c r="H181" s="26">
        <f t="shared" si="41"/>
        <v>0</v>
      </c>
      <c r="I181" s="26">
        <f t="shared" si="41"/>
        <v>0</v>
      </c>
      <c r="J181" s="14">
        <f t="shared" si="41"/>
        <v>18000000</v>
      </c>
    </row>
    <row r="182" spans="2:10" ht="14.25">
      <c r="B182" s="21" t="s">
        <v>302</v>
      </c>
      <c r="C182" s="22" t="s">
        <v>303</v>
      </c>
      <c r="D182" s="43">
        <v>18000000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f>SUM(D182:I182)</f>
        <v>18000000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>
        <f aca="true" t="shared" si="42" ref="D184:J184">+D185</f>
        <v>222765482</v>
      </c>
      <c r="E184" s="14">
        <f t="shared" si="42"/>
        <v>0</v>
      </c>
      <c r="F184" s="14">
        <f t="shared" si="42"/>
        <v>0</v>
      </c>
      <c r="G184" s="14">
        <f t="shared" si="42"/>
        <v>0</v>
      </c>
      <c r="H184" s="14">
        <f t="shared" si="42"/>
        <v>0</v>
      </c>
      <c r="I184" s="14">
        <f t="shared" si="42"/>
        <v>0</v>
      </c>
      <c r="J184" s="14">
        <f t="shared" si="42"/>
        <v>222765482</v>
      </c>
    </row>
    <row r="185" spans="2:10" ht="14.25">
      <c r="B185" s="21" t="s">
        <v>180</v>
      </c>
      <c r="C185" s="22" t="s">
        <v>225</v>
      </c>
      <c r="D185" s="43">
        <v>222765482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f>SUM(D185:I185)</f>
        <v>222765482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>
        <f aca="true" t="shared" si="43" ref="D187:J187">+D188</f>
        <v>579619</v>
      </c>
      <c r="E187" s="37">
        <f t="shared" si="43"/>
        <v>1013620</v>
      </c>
      <c r="F187" s="37">
        <f t="shared" si="43"/>
        <v>36000000</v>
      </c>
      <c r="G187" s="37">
        <f t="shared" si="43"/>
        <v>0</v>
      </c>
      <c r="H187" s="37">
        <f t="shared" si="43"/>
        <v>0</v>
      </c>
      <c r="I187" s="37">
        <f t="shared" si="43"/>
        <v>0</v>
      </c>
      <c r="J187" s="37">
        <f t="shared" si="43"/>
        <v>37593239</v>
      </c>
    </row>
    <row r="188" spans="2:10" ht="14.25">
      <c r="B188" s="21" t="s">
        <v>1</v>
      </c>
      <c r="C188" s="22" t="s">
        <v>2</v>
      </c>
      <c r="D188" s="43">
        <v>579619</v>
      </c>
      <c r="E188" s="43">
        <v>1013620</v>
      </c>
      <c r="F188" s="43">
        <v>36000000</v>
      </c>
      <c r="G188" s="43">
        <v>0</v>
      </c>
      <c r="H188" s="43">
        <v>0</v>
      </c>
      <c r="I188" s="43">
        <v>0</v>
      </c>
      <c r="J188" s="43">
        <f>SUM(D188:I188)</f>
        <v>37593239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>
        <f aca="true" t="shared" si="44" ref="D190:J190">+D192</f>
        <v>0</v>
      </c>
      <c r="E190" s="6">
        <f t="shared" si="44"/>
        <v>0</v>
      </c>
      <c r="F190" s="6">
        <f t="shared" si="44"/>
        <v>92000000</v>
      </c>
      <c r="G190" s="6">
        <f t="shared" si="44"/>
        <v>0</v>
      </c>
      <c r="H190" s="6">
        <f t="shared" si="44"/>
        <v>0</v>
      </c>
      <c r="I190" s="6">
        <f t="shared" si="44"/>
        <v>58000000</v>
      </c>
      <c r="J190" s="6">
        <f t="shared" si="44"/>
        <v>150000000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>
        <f aca="true" t="shared" si="45" ref="D192:J192">+D193</f>
        <v>0</v>
      </c>
      <c r="E192" s="14">
        <f t="shared" si="45"/>
        <v>0</v>
      </c>
      <c r="F192" s="14">
        <f t="shared" si="45"/>
        <v>92000000</v>
      </c>
      <c r="G192" s="14">
        <f t="shared" si="45"/>
        <v>0</v>
      </c>
      <c r="H192" s="14">
        <f t="shared" si="45"/>
        <v>0</v>
      </c>
      <c r="I192" s="14">
        <f t="shared" si="45"/>
        <v>58000000</v>
      </c>
      <c r="J192" s="14">
        <f t="shared" si="45"/>
        <v>150000000</v>
      </c>
    </row>
    <row r="193" spans="2:10" ht="14.25">
      <c r="B193" s="21" t="s">
        <v>5</v>
      </c>
      <c r="C193" s="22" t="s">
        <v>226</v>
      </c>
      <c r="D193" s="43">
        <v>0</v>
      </c>
      <c r="E193" s="43">
        <v>0</v>
      </c>
      <c r="F193" s="43">
        <v>92000000</v>
      </c>
      <c r="G193" s="43">
        <v>0</v>
      </c>
      <c r="H193" s="43">
        <v>0</v>
      </c>
      <c r="I193" s="43">
        <v>58000000</v>
      </c>
      <c r="J193" s="43">
        <f>SUM(D193:I193)</f>
        <v>150000000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3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4.8515625" style="1" customWidth="1"/>
    <col min="2" max="2" width="9.28125" style="1" customWidth="1"/>
    <col min="3" max="3" width="67.8515625" style="1" customWidth="1"/>
    <col min="4" max="4" width="15.7109375" style="1" customWidth="1"/>
    <col min="5" max="5" width="16.8515625" style="1" customWidth="1"/>
    <col min="6" max="9" width="15.7109375" style="1" customWidth="1"/>
    <col min="10" max="10" width="17.28125" style="1" customWidth="1"/>
    <col min="11" max="16384" width="11.421875" style="1" customWidth="1"/>
  </cols>
  <sheetData>
    <row r="2" spans="2:10" ht="18" customHeight="1">
      <c r="B2" s="63" t="s">
        <v>316</v>
      </c>
      <c r="C2" s="63"/>
      <c r="D2" s="63"/>
      <c r="E2" s="63"/>
      <c r="F2" s="63"/>
      <c r="G2" s="63"/>
      <c r="H2" s="63"/>
      <c r="I2" s="63"/>
      <c r="J2" s="63"/>
    </row>
    <row r="3" spans="2:10" ht="18" customHeight="1">
      <c r="B3" s="63"/>
      <c r="C3" s="63"/>
      <c r="D3" s="63"/>
      <c r="E3" s="63"/>
      <c r="F3" s="63"/>
      <c r="G3" s="63"/>
      <c r="H3" s="63"/>
      <c r="I3" s="63"/>
      <c r="J3" s="63"/>
    </row>
    <row r="4" spans="6:10" ht="15.75" thickBot="1">
      <c r="F4" s="2"/>
      <c r="J4" s="2"/>
    </row>
    <row r="5" spans="2:10" ht="15" customHeight="1">
      <c r="B5" s="67" t="s">
        <v>227</v>
      </c>
      <c r="C5" s="70" t="s">
        <v>228</v>
      </c>
      <c r="D5" s="60" t="s">
        <v>313</v>
      </c>
      <c r="E5" s="60" t="s">
        <v>314</v>
      </c>
      <c r="F5" s="60" t="s">
        <v>309</v>
      </c>
      <c r="G5" s="60" t="s">
        <v>310</v>
      </c>
      <c r="H5" s="60" t="s">
        <v>311</v>
      </c>
      <c r="I5" s="60" t="s">
        <v>315</v>
      </c>
      <c r="J5" s="64" t="s">
        <v>312</v>
      </c>
    </row>
    <row r="6" spans="2:10" ht="15" customHeight="1">
      <c r="B6" s="68"/>
      <c r="C6" s="71"/>
      <c r="D6" s="61"/>
      <c r="E6" s="61"/>
      <c r="F6" s="61"/>
      <c r="G6" s="61"/>
      <c r="H6" s="61"/>
      <c r="I6" s="61"/>
      <c r="J6" s="65"/>
    </row>
    <row r="7" spans="2:10" ht="15" customHeight="1">
      <c r="B7" s="68"/>
      <c r="C7" s="71"/>
      <c r="D7" s="61"/>
      <c r="E7" s="61"/>
      <c r="F7" s="61"/>
      <c r="G7" s="61"/>
      <c r="H7" s="61"/>
      <c r="I7" s="61"/>
      <c r="J7" s="65"/>
    </row>
    <row r="8" spans="2:10" ht="13.5" customHeight="1" thickBot="1">
      <c r="B8" s="69"/>
      <c r="C8" s="72"/>
      <c r="D8" s="62"/>
      <c r="E8" s="62"/>
      <c r="F8" s="62"/>
      <c r="G8" s="62"/>
      <c r="H8" s="62"/>
      <c r="I8" s="62"/>
      <c r="J8" s="66"/>
    </row>
    <row r="9" spans="4:10" s="49" customFormat="1" ht="15">
      <c r="D9" s="50"/>
      <c r="E9" s="50"/>
      <c r="F9" s="50"/>
      <c r="G9" s="50"/>
      <c r="H9" s="50"/>
      <c r="I9" s="50"/>
      <c r="J9" s="50"/>
    </row>
    <row r="10" spans="2:10" ht="15">
      <c r="B10" s="53" t="s">
        <v>243</v>
      </c>
      <c r="C10" s="53"/>
      <c r="D10" s="6">
        <f aca="true" t="shared" si="0" ref="D10:J10">+D12+D43+D107+D144+D166+D189</f>
        <v>83898895783.5033</v>
      </c>
      <c r="E10" s="6">
        <f t="shared" si="0"/>
        <v>139247417502.9418</v>
      </c>
      <c r="F10" s="6">
        <f t="shared" si="0"/>
        <v>88437390736.47787</v>
      </c>
      <c r="G10" s="6">
        <f t="shared" si="0"/>
        <v>47152950531.498604</v>
      </c>
      <c r="H10" s="6">
        <f t="shared" si="0"/>
        <v>31189793647.18447</v>
      </c>
      <c r="I10" s="6">
        <f t="shared" si="0"/>
        <v>8610248098.5231</v>
      </c>
      <c r="J10" s="6">
        <f t="shared" si="0"/>
        <v>398536696300.12915</v>
      </c>
    </row>
    <row r="11" spans="2:10" ht="14.25">
      <c r="B11" s="7"/>
      <c r="C11" s="8"/>
      <c r="D11" s="42"/>
      <c r="E11" s="42"/>
      <c r="F11" s="42"/>
      <c r="G11" s="42"/>
      <c r="H11" s="42"/>
      <c r="I11" s="42"/>
      <c r="J11" s="42"/>
    </row>
    <row r="12" spans="2:10" ht="15">
      <c r="B12" s="9">
        <v>0</v>
      </c>
      <c r="C12" s="10" t="s">
        <v>244</v>
      </c>
      <c r="D12" s="6">
        <f>+D14+D19+D26+D33+D37</f>
        <v>55368105804.6958</v>
      </c>
      <c r="E12" s="6">
        <f>+E14+E19+E26+E33+E37</f>
        <v>132149861465.9418</v>
      </c>
      <c r="F12" s="6">
        <f>+F14+F19+F26+F33+F37+1</f>
        <v>74321059422.47787</v>
      </c>
      <c r="G12" s="6">
        <f>+G14+G19+G26+G33+G37</f>
        <v>43970195454.0736</v>
      </c>
      <c r="H12" s="6">
        <f>+H14+H19+H26+H33+H37</f>
        <v>29879493419.959473</v>
      </c>
      <c r="I12" s="6">
        <f>+I14+I19+I26+I33+I37</f>
        <v>7282531688.6306</v>
      </c>
      <c r="J12" s="6">
        <f>+J14+J19+J26+J33+J37</f>
        <v>342971247255.7792</v>
      </c>
    </row>
    <row r="13" spans="2:10" ht="15">
      <c r="B13" s="11"/>
      <c r="C13" s="12"/>
      <c r="D13" s="44"/>
      <c r="E13" s="44"/>
      <c r="F13" s="44"/>
      <c r="G13" s="44"/>
      <c r="H13" s="44"/>
      <c r="I13" s="44"/>
      <c r="J13" s="44"/>
    </row>
    <row r="14" spans="2:10" ht="15">
      <c r="B14" s="11" t="s">
        <v>250</v>
      </c>
      <c r="C14" s="12" t="s">
        <v>251</v>
      </c>
      <c r="D14" s="14">
        <f aca="true" t="shared" si="1" ref="D14:J14">SUM(D15:D17)</f>
        <v>17121423262</v>
      </c>
      <c r="E14" s="14">
        <f t="shared" si="1"/>
        <v>40682800417</v>
      </c>
      <c r="F14" s="14">
        <f t="shared" si="1"/>
        <v>21351971529</v>
      </c>
      <c r="G14" s="14">
        <f t="shared" si="1"/>
        <v>12635469512</v>
      </c>
      <c r="H14" s="14">
        <f t="shared" si="1"/>
        <v>8019177799</v>
      </c>
      <c r="I14" s="14">
        <f t="shared" si="1"/>
        <v>2088244179</v>
      </c>
      <c r="J14" s="14">
        <f t="shared" si="1"/>
        <v>101899086698</v>
      </c>
    </row>
    <row r="15" spans="2:10" ht="14.25">
      <c r="B15" s="15" t="s">
        <v>252</v>
      </c>
      <c r="C15" s="16" t="s">
        <v>253</v>
      </c>
      <c r="D15" s="43">
        <v>15356701298</v>
      </c>
      <c r="E15" s="43">
        <v>35903259130</v>
      </c>
      <c r="F15" s="43">
        <v>19894997592</v>
      </c>
      <c r="G15" s="43">
        <v>11350378002</v>
      </c>
      <c r="H15" s="43">
        <v>7086684256</v>
      </c>
      <c r="I15" s="43">
        <v>1949263181</v>
      </c>
      <c r="J15" s="43">
        <f>SUM(D15:I15)</f>
        <v>91541283459</v>
      </c>
    </row>
    <row r="16" spans="2:10" ht="14.25">
      <c r="B16" s="15" t="s">
        <v>254</v>
      </c>
      <c r="C16" s="16" t="s">
        <v>98</v>
      </c>
      <c r="D16" s="43">
        <v>861770653</v>
      </c>
      <c r="E16" s="43">
        <v>1416146929</v>
      </c>
      <c r="F16" s="43">
        <v>380363682</v>
      </c>
      <c r="G16" s="43">
        <v>315194220</v>
      </c>
      <c r="H16" s="43">
        <v>449349172</v>
      </c>
      <c r="I16" s="43">
        <v>41208969</v>
      </c>
      <c r="J16" s="43">
        <f>SUM(D16:I16)</f>
        <v>3464033625</v>
      </c>
    </row>
    <row r="17" spans="2:10" ht="14.25">
      <c r="B17" s="15" t="s">
        <v>255</v>
      </c>
      <c r="C17" s="16" t="s">
        <v>256</v>
      </c>
      <c r="D17" s="42">
        <v>902951311</v>
      </c>
      <c r="E17" s="42">
        <v>3363394358</v>
      </c>
      <c r="F17" s="42">
        <v>1076610255</v>
      </c>
      <c r="G17" s="42">
        <v>969897290</v>
      </c>
      <c r="H17" s="42">
        <v>483144371</v>
      </c>
      <c r="I17" s="42">
        <v>97772029</v>
      </c>
      <c r="J17" s="43">
        <f>SUM(D17:I17)</f>
        <v>6893769614</v>
      </c>
    </row>
    <row r="18" spans="2:10" ht="14.25">
      <c r="B18" s="15"/>
      <c r="C18" s="16"/>
      <c r="D18" s="45"/>
      <c r="E18" s="45"/>
      <c r="F18" s="45"/>
      <c r="G18" s="45"/>
      <c r="H18" s="45"/>
      <c r="I18" s="45"/>
      <c r="J18" s="45"/>
    </row>
    <row r="19" spans="2:10" ht="15">
      <c r="B19" s="11" t="s">
        <v>257</v>
      </c>
      <c r="C19" s="12" t="s">
        <v>258</v>
      </c>
      <c r="D19" s="14">
        <f aca="true" t="shared" si="2" ref="D19:J19">SUM(D20:D24)</f>
        <v>775543461</v>
      </c>
      <c r="E19" s="14">
        <f t="shared" si="2"/>
        <v>1295305903</v>
      </c>
      <c r="F19" s="14">
        <f t="shared" si="2"/>
        <v>4042380184</v>
      </c>
      <c r="G19" s="14">
        <f t="shared" si="2"/>
        <v>655112298</v>
      </c>
      <c r="H19" s="14">
        <f t="shared" si="2"/>
        <v>452540502</v>
      </c>
      <c r="I19" s="14">
        <f t="shared" si="2"/>
        <v>287923030</v>
      </c>
      <c r="J19" s="14">
        <f t="shared" si="2"/>
        <v>7508805378</v>
      </c>
    </row>
    <row r="20" spans="2:10" ht="14.25">
      <c r="B20" s="15" t="s">
        <v>259</v>
      </c>
      <c r="C20" s="16" t="s">
        <v>99</v>
      </c>
      <c r="D20" s="43">
        <v>724926935</v>
      </c>
      <c r="E20" s="43">
        <v>990188279</v>
      </c>
      <c r="F20" s="43">
        <v>2547399258</v>
      </c>
      <c r="G20" s="43">
        <v>557859280</v>
      </c>
      <c r="H20" s="43">
        <v>396439443</v>
      </c>
      <c r="I20" s="43">
        <v>193515392</v>
      </c>
      <c r="J20" s="43">
        <f>SUM(D20:I20)</f>
        <v>5410328587</v>
      </c>
    </row>
    <row r="21" spans="2:10" ht="14.25">
      <c r="B21" s="15" t="s">
        <v>260</v>
      </c>
      <c r="C21" s="16" t="s">
        <v>100</v>
      </c>
      <c r="D21" s="43">
        <v>740226</v>
      </c>
      <c r="E21" s="43">
        <v>34235435</v>
      </c>
      <c r="F21" s="43">
        <v>0</v>
      </c>
      <c r="G21" s="43">
        <v>740226</v>
      </c>
      <c r="H21" s="43">
        <v>681014</v>
      </c>
      <c r="I21" s="43">
        <v>0</v>
      </c>
      <c r="J21" s="43">
        <f>SUM(D21:I21)</f>
        <v>36396901</v>
      </c>
    </row>
    <row r="22" spans="2:10" ht="14.25">
      <c r="B22" s="15" t="s">
        <v>261</v>
      </c>
      <c r="C22" s="16" t="s">
        <v>101</v>
      </c>
      <c r="D22" s="43">
        <v>34974236</v>
      </c>
      <c r="E22" s="43">
        <v>93535475</v>
      </c>
      <c r="F22" s="43">
        <v>1464334242</v>
      </c>
      <c r="G22" s="43">
        <v>76840590</v>
      </c>
      <c r="H22" s="43">
        <v>49395908</v>
      </c>
      <c r="I22" s="43">
        <v>92822465</v>
      </c>
      <c r="J22" s="43">
        <f>SUM(D22:I22)</f>
        <v>1811902916</v>
      </c>
    </row>
    <row r="23" spans="2:10" ht="14.25">
      <c r="B23" s="15" t="s">
        <v>262</v>
      </c>
      <c r="C23" s="16" t="s">
        <v>102</v>
      </c>
      <c r="D23" s="43">
        <v>12681386</v>
      </c>
      <c r="E23" s="43">
        <v>30646684</v>
      </c>
      <c r="F23" s="43">
        <v>30646684</v>
      </c>
      <c r="G23" s="43">
        <v>19022080</v>
      </c>
      <c r="H23" s="43">
        <v>5283911</v>
      </c>
      <c r="I23" s="43">
        <v>1585173</v>
      </c>
      <c r="J23" s="43">
        <f>SUM(D23:I23)</f>
        <v>99865918</v>
      </c>
    </row>
    <row r="24" spans="2:10" ht="14.25">
      <c r="B24" s="15" t="s">
        <v>263</v>
      </c>
      <c r="C24" s="16" t="s">
        <v>103</v>
      </c>
      <c r="D24" s="43">
        <v>2220678</v>
      </c>
      <c r="E24" s="43">
        <v>146700030</v>
      </c>
      <c r="F24" s="43">
        <v>0</v>
      </c>
      <c r="G24" s="43">
        <v>650122</v>
      </c>
      <c r="H24" s="43">
        <v>740226</v>
      </c>
      <c r="I24" s="43">
        <v>0</v>
      </c>
      <c r="J24" s="43">
        <f>SUM(D24:I24)</f>
        <v>150311056</v>
      </c>
    </row>
    <row r="25" spans="2:10" ht="14.25">
      <c r="B25" s="15"/>
      <c r="C25" s="16"/>
      <c r="D25" s="45"/>
      <c r="E25" s="45"/>
      <c r="F25" s="45"/>
      <c r="G25" s="45"/>
      <c r="H25" s="45"/>
      <c r="I25" s="45"/>
      <c r="J25" s="45"/>
    </row>
    <row r="26" spans="2:10" ht="15">
      <c r="B26" s="11" t="s">
        <v>264</v>
      </c>
      <c r="C26" s="12" t="s">
        <v>265</v>
      </c>
      <c r="D26" s="14">
        <f aca="true" t="shared" si="3" ref="D26:J26">SUM(D27:D31)</f>
        <v>25423865911.25</v>
      </c>
      <c r="E26" s="14">
        <f t="shared" si="3"/>
        <v>61881169619.75</v>
      </c>
      <c r="F26" s="14">
        <f t="shared" si="3"/>
        <v>32822350147.66667</v>
      </c>
      <c r="G26" s="14">
        <f t="shared" si="3"/>
        <v>21259110944.5</v>
      </c>
      <c r="H26" s="14">
        <f t="shared" si="3"/>
        <v>15054709679.16667</v>
      </c>
      <c r="I26" s="14">
        <f t="shared" si="3"/>
        <v>3344203919</v>
      </c>
      <c r="J26" s="14">
        <f t="shared" si="3"/>
        <v>159785410221.33334</v>
      </c>
    </row>
    <row r="27" spans="2:10" ht="14.25">
      <c r="B27" s="15" t="s">
        <v>266</v>
      </c>
      <c r="C27" s="16" t="s">
        <v>104</v>
      </c>
      <c r="D27" s="43">
        <v>6330674240</v>
      </c>
      <c r="E27" s="43">
        <v>14842025335</v>
      </c>
      <c r="F27" s="43">
        <v>8235438078</v>
      </c>
      <c r="G27" s="43">
        <v>4046445336</v>
      </c>
      <c r="H27" s="43">
        <v>2603391654</v>
      </c>
      <c r="I27" s="43">
        <v>612801705</v>
      </c>
      <c r="J27" s="43">
        <f>SUM(D27:I27)</f>
        <v>36670776348</v>
      </c>
    </row>
    <row r="28" spans="2:10" ht="14.25">
      <c r="B28" s="15" t="s">
        <v>267</v>
      </c>
      <c r="C28" s="16" t="s">
        <v>268</v>
      </c>
      <c r="D28" s="43">
        <v>5640577978</v>
      </c>
      <c r="E28" s="43">
        <v>13845289491</v>
      </c>
      <c r="F28" s="43">
        <v>2499091077</v>
      </c>
      <c r="G28" s="43">
        <v>5702731510</v>
      </c>
      <c r="H28" s="43">
        <v>4393151623</v>
      </c>
      <c r="I28" s="43">
        <v>750677630</v>
      </c>
      <c r="J28" s="43">
        <f>SUM(D28:I28)</f>
        <v>32831519309</v>
      </c>
    </row>
    <row r="29" spans="2:10" ht="14.25">
      <c r="B29" s="15" t="s">
        <v>269</v>
      </c>
      <c r="C29" s="16" t="s">
        <v>105</v>
      </c>
      <c r="D29" s="42">
        <v>3332201741.25</v>
      </c>
      <c r="E29" s="42">
        <v>7977951492.75</v>
      </c>
      <c r="F29" s="42">
        <v>4478505819.66667</v>
      </c>
      <c r="G29" s="42">
        <v>2657618936.5</v>
      </c>
      <c r="H29" s="42">
        <v>1809760293.16667</v>
      </c>
      <c r="I29" s="42">
        <v>443630197</v>
      </c>
      <c r="J29" s="43">
        <f>SUM(D29:I29)</f>
        <v>20699668480.333344</v>
      </c>
    </row>
    <row r="30" spans="2:10" ht="14.25">
      <c r="B30" s="15" t="s">
        <v>270</v>
      </c>
      <c r="C30" s="16" t="s">
        <v>106</v>
      </c>
      <c r="D30" s="42">
        <v>2801470548</v>
      </c>
      <c r="E30" s="42">
        <v>6651011065</v>
      </c>
      <c r="F30" s="42">
        <v>3428947976</v>
      </c>
      <c r="G30" s="42">
        <v>2294665917</v>
      </c>
      <c r="H30" s="42">
        <v>1531392850</v>
      </c>
      <c r="I30" s="43">
        <v>273970977</v>
      </c>
      <c r="J30" s="43">
        <f>SUM(D30:I30)</f>
        <v>16981459333</v>
      </c>
    </row>
    <row r="31" spans="2:10" ht="14.25">
      <c r="B31" s="15" t="s">
        <v>271</v>
      </c>
      <c r="C31" s="16" t="s">
        <v>107</v>
      </c>
      <c r="D31" s="43">
        <v>7318941404</v>
      </c>
      <c r="E31" s="43">
        <v>18564892236</v>
      </c>
      <c r="F31" s="43">
        <v>14180367197</v>
      </c>
      <c r="G31" s="43">
        <v>6557649245</v>
      </c>
      <c r="H31" s="43">
        <v>4717013259</v>
      </c>
      <c r="I31" s="43">
        <v>1263123410</v>
      </c>
      <c r="J31" s="43">
        <f>SUM(D31:I31)</f>
        <v>52601986751</v>
      </c>
    </row>
    <row r="32" spans="2:10" ht="14.25">
      <c r="B32" s="7"/>
      <c r="C32" s="17"/>
      <c r="D32" s="45"/>
      <c r="E32" s="45"/>
      <c r="F32" s="45"/>
      <c r="G32" s="45"/>
      <c r="H32" s="45"/>
      <c r="I32" s="45"/>
      <c r="J32" s="45"/>
    </row>
    <row r="33" spans="2:10" ht="15">
      <c r="B33" s="11" t="s">
        <v>272</v>
      </c>
      <c r="C33" s="12" t="s">
        <v>273</v>
      </c>
      <c r="D33" s="14">
        <f>SUM(D34:D35)</f>
        <v>3898604081.5975003</v>
      </c>
      <c r="E33" s="14">
        <f>SUM(E34:E35)</f>
        <v>9348429133.172499</v>
      </c>
      <c r="F33" s="14">
        <f>SUM(F34:F35)-1</f>
        <v>5239851809.74</v>
      </c>
      <c r="G33" s="14">
        <f>SUM(G34:G35)</f>
        <v>3109477198.4700003</v>
      </c>
      <c r="H33" s="14">
        <f>SUM(H34:H35)</f>
        <v>2117491366.81</v>
      </c>
      <c r="I33" s="14">
        <f>SUM(I34:I35)</f>
        <v>514482241.8075</v>
      </c>
      <c r="J33" s="14">
        <f>SUM(J34:J35)</f>
        <v>24228335832.597504</v>
      </c>
    </row>
    <row r="34" spans="2:10" ht="14.25">
      <c r="B34" s="15" t="s">
        <v>274</v>
      </c>
      <c r="C34" s="16" t="s">
        <v>275</v>
      </c>
      <c r="D34" s="42">
        <v>3698675667.5925</v>
      </c>
      <c r="E34" s="42">
        <v>8869022511.3175</v>
      </c>
      <c r="F34" s="42">
        <v>4971141461.42</v>
      </c>
      <c r="G34" s="42">
        <v>2950016828.01</v>
      </c>
      <c r="H34" s="42">
        <v>2008902067.23</v>
      </c>
      <c r="I34" s="42">
        <v>488098537.0225</v>
      </c>
      <c r="J34" s="43">
        <f>SUM(D34:I34)</f>
        <v>22985857072.592503</v>
      </c>
    </row>
    <row r="35" spans="2:10" ht="14.25">
      <c r="B35" s="15" t="s">
        <v>276</v>
      </c>
      <c r="C35" s="16" t="s">
        <v>277</v>
      </c>
      <c r="D35" s="42">
        <v>199928414.005</v>
      </c>
      <c r="E35" s="42">
        <v>479406621.855</v>
      </c>
      <c r="F35" s="42">
        <v>268710349.32</v>
      </c>
      <c r="G35" s="42">
        <v>159460370.46</v>
      </c>
      <c r="H35" s="42">
        <v>108589299.58</v>
      </c>
      <c r="I35" s="42">
        <v>26383704.785</v>
      </c>
      <c r="J35" s="43">
        <f>SUM(D35:I35)</f>
        <v>1242478760.005</v>
      </c>
    </row>
    <row r="36" spans="2:10" ht="14.25">
      <c r="B36" s="15"/>
      <c r="C36" s="16"/>
      <c r="D36" s="45"/>
      <c r="E36" s="45"/>
      <c r="F36" s="45"/>
      <c r="G36" s="45"/>
      <c r="H36" s="45"/>
      <c r="I36" s="45"/>
      <c r="J36" s="45"/>
    </row>
    <row r="37" spans="2:10" ht="15">
      <c r="B37" s="11" t="s">
        <v>278</v>
      </c>
      <c r="C37" s="12" t="s">
        <v>279</v>
      </c>
      <c r="D37" s="14">
        <f aca="true" t="shared" si="4" ref="D37:J37">SUM(D38:D41)</f>
        <v>8148669088.8483</v>
      </c>
      <c r="E37" s="14">
        <f t="shared" si="4"/>
        <v>18942156393.019302</v>
      </c>
      <c r="F37" s="14">
        <f t="shared" si="4"/>
        <v>10864505751.071201</v>
      </c>
      <c r="G37" s="14">
        <f t="shared" si="4"/>
        <v>6311025501.1036</v>
      </c>
      <c r="H37" s="14">
        <f t="shared" si="4"/>
        <v>4235574072.9828005</v>
      </c>
      <c r="I37" s="14">
        <f t="shared" si="4"/>
        <v>1047678318.8231001</v>
      </c>
      <c r="J37" s="14">
        <f t="shared" si="4"/>
        <v>49549609125.848305</v>
      </c>
    </row>
    <row r="38" spans="2:10" ht="14.25">
      <c r="B38" s="15" t="s">
        <v>280</v>
      </c>
      <c r="C38" s="16" t="s">
        <v>281</v>
      </c>
      <c r="D38" s="42">
        <v>599785243.015</v>
      </c>
      <c r="E38" s="42">
        <v>1438219866.565</v>
      </c>
      <c r="F38" s="42">
        <v>806131046.96</v>
      </c>
      <c r="G38" s="42">
        <v>478381108.38</v>
      </c>
      <c r="H38" s="42">
        <v>325767901.74</v>
      </c>
      <c r="I38" s="42">
        <v>79151115.355</v>
      </c>
      <c r="J38" s="43">
        <f>SUM(D38:I38)</f>
        <v>3727436282.015</v>
      </c>
    </row>
    <row r="39" spans="2:10" ht="14.25">
      <c r="B39" s="15" t="s">
        <v>282</v>
      </c>
      <c r="C39" s="16" t="s">
        <v>283</v>
      </c>
      <c r="D39" s="42">
        <v>1199570487.03</v>
      </c>
      <c r="E39" s="42">
        <v>2876439733.13</v>
      </c>
      <c r="F39" s="42">
        <v>1612262094.92</v>
      </c>
      <c r="G39" s="42">
        <v>956762213.76</v>
      </c>
      <c r="H39" s="42">
        <v>651535806.48</v>
      </c>
      <c r="I39" s="42">
        <v>158302227.71</v>
      </c>
      <c r="J39" s="43">
        <f>SUM(D39:I39)</f>
        <v>7454872563.03</v>
      </c>
    </row>
    <row r="40" spans="2:10" ht="14.25">
      <c r="B40" s="15" t="s">
        <v>284</v>
      </c>
      <c r="C40" s="16" t="s">
        <v>285</v>
      </c>
      <c r="D40" s="42">
        <v>5729948358.8033</v>
      </c>
      <c r="E40" s="42">
        <v>13739793793.3243</v>
      </c>
      <c r="F40" s="42">
        <v>7701238609.1912</v>
      </c>
      <c r="G40" s="42">
        <v>4570134178.9636</v>
      </c>
      <c r="H40" s="42">
        <v>3112169364.7628</v>
      </c>
      <c r="I40" s="42">
        <v>756156975.7581</v>
      </c>
      <c r="J40" s="43">
        <f>SUM(D40:I40)</f>
        <v>35609441280.80331</v>
      </c>
    </row>
    <row r="41" spans="2:10" ht="14.25">
      <c r="B41" s="7" t="s">
        <v>286</v>
      </c>
      <c r="C41" s="17" t="s">
        <v>287</v>
      </c>
      <c r="D41" s="42">
        <v>619365000</v>
      </c>
      <c r="E41" s="42">
        <v>887703000</v>
      </c>
      <c r="F41" s="42">
        <v>744874000</v>
      </c>
      <c r="G41" s="42">
        <v>305748000</v>
      </c>
      <c r="H41" s="42">
        <v>146101000</v>
      </c>
      <c r="I41" s="42">
        <v>54068000</v>
      </c>
      <c r="J41" s="43">
        <f>SUM(D41:I41)</f>
        <v>2757859000</v>
      </c>
    </row>
    <row r="42" spans="2:10" ht="14.25">
      <c r="B42" s="15"/>
      <c r="C42" s="8"/>
      <c r="D42" s="45"/>
      <c r="E42" s="45"/>
      <c r="F42" s="45"/>
      <c r="G42" s="45"/>
      <c r="H42" s="45"/>
      <c r="I42" s="45"/>
      <c r="J42" s="45"/>
    </row>
    <row r="43" spans="2:10" ht="15">
      <c r="B43" s="9">
        <v>1</v>
      </c>
      <c r="C43" s="10" t="s">
        <v>245</v>
      </c>
      <c r="D43" s="6">
        <f aca="true" t="shared" si="5" ref="D43:J43">+D45+D52+D59+D67+D76+D82+D86+D90+D100+D103</f>
        <v>15304237876</v>
      </c>
      <c r="E43" s="6">
        <f t="shared" si="5"/>
        <v>5599137912</v>
      </c>
      <c r="F43" s="6">
        <f t="shared" si="5"/>
        <v>4258033991</v>
      </c>
      <c r="G43" s="6">
        <f t="shared" si="5"/>
        <v>1924102745</v>
      </c>
      <c r="H43" s="6">
        <f t="shared" si="5"/>
        <v>1013931052</v>
      </c>
      <c r="I43" s="6">
        <f t="shared" si="5"/>
        <v>902983829</v>
      </c>
      <c r="J43" s="6">
        <f t="shared" si="5"/>
        <v>29002427405</v>
      </c>
    </row>
    <row r="44" spans="2:10" s="35" customFormat="1" ht="15">
      <c r="B44" s="11"/>
      <c r="C44" s="12"/>
      <c r="D44" s="42"/>
      <c r="E44" s="42"/>
      <c r="F44" s="42"/>
      <c r="G44" s="42"/>
      <c r="H44" s="42"/>
      <c r="I44" s="42"/>
      <c r="J44" s="42"/>
    </row>
    <row r="45" spans="2:10" ht="15">
      <c r="B45" s="18" t="s">
        <v>288</v>
      </c>
      <c r="C45" s="19" t="s">
        <v>289</v>
      </c>
      <c r="D45" s="14">
        <f aca="true" t="shared" si="6" ref="D45:J45">SUM(D46:D50)</f>
        <v>2126500940</v>
      </c>
      <c r="E45" s="14">
        <f t="shared" si="6"/>
        <v>2845564841</v>
      </c>
      <c r="F45" s="14">
        <f t="shared" si="6"/>
        <v>1363459462</v>
      </c>
      <c r="G45" s="14">
        <f t="shared" si="6"/>
        <v>921995827</v>
      </c>
      <c r="H45" s="14">
        <f t="shared" si="6"/>
        <v>482747873</v>
      </c>
      <c r="I45" s="14">
        <f t="shared" si="6"/>
        <v>638703457</v>
      </c>
      <c r="J45" s="14">
        <f t="shared" si="6"/>
        <v>8378972400</v>
      </c>
    </row>
    <row r="46" spans="2:10" ht="14.25">
      <c r="B46" s="7" t="s">
        <v>290</v>
      </c>
      <c r="C46" s="17" t="s">
        <v>108</v>
      </c>
      <c r="D46" s="42">
        <v>703665661</v>
      </c>
      <c r="E46" s="43">
        <v>2249667178</v>
      </c>
      <c r="F46" s="43">
        <v>1131575699</v>
      </c>
      <c r="G46" s="43">
        <v>770010550</v>
      </c>
      <c r="H46" s="43">
        <v>422763657</v>
      </c>
      <c r="I46" s="43">
        <v>613452663</v>
      </c>
      <c r="J46" s="43">
        <f>SUM(D46:I46)</f>
        <v>5891135408</v>
      </c>
    </row>
    <row r="47" spans="2:10" ht="14.25">
      <c r="B47" s="7" t="s">
        <v>291</v>
      </c>
      <c r="C47" s="17" t="s">
        <v>292</v>
      </c>
      <c r="D47" s="42">
        <v>106000</v>
      </c>
      <c r="E47" s="43">
        <v>31800</v>
      </c>
      <c r="F47" s="43">
        <v>0</v>
      </c>
      <c r="G47" s="43">
        <v>0</v>
      </c>
      <c r="H47" s="43">
        <v>0</v>
      </c>
      <c r="I47" s="43">
        <v>0</v>
      </c>
      <c r="J47" s="43">
        <f>SUM(D47:I47)</f>
        <v>137800</v>
      </c>
    </row>
    <row r="48" spans="2:10" ht="14.25">
      <c r="B48" s="7" t="s">
        <v>293</v>
      </c>
      <c r="C48" s="17" t="s">
        <v>109</v>
      </c>
      <c r="D48" s="42">
        <v>1367335289</v>
      </c>
      <c r="E48" s="43">
        <v>595865863</v>
      </c>
      <c r="F48" s="43">
        <v>230987471</v>
      </c>
      <c r="G48" s="43">
        <v>151985277</v>
      </c>
      <c r="H48" s="43">
        <v>59984216</v>
      </c>
      <c r="I48" s="43">
        <v>25250794</v>
      </c>
      <c r="J48" s="43">
        <f>SUM(D48:I48)</f>
        <v>2431408910</v>
      </c>
    </row>
    <row r="49" spans="2:10" ht="14.25">
      <c r="B49" s="7" t="s">
        <v>294</v>
      </c>
      <c r="C49" s="17" t="s">
        <v>295</v>
      </c>
      <c r="D49" s="43">
        <v>54680045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f>SUM(D49:I49)</f>
        <v>54680045</v>
      </c>
    </row>
    <row r="50" spans="2:10" ht="14.25">
      <c r="B50" s="7" t="s">
        <v>296</v>
      </c>
      <c r="C50" s="17" t="s">
        <v>110</v>
      </c>
      <c r="D50" s="43">
        <v>713945</v>
      </c>
      <c r="E50" s="43">
        <v>0</v>
      </c>
      <c r="F50" s="43">
        <v>896292</v>
      </c>
      <c r="G50" s="43">
        <v>0</v>
      </c>
      <c r="H50" s="43">
        <v>0</v>
      </c>
      <c r="I50" s="43">
        <v>0</v>
      </c>
      <c r="J50" s="43">
        <f>SUM(D50:I50)</f>
        <v>1610237</v>
      </c>
    </row>
    <row r="51" spans="2:10" ht="14.25">
      <c r="B51" s="7"/>
      <c r="C51" s="17"/>
      <c r="D51" s="17"/>
      <c r="E51" s="17"/>
      <c r="F51" s="17"/>
      <c r="G51" s="17"/>
      <c r="H51" s="17"/>
      <c r="I51" s="17"/>
      <c r="J51" s="17"/>
    </row>
    <row r="52" spans="2:10" ht="15">
      <c r="B52" s="18" t="s">
        <v>22</v>
      </c>
      <c r="C52" s="19" t="s">
        <v>23</v>
      </c>
      <c r="D52" s="14">
        <f aca="true" t="shared" si="7" ref="D52:J52">SUM(D53:D57)</f>
        <v>3154730130</v>
      </c>
      <c r="E52" s="14">
        <f t="shared" si="7"/>
        <v>1739054382</v>
      </c>
      <c r="F52" s="14">
        <f t="shared" si="7"/>
        <v>1303197016</v>
      </c>
      <c r="G52" s="14">
        <f t="shared" si="7"/>
        <v>413869908</v>
      </c>
      <c r="H52" s="14">
        <f t="shared" si="7"/>
        <v>196725499</v>
      </c>
      <c r="I52" s="14">
        <f t="shared" si="7"/>
        <v>5756574</v>
      </c>
      <c r="J52" s="14">
        <f t="shared" si="7"/>
        <v>6813333509</v>
      </c>
    </row>
    <row r="53" spans="2:10" ht="14.25">
      <c r="B53" s="7" t="s">
        <v>24</v>
      </c>
      <c r="C53" s="17" t="s">
        <v>25</v>
      </c>
      <c r="D53" s="43">
        <v>82199128</v>
      </c>
      <c r="E53" s="43">
        <v>157608838</v>
      </c>
      <c r="F53" s="43">
        <v>52158539</v>
      </c>
      <c r="G53" s="43">
        <v>37658818</v>
      </c>
      <c r="H53" s="43">
        <v>16749857</v>
      </c>
      <c r="I53" s="43">
        <v>339230</v>
      </c>
      <c r="J53" s="43">
        <f>SUM(D53:I53)</f>
        <v>346714410</v>
      </c>
    </row>
    <row r="54" spans="2:10" ht="14.25">
      <c r="B54" s="7" t="s">
        <v>26</v>
      </c>
      <c r="C54" s="17" t="s">
        <v>27</v>
      </c>
      <c r="D54" s="43">
        <v>643267401</v>
      </c>
      <c r="E54" s="43">
        <v>918805304</v>
      </c>
      <c r="F54" s="43">
        <v>514784723</v>
      </c>
      <c r="G54" s="43">
        <v>270250745</v>
      </c>
      <c r="H54" s="43">
        <v>95259556</v>
      </c>
      <c r="I54" s="43">
        <v>1284732</v>
      </c>
      <c r="J54" s="43">
        <f>SUM(D54:I54)</f>
        <v>2443652461</v>
      </c>
    </row>
    <row r="55" spans="2:10" ht="14.25">
      <c r="B55" s="7" t="s">
        <v>28</v>
      </c>
      <c r="C55" s="17" t="s">
        <v>29</v>
      </c>
      <c r="D55" s="43">
        <v>197153323</v>
      </c>
      <c r="E55" s="43">
        <v>14085928</v>
      </c>
      <c r="F55" s="43">
        <v>0</v>
      </c>
      <c r="G55" s="43">
        <v>623036</v>
      </c>
      <c r="H55" s="43">
        <v>106000</v>
      </c>
      <c r="I55" s="43">
        <v>30056</v>
      </c>
      <c r="J55" s="43">
        <f>SUM(D55:I55)</f>
        <v>211998343</v>
      </c>
    </row>
    <row r="56" spans="2:10" ht="14.25">
      <c r="B56" s="7" t="s">
        <v>30</v>
      </c>
      <c r="C56" s="17" t="s">
        <v>111</v>
      </c>
      <c r="D56" s="42">
        <v>2191015506</v>
      </c>
      <c r="E56" s="43">
        <v>640936731</v>
      </c>
      <c r="F56" s="43">
        <v>735557540</v>
      </c>
      <c r="G56" s="43">
        <v>105250283</v>
      </c>
      <c r="H56" s="43">
        <v>84080086</v>
      </c>
      <c r="I56" s="43">
        <v>4007618</v>
      </c>
      <c r="J56" s="43">
        <f>SUM(D56:I56)</f>
        <v>3760847764</v>
      </c>
    </row>
    <row r="57" spans="2:10" ht="14.25">
      <c r="B57" s="7" t="s">
        <v>31</v>
      </c>
      <c r="C57" s="17" t="s">
        <v>32</v>
      </c>
      <c r="D57" s="43">
        <v>41094772</v>
      </c>
      <c r="E57" s="43">
        <v>7617581</v>
      </c>
      <c r="F57" s="43">
        <v>696214</v>
      </c>
      <c r="G57" s="43">
        <v>87026</v>
      </c>
      <c r="H57" s="43">
        <v>530000</v>
      </c>
      <c r="I57" s="43">
        <v>94938</v>
      </c>
      <c r="J57" s="43">
        <f>SUM(D57:I57)</f>
        <v>50120531</v>
      </c>
    </row>
    <row r="58" spans="2:10" ht="14.25">
      <c r="B58" s="7"/>
      <c r="C58" s="17"/>
      <c r="D58" s="17"/>
      <c r="E58" s="17"/>
      <c r="F58" s="17"/>
      <c r="G58" s="17"/>
      <c r="H58" s="17"/>
      <c r="I58" s="17"/>
      <c r="J58" s="17"/>
    </row>
    <row r="59" spans="2:10" ht="15">
      <c r="B59" s="18" t="s">
        <v>33</v>
      </c>
      <c r="C59" s="19" t="s">
        <v>34</v>
      </c>
      <c r="D59" s="14">
        <f aca="true" t="shared" si="8" ref="D59:J59">SUM(D60:D65)</f>
        <v>455299859</v>
      </c>
      <c r="E59" s="14">
        <f t="shared" si="8"/>
        <v>109811219</v>
      </c>
      <c r="F59" s="14">
        <f t="shared" si="8"/>
        <v>98323059</v>
      </c>
      <c r="G59" s="14">
        <f t="shared" si="8"/>
        <v>61191164</v>
      </c>
      <c r="H59" s="14">
        <f t="shared" si="8"/>
        <v>31813768</v>
      </c>
      <c r="I59" s="14">
        <f t="shared" si="8"/>
        <v>9073600</v>
      </c>
      <c r="J59" s="14">
        <f t="shared" si="8"/>
        <v>765512669</v>
      </c>
    </row>
    <row r="60" spans="2:10" ht="14.25">
      <c r="B60" s="7" t="s">
        <v>35</v>
      </c>
      <c r="C60" s="17" t="s">
        <v>36</v>
      </c>
      <c r="D60" s="43">
        <v>80149809</v>
      </c>
      <c r="E60" s="43">
        <v>86093414</v>
      </c>
      <c r="F60" s="43">
        <v>911240</v>
      </c>
      <c r="G60" s="43">
        <v>240450</v>
      </c>
      <c r="H60" s="43">
        <v>1520146</v>
      </c>
      <c r="I60" s="43">
        <v>53000</v>
      </c>
      <c r="J60" s="43">
        <f aca="true" t="shared" si="9" ref="J60:J65">SUM(D60:I60)</f>
        <v>168968059</v>
      </c>
    </row>
    <row r="61" spans="2:10" ht="14.25">
      <c r="B61" s="7" t="s">
        <v>299</v>
      </c>
      <c r="C61" s="17" t="s">
        <v>300</v>
      </c>
      <c r="D61" s="43">
        <v>10000040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f t="shared" si="9"/>
        <v>10000040</v>
      </c>
    </row>
    <row r="62" spans="2:10" ht="14.25">
      <c r="B62" s="7" t="s">
        <v>37</v>
      </c>
      <c r="C62" s="17" t="s">
        <v>38</v>
      </c>
      <c r="D62" s="43">
        <v>339019051</v>
      </c>
      <c r="E62" s="43">
        <v>22671229</v>
      </c>
      <c r="F62" s="43">
        <v>6495014</v>
      </c>
      <c r="G62" s="43">
        <v>44191452</v>
      </c>
      <c r="H62" s="43">
        <v>28883186</v>
      </c>
      <c r="I62" s="43">
        <v>212000</v>
      </c>
      <c r="J62" s="43">
        <f t="shared" si="9"/>
        <v>441471932</v>
      </c>
    </row>
    <row r="63" spans="2:10" ht="14.25">
      <c r="B63" s="7" t="s">
        <v>39</v>
      </c>
      <c r="C63" s="17" t="s">
        <v>40</v>
      </c>
      <c r="D63" s="43">
        <v>15605723</v>
      </c>
      <c r="E63" s="43">
        <v>855670</v>
      </c>
      <c r="F63" s="43">
        <v>88314830</v>
      </c>
      <c r="G63" s="43">
        <v>16654259</v>
      </c>
      <c r="H63" s="43">
        <v>360400</v>
      </c>
      <c r="I63" s="43">
        <v>8808600</v>
      </c>
      <c r="J63" s="43">
        <f t="shared" si="9"/>
        <v>130599482</v>
      </c>
    </row>
    <row r="64" spans="2:10" ht="14.25">
      <c r="B64" s="7" t="s">
        <v>41</v>
      </c>
      <c r="C64" s="17" t="s">
        <v>112</v>
      </c>
      <c r="D64" s="43">
        <v>415732</v>
      </c>
      <c r="E64" s="43">
        <v>0</v>
      </c>
      <c r="F64" s="43">
        <v>1289430</v>
      </c>
      <c r="G64" s="43">
        <v>0</v>
      </c>
      <c r="H64" s="43">
        <v>0</v>
      </c>
      <c r="I64" s="43">
        <v>0</v>
      </c>
      <c r="J64" s="43">
        <f t="shared" si="9"/>
        <v>1705162</v>
      </c>
    </row>
    <row r="65" spans="2:10" ht="14.25">
      <c r="B65" s="7" t="s">
        <v>42</v>
      </c>
      <c r="C65" s="17" t="s">
        <v>43</v>
      </c>
      <c r="D65" s="43">
        <v>10109504</v>
      </c>
      <c r="E65" s="43">
        <v>190906</v>
      </c>
      <c r="F65" s="43">
        <v>1312545</v>
      </c>
      <c r="G65" s="43">
        <v>105003</v>
      </c>
      <c r="H65" s="43">
        <v>1050036</v>
      </c>
      <c r="I65" s="43">
        <v>0</v>
      </c>
      <c r="J65" s="43">
        <f t="shared" si="9"/>
        <v>12767994</v>
      </c>
    </row>
    <row r="66" spans="2:10" ht="14.25">
      <c r="B66" s="7"/>
      <c r="C66" s="17"/>
      <c r="D66" s="17"/>
      <c r="E66" s="17"/>
      <c r="F66" s="17"/>
      <c r="G66" s="17"/>
      <c r="H66" s="17"/>
      <c r="I66" s="17"/>
      <c r="J66" s="17"/>
    </row>
    <row r="67" spans="2:10" ht="15">
      <c r="B67" s="18" t="s">
        <v>44</v>
      </c>
      <c r="C67" s="19" t="s">
        <v>45</v>
      </c>
      <c r="D67" s="14">
        <f aca="true" t="shared" si="10" ref="D67:J67">SUM(D68:D74)</f>
        <v>4908190652</v>
      </c>
      <c r="E67" s="14">
        <f t="shared" si="10"/>
        <v>407825650</v>
      </c>
      <c r="F67" s="14">
        <f t="shared" si="10"/>
        <v>334556597</v>
      </c>
      <c r="G67" s="14">
        <f t="shared" si="10"/>
        <v>225093782</v>
      </c>
      <c r="H67" s="14">
        <f t="shared" si="10"/>
        <v>180337041</v>
      </c>
      <c r="I67" s="14">
        <f t="shared" si="10"/>
        <v>67047813</v>
      </c>
      <c r="J67" s="14">
        <f t="shared" si="10"/>
        <v>6123051535</v>
      </c>
    </row>
    <row r="68" spans="2:10" ht="14.25">
      <c r="B68" s="7" t="s">
        <v>46</v>
      </c>
      <c r="C68" s="17" t="s">
        <v>113</v>
      </c>
      <c r="D68" s="43">
        <v>460104242</v>
      </c>
      <c r="E68" s="43">
        <v>26330400</v>
      </c>
      <c r="F68" s="43">
        <v>84998234</v>
      </c>
      <c r="G68" s="43">
        <v>0</v>
      </c>
      <c r="H68" s="43">
        <v>0</v>
      </c>
      <c r="I68" s="43">
        <v>561800</v>
      </c>
      <c r="J68" s="43">
        <f aca="true" t="shared" si="11" ref="J68:J74">SUM(D68:I68)</f>
        <v>571994676</v>
      </c>
    </row>
    <row r="69" spans="2:10" ht="14.25">
      <c r="B69" s="7" t="s">
        <v>47</v>
      </c>
      <c r="C69" s="17" t="s">
        <v>48</v>
      </c>
      <c r="D69" s="43">
        <v>0</v>
      </c>
      <c r="E69" s="43">
        <v>0</v>
      </c>
      <c r="F69" s="43">
        <v>0</v>
      </c>
      <c r="G69" s="43">
        <v>5000000</v>
      </c>
      <c r="H69" s="43">
        <v>0</v>
      </c>
      <c r="I69" s="43">
        <v>0</v>
      </c>
      <c r="J69" s="43">
        <f t="shared" si="11"/>
        <v>5000000</v>
      </c>
    </row>
    <row r="70" spans="2:10" ht="14.25">
      <c r="B70" s="7" t="s">
        <v>49</v>
      </c>
      <c r="C70" s="17" t="s">
        <v>114</v>
      </c>
      <c r="D70" s="43">
        <v>15056265</v>
      </c>
      <c r="E70" s="43">
        <v>268744</v>
      </c>
      <c r="F70" s="43">
        <v>0</v>
      </c>
      <c r="G70" s="43">
        <v>0</v>
      </c>
      <c r="H70" s="43">
        <v>0</v>
      </c>
      <c r="I70" s="43">
        <v>0</v>
      </c>
      <c r="J70" s="43">
        <f t="shared" si="11"/>
        <v>15325009</v>
      </c>
    </row>
    <row r="71" spans="2:10" ht="14.25">
      <c r="B71" s="7" t="s">
        <v>50</v>
      </c>
      <c r="C71" s="17" t="s">
        <v>51</v>
      </c>
      <c r="D71" s="43">
        <v>80280000</v>
      </c>
      <c r="E71" s="43">
        <v>0</v>
      </c>
      <c r="F71" s="43">
        <v>1590000</v>
      </c>
      <c r="G71" s="43">
        <v>0</v>
      </c>
      <c r="H71" s="43">
        <v>0</v>
      </c>
      <c r="I71" s="43">
        <v>0</v>
      </c>
      <c r="J71" s="43">
        <f t="shared" si="11"/>
        <v>81870000</v>
      </c>
    </row>
    <row r="72" spans="2:10" ht="14.25">
      <c r="B72" s="7" t="s">
        <v>52</v>
      </c>
      <c r="C72" s="17" t="s">
        <v>53</v>
      </c>
      <c r="D72" s="43">
        <v>750766200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f t="shared" si="11"/>
        <v>750766200</v>
      </c>
    </row>
    <row r="73" spans="2:10" ht="14.25">
      <c r="B73" s="7" t="s">
        <v>54</v>
      </c>
      <c r="C73" s="17" t="s">
        <v>55</v>
      </c>
      <c r="D73" s="43">
        <v>3172868855</v>
      </c>
      <c r="E73" s="43">
        <v>276962655</v>
      </c>
      <c r="F73" s="43">
        <v>172588570</v>
      </c>
      <c r="G73" s="43">
        <v>120619821</v>
      </c>
      <c r="H73" s="43">
        <v>170719343</v>
      </c>
      <c r="I73" s="43">
        <v>63409893</v>
      </c>
      <c r="J73" s="43">
        <f t="shared" si="11"/>
        <v>3977169137</v>
      </c>
    </row>
    <row r="74" spans="2:10" ht="14.25">
      <c r="B74" s="7" t="s">
        <v>56</v>
      </c>
      <c r="C74" s="17" t="s">
        <v>115</v>
      </c>
      <c r="D74" s="43">
        <v>429115090</v>
      </c>
      <c r="E74" s="43">
        <v>104263851</v>
      </c>
      <c r="F74" s="43">
        <v>75379793</v>
      </c>
      <c r="G74" s="43">
        <v>99473961</v>
      </c>
      <c r="H74" s="43">
        <v>9617698</v>
      </c>
      <c r="I74" s="43">
        <v>3076120</v>
      </c>
      <c r="J74" s="43">
        <f t="shared" si="11"/>
        <v>720926513</v>
      </c>
    </row>
    <row r="75" spans="2:10" ht="14.25">
      <c r="B75" s="7"/>
      <c r="C75" s="17"/>
      <c r="D75" s="17"/>
      <c r="E75" s="17"/>
      <c r="F75" s="17"/>
      <c r="G75" s="17"/>
      <c r="H75" s="17"/>
      <c r="I75" s="17"/>
      <c r="J75" s="17"/>
    </row>
    <row r="76" spans="2:10" ht="15">
      <c r="B76" s="18" t="s">
        <v>57</v>
      </c>
      <c r="C76" s="19" t="s">
        <v>58</v>
      </c>
      <c r="D76" s="14">
        <f aca="true" t="shared" si="12" ref="D76:J76">SUM(D77:D80)</f>
        <v>419433988</v>
      </c>
      <c r="E76" s="14">
        <f t="shared" si="12"/>
        <v>180022441</v>
      </c>
      <c r="F76" s="14">
        <f t="shared" si="12"/>
        <v>405192154</v>
      </c>
      <c r="G76" s="14">
        <f t="shared" si="12"/>
        <v>127119227</v>
      </c>
      <c r="H76" s="14">
        <f t="shared" si="12"/>
        <v>65695321</v>
      </c>
      <c r="I76" s="14">
        <f t="shared" si="12"/>
        <v>140945676</v>
      </c>
      <c r="J76" s="14">
        <f t="shared" si="12"/>
        <v>1338408807</v>
      </c>
    </row>
    <row r="77" spans="2:10" ht="14.25">
      <c r="B77" s="7" t="s">
        <v>59</v>
      </c>
      <c r="C77" s="17" t="s">
        <v>116</v>
      </c>
      <c r="D77" s="43">
        <f>38503050+8557120</f>
        <v>47060170</v>
      </c>
      <c r="E77" s="43">
        <v>20107484</v>
      </c>
      <c r="F77" s="43">
        <v>14039494</v>
      </c>
      <c r="G77" s="43">
        <v>14992498</v>
      </c>
      <c r="H77" s="43">
        <v>14087381</v>
      </c>
      <c r="I77" s="43">
        <v>3158800</v>
      </c>
      <c r="J77" s="43">
        <f>SUM(D77:I77)</f>
        <v>113445827</v>
      </c>
    </row>
    <row r="78" spans="2:10" ht="14.25">
      <c r="B78" s="7" t="s">
        <v>60</v>
      </c>
      <c r="C78" s="17" t="s">
        <v>117</v>
      </c>
      <c r="D78" s="43">
        <f>319228968+39881600</f>
        <v>359110568</v>
      </c>
      <c r="E78" s="43">
        <v>155926940</v>
      </c>
      <c r="F78" s="43">
        <v>384209660</v>
      </c>
      <c r="G78" s="43">
        <v>106676729</v>
      </c>
      <c r="H78" s="43">
        <v>49563200</v>
      </c>
      <c r="I78" s="43">
        <v>136726026</v>
      </c>
      <c r="J78" s="43">
        <f>SUM(D78:I78)</f>
        <v>1192213123</v>
      </c>
    </row>
    <row r="79" spans="2:10" ht="14.25">
      <c r="B79" s="7" t="s">
        <v>61</v>
      </c>
      <c r="C79" s="17" t="s">
        <v>118</v>
      </c>
      <c r="D79" s="42">
        <v>6333500</v>
      </c>
      <c r="E79" s="42">
        <v>2000399</v>
      </c>
      <c r="F79" s="42">
        <v>3021000</v>
      </c>
      <c r="G79" s="42">
        <v>2725000</v>
      </c>
      <c r="H79" s="42">
        <v>454740</v>
      </c>
      <c r="I79" s="42">
        <v>780850</v>
      </c>
      <c r="J79" s="43">
        <f>SUM(D79:I79)</f>
        <v>15315489</v>
      </c>
    </row>
    <row r="80" spans="2:10" ht="14.25">
      <c r="B80" s="7" t="s">
        <v>62</v>
      </c>
      <c r="C80" s="17" t="s">
        <v>119</v>
      </c>
      <c r="D80" s="42">
        <v>6929750</v>
      </c>
      <c r="E80" s="42">
        <v>1987618</v>
      </c>
      <c r="F80" s="42">
        <v>3922000</v>
      </c>
      <c r="G80" s="42">
        <v>2725000</v>
      </c>
      <c r="H80" s="42">
        <v>1590000</v>
      </c>
      <c r="I80" s="42">
        <v>280000</v>
      </c>
      <c r="J80" s="43">
        <f>SUM(D80:I80)</f>
        <v>17434368</v>
      </c>
    </row>
    <row r="81" spans="2:10" ht="14.25">
      <c r="B81" s="7"/>
      <c r="C81" s="17"/>
      <c r="D81" s="17"/>
      <c r="E81" s="17"/>
      <c r="F81" s="17"/>
      <c r="G81" s="17"/>
      <c r="H81" s="17"/>
      <c r="I81" s="17"/>
      <c r="J81" s="17"/>
    </row>
    <row r="82" spans="2:10" ht="15">
      <c r="B82" s="18" t="s">
        <v>63</v>
      </c>
      <c r="C82" s="19" t="s">
        <v>64</v>
      </c>
      <c r="D82" s="14">
        <f aca="true" t="shared" si="13" ref="D82:J82">SUM(D83:D84)</f>
        <v>1690488793</v>
      </c>
      <c r="E82" s="14">
        <f t="shared" si="13"/>
        <v>0</v>
      </c>
      <c r="F82" s="14">
        <f t="shared" si="13"/>
        <v>44052964</v>
      </c>
      <c r="G82" s="14">
        <f t="shared" si="13"/>
        <v>0</v>
      </c>
      <c r="H82" s="14">
        <f t="shared" si="13"/>
        <v>0</v>
      </c>
      <c r="I82" s="14">
        <f t="shared" si="13"/>
        <v>0</v>
      </c>
      <c r="J82" s="14">
        <f t="shared" si="13"/>
        <v>1734541757</v>
      </c>
    </row>
    <row r="83" spans="2:10" ht="14.25">
      <c r="B83" s="7" t="s">
        <v>65</v>
      </c>
      <c r="C83" s="17" t="s">
        <v>66</v>
      </c>
      <c r="D83" s="43">
        <v>1690488793</v>
      </c>
      <c r="E83" s="43">
        <v>0</v>
      </c>
      <c r="F83" s="43">
        <v>35637200</v>
      </c>
      <c r="G83" s="43">
        <v>0</v>
      </c>
      <c r="H83" s="43">
        <v>0</v>
      </c>
      <c r="I83" s="43">
        <v>0</v>
      </c>
      <c r="J83" s="43">
        <f>SUM(D83:I83)</f>
        <v>1726125993</v>
      </c>
    </row>
    <row r="84" spans="2:10" ht="14.25">
      <c r="B84" s="7" t="s">
        <v>67</v>
      </c>
      <c r="C84" s="17" t="s">
        <v>68</v>
      </c>
      <c r="D84" s="43">
        <v>0</v>
      </c>
      <c r="E84" s="43">
        <v>0</v>
      </c>
      <c r="F84" s="43">
        <v>8415764</v>
      </c>
      <c r="G84" s="43">
        <v>0</v>
      </c>
      <c r="H84" s="43">
        <v>0</v>
      </c>
      <c r="I84" s="43">
        <v>0</v>
      </c>
      <c r="J84" s="43">
        <f>SUM(D84:I84)</f>
        <v>8415764</v>
      </c>
    </row>
    <row r="85" spans="2:10" ht="14.25">
      <c r="B85" s="7"/>
      <c r="C85" s="17"/>
      <c r="D85" s="17"/>
      <c r="E85" s="17"/>
      <c r="F85" s="17"/>
      <c r="G85" s="17"/>
      <c r="H85" s="17"/>
      <c r="I85" s="17"/>
      <c r="J85" s="17"/>
    </row>
    <row r="86" spans="2:10" ht="15">
      <c r="B86" s="18" t="s">
        <v>69</v>
      </c>
      <c r="C86" s="19" t="s">
        <v>70</v>
      </c>
      <c r="D86" s="14">
        <f aca="true" t="shared" si="14" ref="D86:J86">SUM(D87:D88)</f>
        <v>340741817</v>
      </c>
      <c r="E86" s="14">
        <f t="shared" si="14"/>
        <v>38264630</v>
      </c>
      <c r="F86" s="14">
        <f t="shared" si="14"/>
        <v>22064925</v>
      </c>
      <c r="G86" s="14">
        <f t="shared" si="14"/>
        <v>18555652</v>
      </c>
      <c r="H86" s="14">
        <f t="shared" si="14"/>
        <v>9964425</v>
      </c>
      <c r="I86" s="14">
        <f t="shared" si="14"/>
        <v>1866923</v>
      </c>
      <c r="J86" s="14">
        <f t="shared" si="14"/>
        <v>431458372</v>
      </c>
    </row>
    <row r="87" spans="2:10" ht="14.25">
      <c r="B87" s="7" t="s">
        <v>71</v>
      </c>
      <c r="C87" s="17" t="s">
        <v>120</v>
      </c>
      <c r="D87" s="42">
        <v>323180213</v>
      </c>
      <c r="E87" s="42">
        <v>37525480</v>
      </c>
      <c r="F87" s="42">
        <v>21222225</v>
      </c>
      <c r="G87" s="42">
        <v>14401365</v>
      </c>
      <c r="H87" s="42">
        <v>9430185</v>
      </c>
      <c r="I87" s="42">
        <v>1481798</v>
      </c>
      <c r="J87" s="43">
        <f>SUM(D87:I87)</f>
        <v>407241266</v>
      </c>
    </row>
    <row r="88" spans="2:10" ht="14.25">
      <c r="B88" s="7" t="s">
        <v>72</v>
      </c>
      <c r="C88" s="17" t="s">
        <v>73</v>
      </c>
      <c r="D88" s="42">
        <v>17561604</v>
      </c>
      <c r="E88" s="42">
        <v>739150</v>
      </c>
      <c r="F88" s="42">
        <v>842700</v>
      </c>
      <c r="G88" s="42">
        <v>4154287</v>
      </c>
      <c r="H88" s="42">
        <v>534240</v>
      </c>
      <c r="I88" s="42">
        <v>385125</v>
      </c>
      <c r="J88" s="43">
        <f>SUM(D88:I88)</f>
        <v>24217106</v>
      </c>
    </row>
    <row r="89" spans="2:10" ht="14.25">
      <c r="B89" s="7"/>
      <c r="C89" s="17"/>
      <c r="D89" s="17"/>
      <c r="E89" s="17"/>
      <c r="F89" s="17"/>
      <c r="G89" s="17"/>
      <c r="H89" s="17"/>
      <c r="I89" s="17"/>
      <c r="J89" s="17"/>
    </row>
    <row r="90" spans="2:10" ht="15">
      <c r="B90" s="18" t="s">
        <v>74</v>
      </c>
      <c r="C90" s="19" t="s">
        <v>75</v>
      </c>
      <c r="D90" s="14">
        <f aca="true" t="shared" si="15" ref="D90:J90">SUM(D91:D98)</f>
        <v>2167838131</v>
      </c>
      <c r="E90" s="14">
        <f t="shared" si="15"/>
        <v>277794749</v>
      </c>
      <c r="F90" s="14">
        <f t="shared" si="15"/>
        <v>687187814</v>
      </c>
      <c r="G90" s="14">
        <f t="shared" si="15"/>
        <v>155650217</v>
      </c>
      <c r="H90" s="14">
        <f t="shared" si="15"/>
        <v>46647125</v>
      </c>
      <c r="I90" s="14">
        <f t="shared" si="15"/>
        <v>39477426</v>
      </c>
      <c r="J90" s="14">
        <f t="shared" si="15"/>
        <v>3374595462</v>
      </c>
    </row>
    <row r="91" spans="2:10" ht="14.25">
      <c r="B91" s="7" t="s">
        <v>76</v>
      </c>
      <c r="C91" s="17" t="s">
        <v>121</v>
      </c>
      <c r="D91" s="43">
        <v>1133725007</v>
      </c>
      <c r="E91" s="43">
        <v>107837092</v>
      </c>
      <c r="F91" s="43">
        <v>109713803</v>
      </c>
      <c r="G91" s="43">
        <v>61995553</v>
      </c>
      <c r="H91" s="43">
        <v>33909400</v>
      </c>
      <c r="I91" s="43">
        <v>2529266</v>
      </c>
      <c r="J91" s="43">
        <f aca="true" t="shared" si="16" ref="J91:J98">SUM(D91:I91)</f>
        <v>1449710121</v>
      </c>
    </row>
    <row r="92" spans="2:10" ht="14.25">
      <c r="B92" s="7" t="s">
        <v>77</v>
      </c>
      <c r="C92" s="17" t="s">
        <v>122</v>
      </c>
      <c r="D92" s="43">
        <v>11681200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f t="shared" si="16"/>
        <v>11681200</v>
      </c>
    </row>
    <row r="93" spans="2:10" ht="14.25">
      <c r="B93" s="7" t="s">
        <v>78</v>
      </c>
      <c r="C93" s="17" t="s">
        <v>192</v>
      </c>
      <c r="D93" s="43">
        <v>103769913</v>
      </c>
      <c r="E93" s="43">
        <v>0</v>
      </c>
      <c r="F93" s="43">
        <v>6283282</v>
      </c>
      <c r="G93" s="43">
        <v>1939800</v>
      </c>
      <c r="H93" s="43">
        <v>471763</v>
      </c>
      <c r="I93" s="43">
        <v>56180</v>
      </c>
      <c r="J93" s="43">
        <f t="shared" si="16"/>
        <v>112520938</v>
      </c>
    </row>
    <row r="94" spans="2:10" ht="14.25">
      <c r="B94" s="7" t="s">
        <v>193</v>
      </c>
      <c r="C94" s="17" t="s">
        <v>194</v>
      </c>
      <c r="D94" s="43">
        <v>92343539</v>
      </c>
      <c r="E94" s="43">
        <v>21817176</v>
      </c>
      <c r="F94" s="43">
        <v>233374401</v>
      </c>
      <c r="G94" s="43">
        <v>35000000</v>
      </c>
      <c r="H94" s="43">
        <v>2720662</v>
      </c>
      <c r="I94" s="43">
        <v>32454820</v>
      </c>
      <c r="J94" s="43">
        <f t="shared" si="16"/>
        <v>417710598</v>
      </c>
    </row>
    <row r="95" spans="2:10" ht="14.25">
      <c r="B95" s="7" t="s">
        <v>195</v>
      </c>
      <c r="C95" s="17" t="s">
        <v>123</v>
      </c>
      <c r="D95" s="43">
        <v>260503226</v>
      </c>
      <c r="E95" s="43">
        <v>26383262</v>
      </c>
      <c r="F95" s="43">
        <v>5382521</v>
      </c>
      <c r="G95" s="43">
        <v>12653982</v>
      </c>
      <c r="H95" s="43">
        <v>1590000</v>
      </c>
      <c r="I95" s="43">
        <v>985800</v>
      </c>
      <c r="J95" s="43">
        <f t="shared" si="16"/>
        <v>307498791</v>
      </c>
    </row>
    <row r="96" spans="2:10" ht="14.25">
      <c r="B96" s="7" t="s">
        <v>196</v>
      </c>
      <c r="C96" s="17" t="s">
        <v>197</v>
      </c>
      <c r="D96" s="43">
        <v>215980299</v>
      </c>
      <c r="E96" s="43">
        <v>96209139</v>
      </c>
      <c r="F96" s="43">
        <v>45994128</v>
      </c>
      <c r="G96" s="43">
        <v>32706268</v>
      </c>
      <c r="H96" s="43">
        <v>6280500</v>
      </c>
      <c r="I96" s="43">
        <v>2968000</v>
      </c>
      <c r="J96" s="43">
        <f t="shared" si="16"/>
        <v>400138334</v>
      </c>
    </row>
    <row r="97" spans="2:10" ht="14.25">
      <c r="B97" s="7" t="s">
        <v>198</v>
      </c>
      <c r="C97" s="17" t="s">
        <v>199</v>
      </c>
      <c r="D97" s="43">
        <v>242960865</v>
      </c>
      <c r="E97" s="43">
        <v>21581348</v>
      </c>
      <c r="F97" s="43">
        <v>37398136</v>
      </c>
      <c r="G97" s="43">
        <v>10226774</v>
      </c>
      <c r="H97" s="43">
        <v>1674800</v>
      </c>
      <c r="I97" s="43">
        <v>265000</v>
      </c>
      <c r="J97" s="43">
        <f t="shared" si="16"/>
        <v>314106923</v>
      </c>
    </row>
    <row r="98" spans="2:10" ht="14.25">
      <c r="B98" s="7" t="s">
        <v>200</v>
      </c>
      <c r="C98" s="17" t="s">
        <v>201</v>
      </c>
      <c r="D98" s="43">
        <v>106874082</v>
      </c>
      <c r="E98" s="43">
        <v>3966732</v>
      </c>
      <c r="F98" s="43">
        <v>249041543</v>
      </c>
      <c r="G98" s="43">
        <v>1127840</v>
      </c>
      <c r="H98" s="43">
        <v>0</v>
      </c>
      <c r="I98" s="43">
        <v>218360</v>
      </c>
      <c r="J98" s="43">
        <f t="shared" si="16"/>
        <v>361228557</v>
      </c>
    </row>
    <row r="99" spans="2:10" ht="14.25">
      <c r="B99" s="7"/>
      <c r="C99" s="17"/>
      <c r="D99" s="17"/>
      <c r="E99" s="17"/>
      <c r="F99" s="17"/>
      <c r="G99" s="17"/>
      <c r="H99" s="17"/>
      <c r="I99" s="17"/>
      <c r="J99" s="17"/>
    </row>
    <row r="100" spans="2:10" ht="15">
      <c r="B100" s="20" t="s">
        <v>202</v>
      </c>
      <c r="C100" s="19" t="s">
        <v>203</v>
      </c>
      <c r="D100" s="14">
        <f aca="true" t="shared" si="17" ref="D100:J100">SUM(D101)</f>
        <v>38111000</v>
      </c>
      <c r="E100" s="14">
        <f t="shared" si="17"/>
        <v>800000</v>
      </c>
      <c r="F100" s="14">
        <f t="shared" si="17"/>
        <v>0</v>
      </c>
      <c r="G100" s="14">
        <f t="shared" si="17"/>
        <v>0</v>
      </c>
      <c r="H100" s="14">
        <f t="shared" si="17"/>
        <v>0</v>
      </c>
      <c r="I100" s="14">
        <f t="shared" si="17"/>
        <v>0</v>
      </c>
      <c r="J100" s="14">
        <f t="shared" si="17"/>
        <v>38911000</v>
      </c>
    </row>
    <row r="101" spans="2:10" ht="14.25">
      <c r="B101" s="7" t="s">
        <v>204</v>
      </c>
      <c r="C101" s="17" t="s">
        <v>124</v>
      </c>
      <c r="D101" s="43">
        <v>38111000</v>
      </c>
      <c r="E101" s="43">
        <v>800000</v>
      </c>
      <c r="F101" s="43">
        <v>0</v>
      </c>
      <c r="G101" s="43">
        <v>0</v>
      </c>
      <c r="H101" s="43">
        <v>0</v>
      </c>
      <c r="I101" s="43">
        <v>0</v>
      </c>
      <c r="J101" s="43">
        <f>SUM(D101:I101)</f>
        <v>38911000</v>
      </c>
    </row>
    <row r="102" spans="2:10" ht="14.25">
      <c r="B102" s="7"/>
      <c r="C102" s="17"/>
      <c r="D102" s="17"/>
      <c r="E102" s="17"/>
      <c r="F102" s="17"/>
      <c r="G102" s="17"/>
      <c r="H102" s="17"/>
      <c r="I102" s="17"/>
      <c r="J102" s="17"/>
    </row>
    <row r="103" spans="2:10" ht="15">
      <c r="B103" s="18" t="s">
        <v>205</v>
      </c>
      <c r="C103" s="19" t="s">
        <v>206</v>
      </c>
      <c r="D103" s="14">
        <f aca="true" t="shared" si="18" ref="D103:J103">SUM(D104:D105)</f>
        <v>2902566</v>
      </c>
      <c r="E103" s="14">
        <f t="shared" si="18"/>
        <v>0</v>
      </c>
      <c r="F103" s="14">
        <f t="shared" si="18"/>
        <v>0</v>
      </c>
      <c r="G103" s="14">
        <f t="shared" si="18"/>
        <v>626968</v>
      </c>
      <c r="H103" s="14">
        <f t="shared" si="18"/>
        <v>0</v>
      </c>
      <c r="I103" s="14">
        <f t="shared" si="18"/>
        <v>112360</v>
      </c>
      <c r="J103" s="14">
        <f t="shared" si="18"/>
        <v>3641894</v>
      </c>
    </row>
    <row r="104" spans="2:10" ht="14.25">
      <c r="B104" s="7" t="s">
        <v>207</v>
      </c>
      <c r="C104" s="17" t="s">
        <v>125</v>
      </c>
      <c r="D104" s="43">
        <v>2902566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f>SUM(D104:I104)</f>
        <v>2902566</v>
      </c>
    </row>
    <row r="105" spans="2:10" ht="14.25">
      <c r="B105" s="7" t="s">
        <v>208</v>
      </c>
      <c r="C105" s="17" t="s">
        <v>126</v>
      </c>
      <c r="D105" s="43">
        <v>0</v>
      </c>
      <c r="E105" s="43">
        <v>0</v>
      </c>
      <c r="F105" s="43">
        <v>0</v>
      </c>
      <c r="G105" s="43">
        <v>626968</v>
      </c>
      <c r="H105" s="43">
        <v>0</v>
      </c>
      <c r="I105" s="43">
        <v>112360</v>
      </c>
      <c r="J105" s="43">
        <f>SUM(D105:I105)</f>
        <v>739328</v>
      </c>
    </row>
    <row r="106" spans="2:10" ht="14.25">
      <c r="B106" s="7"/>
      <c r="C106" s="17"/>
      <c r="D106" s="17"/>
      <c r="E106" s="45"/>
      <c r="F106" s="45"/>
      <c r="G106" s="45"/>
      <c r="H106" s="45"/>
      <c r="I106" s="45"/>
      <c r="J106" s="45"/>
    </row>
    <row r="107" spans="2:10" ht="15">
      <c r="B107" s="9">
        <v>2</v>
      </c>
      <c r="C107" s="10" t="s">
        <v>246</v>
      </c>
      <c r="D107" s="6">
        <f aca="true" t="shared" si="19" ref="D107:J107">+D109+D116+D121+D130+D134</f>
        <v>1739892348</v>
      </c>
      <c r="E107" s="6">
        <f t="shared" si="19"/>
        <v>670129623</v>
      </c>
      <c r="F107" s="6">
        <f t="shared" si="19"/>
        <v>4198626025</v>
      </c>
      <c r="G107" s="6">
        <f t="shared" si="19"/>
        <v>334071452</v>
      </c>
      <c r="H107" s="6">
        <f t="shared" si="19"/>
        <v>80995038</v>
      </c>
      <c r="I107" s="6">
        <f t="shared" si="19"/>
        <v>188818734</v>
      </c>
      <c r="J107" s="6">
        <f t="shared" si="19"/>
        <v>7212533220</v>
      </c>
    </row>
    <row r="108" spans="2:10" ht="15">
      <c r="B108" s="11"/>
      <c r="C108" s="12"/>
      <c r="D108" s="17"/>
      <c r="E108" s="45"/>
      <c r="F108" s="45"/>
      <c r="G108" s="45"/>
      <c r="H108" s="45"/>
      <c r="I108" s="45"/>
      <c r="J108" s="45"/>
    </row>
    <row r="109" spans="2:10" ht="15">
      <c r="B109" s="11" t="s">
        <v>209</v>
      </c>
      <c r="C109" s="19" t="s">
        <v>210</v>
      </c>
      <c r="D109" s="14">
        <f aca="true" t="shared" si="20" ref="D109:J109">SUM(D110:D114)</f>
        <v>497478983</v>
      </c>
      <c r="E109" s="14">
        <f t="shared" si="20"/>
        <v>230248576</v>
      </c>
      <c r="F109" s="14">
        <f t="shared" si="20"/>
        <v>1176628438</v>
      </c>
      <c r="G109" s="14">
        <f t="shared" si="20"/>
        <v>159492474</v>
      </c>
      <c r="H109" s="14">
        <f t="shared" si="20"/>
        <v>40956137</v>
      </c>
      <c r="I109" s="14">
        <f t="shared" si="20"/>
        <v>80496432</v>
      </c>
      <c r="J109" s="14">
        <f t="shared" si="20"/>
        <v>2185301040</v>
      </c>
    </row>
    <row r="110" spans="2:10" ht="14.25">
      <c r="B110" s="7" t="s">
        <v>211</v>
      </c>
      <c r="C110" s="17" t="s">
        <v>127</v>
      </c>
      <c r="D110" s="43">
        <v>275101509</v>
      </c>
      <c r="E110" s="43">
        <v>58328136</v>
      </c>
      <c r="F110" s="43">
        <v>814946306</v>
      </c>
      <c r="G110" s="43">
        <v>87056337</v>
      </c>
      <c r="H110" s="43">
        <v>21667337</v>
      </c>
      <c r="I110" s="43">
        <v>78382928</v>
      </c>
      <c r="J110" s="43">
        <f>SUM(D110:I110)</f>
        <v>1335482553</v>
      </c>
    </row>
    <row r="111" spans="2:10" ht="14.25">
      <c r="B111" s="7" t="s">
        <v>212</v>
      </c>
      <c r="C111" s="17" t="s">
        <v>128</v>
      </c>
      <c r="D111" s="43">
        <v>35578464</v>
      </c>
      <c r="E111" s="43">
        <v>4105598</v>
      </c>
      <c r="F111" s="43">
        <v>26951135</v>
      </c>
      <c r="G111" s="43">
        <v>0</v>
      </c>
      <c r="H111" s="43">
        <v>93588</v>
      </c>
      <c r="I111" s="43">
        <v>247096</v>
      </c>
      <c r="J111" s="43">
        <f>SUM(D111:I111)</f>
        <v>66975881</v>
      </c>
    </row>
    <row r="112" spans="2:10" ht="14.25">
      <c r="B112" s="7" t="s">
        <v>213</v>
      </c>
      <c r="C112" s="17" t="s">
        <v>214</v>
      </c>
      <c r="D112" s="43">
        <v>0</v>
      </c>
      <c r="E112" s="43">
        <v>0</v>
      </c>
      <c r="F112" s="43">
        <v>4210418</v>
      </c>
      <c r="G112" s="43">
        <v>0</v>
      </c>
      <c r="H112" s="43">
        <v>0</v>
      </c>
      <c r="I112" s="43">
        <v>0</v>
      </c>
      <c r="J112" s="43">
        <f>SUM(D112:I112)</f>
        <v>4210418</v>
      </c>
    </row>
    <row r="113" spans="2:10" ht="14.25">
      <c r="B113" s="7" t="s">
        <v>215</v>
      </c>
      <c r="C113" s="17" t="s">
        <v>216</v>
      </c>
      <c r="D113" s="43">
        <v>164017842</v>
      </c>
      <c r="E113" s="43">
        <v>166847115</v>
      </c>
      <c r="F113" s="43">
        <v>153513892</v>
      </c>
      <c r="G113" s="43">
        <v>72367203</v>
      </c>
      <c r="H113" s="43">
        <v>19195212</v>
      </c>
      <c r="I113" s="43">
        <v>1652653</v>
      </c>
      <c r="J113" s="43">
        <f>SUM(D113:I113)</f>
        <v>577593917</v>
      </c>
    </row>
    <row r="114" spans="2:10" ht="14.25">
      <c r="B114" s="7" t="s">
        <v>217</v>
      </c>
      <c r="C114" s="17" t="s">
        <v>129</v>
      </c>
      <c r="D114" s="43">
        <v>22781168</v>
      </c>
      <c r="E114" s="43">
        <v>967727</v>
      </c>
      <c r="F114" s="43">
        <v>177006687</v>
      </c>
      <c r="G114" s="43">
        <v>68934</v>
      </c>
      <c r="H114" s="43">
        <v>0</v>
      </c>
      <c r="I114" s="43">
        <v>213755</v>
      </c>
      <c r="J114" s="43">
        <f>SUM(D114:I114)</f>
        <v>201038271</v>
      </c>
    </row>
    <row r="115" spans="2:10" ht="14.25">
      <c r="B115" s="7"/>
      <c r="C115" s="17"/>
      <c r="D115" s="17"/>
      <c r="E115" s="17"/>
      <c r="F115" s="17"/>
      <c r="G115" s="17"/>
      <c r="H115" s="17"/>
      <c r="I115" s="17"/>
      <c r="J115" s="17"/>
    </row>
    <row r="116" spans="2:10" ht="15">
      <c r="B116" s="11" t="s">
        <v>218</v>
      </c>
      <c r="C116" s="19" t="s">
        <v>219</v>
      </c>
      <c r="D116" s="14">
        <f aca="true" t="shared" si="21" ref="D116:J116">SUM(D117:D119)</f>
        <v>84453363</v>
      </c>
      <c r="E116" s="14">
        <f t="shared" si="21"/>
        <v>1644165</v>
      </c>
      <c r="F116" s="14">
        <f t="shared" si="21"/>
        <v>353055982</v>
      </c>
      <c r="G116" s="14">
        <f t="shared" si="21"/>
        <v>3948257</v>
      </c>
      <c r="H116" s="14">
        <f t="shared" si="21"/>
        <v>660265</v>
      </c>
      <c r="I116" s="14">
        <f t="shared" si="21"/>
        <v>54779541</v>
      </c>
      <c r="J116" s="14">
        <f t="shared" si="21"/>
        <v>498541573</v>
      </c>
    </row>
    <row r="117" spans="2:10" ht="14.25">
      <c r="B117" s="7" t="s">
        <v>220</v>
      </c>
      <c r="C117" s="17" t="s">
        <v>130</v>
      </c>
      <c r="D117" s="43">
        <v>1871966</v>
      </c>
      <c r="E117" s="43">
        <v>215765</v>
      </c>
      <c r="F117" s="43">
        <v>0</v>
      </c>
      <c r="G117" s="43">
        <v>0</v>
      </c>
      <c r="H117" s="43">
        <v>59934</v>
      </c>
      <c r="I117" s="43">
        <v>0</v>
      </c>
      <c r="J117" s="43">
        <f>SUM(D117:I117)</f>
        <v>2147665</v>
      </c>
    </row>
    <row r="118" spans="2:10" ht="14.25">
      <c r="B118" s="7" t="s">
        <v>221</v>
      </c>
      <c r="C118" s="17" t="s">
        <v>131</v>
      </c>
      <c r="D118" s="43">
        <v>82581397</v>
      </c>
      <c r="E118" s="43">
        <v>1428400</v>
      </c>
      <c r="F118" s="43">
        <v>345772495</v>
      </c>
      <c r="G118" s="43">
        <v>3948257</v>
      </c>
      <c r="H118" s="43">
        <v>600331</v>
      </c>
      <c r="I118" s="43">
        <v>54779541</v>
      </c>
      <c r="J118" s="43">
        <f>SUM(D118:I118)</f>
        <v>489110421</v>
      </c>
    </row>
    <row r="119" spans="2:10" ht="14.25">
      <c r="B119" s="7" t="s">
        <v>222</v>
      </c>
      <c r="C119" s="17" t="s">
        <v>132</v>
      </c>
      <c r="D119" s="43">
        <v>0</v>
      </c>
      <c r="E119" s="43">
        <v>0</v>
      </c>
      <c r="F119" s="43">
        <v>7283487</v>
      </c>
      <c r="G119" s="43">
        <v>0</v>
      </c>
      <c r="H119" s="43">
        <v>0</v>
      </c>
      <c r="I119" s="43">
        <v>0</v>
      </c>
      <c r="J119" s="43">
        <f>SUM(D119:I119)</f>
        <v>7283487</v>
      </c>
    </row>
    <row r="120" spans="2:10" ht="14.25">
      <c r="B120" s="7"/>
      <c r="C120" s="17"/>
      <c r="D120" s="17"/>
      <c r="E120" s="17"/>
      <c r="F120" s="17"/>
      <c r="G120" s="17"/>
      <c r="H120" s="17"/>
      <c r="I120" s="17"/>
      <c r="J120" s="17"/>
    </row>
    <row r="121" spans="2:10" ht="15">
      <c r="B121" s="11" t="s">
        <v>223</v>
      </c>
      <c r="C121" s="19" t="s">
        <v>79</v>
      </c>
      <c r="D121" s="14">
        <f aca="true" t="shared" si="22" ref="D121:J121">SUM(D122:D128)</f>
        <v>388844000</v>
      </c>
      <c r="E121" s="14">
        <f t="shared" si="22"/>
        <v>72811080</v>
      </c>
      <c r="F121" s="14">
        <f t="shared" si="22"/>
        <v>172559149</v>
      </c>
      <c r="G121" s="14">
        <f t="shared" si="22"/>
        <v>37588150</v>
      </c>
      <c r="H121" s="14">
        <f t="shared" si="22"/>
        <v>7730968</v>
      </c>
      <c r="I121" s="14">
        <f t="shared" si="22"/>
        <v>3090209</v>
      </c>
      <c r="J121" s="14">
        <f t="shared" si="22"/>
        <v>682623556</v>
      </c>
    </row>
    <row r="122" spans="2:10" ht="14.25">
      <c r="B122" s="7" t="s">
        <v>80</v>
      </c>
      <c r="C122" s="17" t="s">
        <v>182</v>
      </c>
      <c r="D122" s="43">
        <v>57898978</v>
      </c>
      <c r="E122" s="43">
        <v>9026782</v>
      </c>
      <c r="F122" s="43">
        <v>28440804</v>
      </c>
      <c r="G122" s="43">
        <v>3046794</v>
      </c>
      <c r="H122" s="43">
        <v>525967</v>
      </c>
      <c r="I122" s="43">
        <v>510734</v>
      </c>
      <c r="J122" s="43">
        <f aca="true" t="shared" si="23" ref="J122:J128">SUM(D122:I122)</f>
        <v>99450059</v>
      </c>
    </row>
    <row r="123" spans="2:10" ht="14.25">
      <c r="B123" s="7" t="s">
        <v>81</v>
      </c>
      <c r="C123" s="17" t="s">
        <v>183</v>
      </c>
      <c r="D123" s="43">
        <v>5023488</v>
      </c>
      <c r="E123" s="43">
        <v>64815</v>
      </c>
      <c r="F123" s="43">
        <v>2598570</v>
      </c>
      <c r="G123" s="43">
        <v>68900</v>
      </c>
      <c r="H123" s="43">
        <v>0</v>
      </c>
      <c r="I123" s="43">
        <v>51399</v>
      </c>
      <c r="J123" s="43">
        <f t="shared" si="23"/>
        <v>7807172</v>
      </c>
    </row>
    <row r="124" spans="2:10" ht="14.25">
      <c r="B124" s="7" t="s">
        <v>82</v>
      </c>
      <c r="C124" s="17" t="s">
        <v>184</v>
      </c>
      <c r="D124" s="43">
        <v>10954340</v>
      </c>
      <c r="E124" s="43">
        <v>1298708</v>
      </c>
      <c r="F124" s="43">
        <v>2831275</v>
      </c>
      <c r="G124" s="43">
        <v>375534</v>
      </c>
      <c r="H124" s="43">
        <v>393136</v>
      </c>
      <c r="I124" s="43">
        <v>112360</v>
      </c>
      <c r="J124" s="43">
        <f t="shared" si="23"/>
        <v>15965353</v>
      </c>
    </row>
    <row r="125" spans="2:10" ht="14.25">
      <c r="B125" s="7" t="s">
        <v>83</v>
      </c>
      <c r="C125" s="17" t="s">
        <v>185</v>
      </c>
      <c r="D125" s="43">
        <v>256299350</v>
      </c>
      <c r="E125" s="43">
        <v>59797973</v>
      </c>
      <c r="F125" s="43">
        <v>117302669</v>
      </c>
      <c r="G125" s="43">
        <v>32646003</v>
      </c>
      <c r="H125" s="43">
        <v>6327881</v>
      </c>
      <c r="I125" s="43">
        <v>2037511</v>
      </c>
      <c r="J125" s="43">
        <f t="shared" si="23"/>
        <v>474411387</v>
      </c>
    </row>
    <row r="126" spans="2:10" ht="14.25">
      <c r="B126" s="7" t="s">
        <v>84</v>
      </c>
      <c r="C126" s="17" t="s">
        <v>186</v>
      </c>
      <c r="D126" s="43">
        <v>2435452</v>
      </c>
      <c r="E126" s="43">
        <v>1271314</v>
      </c>
      <c r="F126" s="43">
        <v>3465911</v>
      </c>
      <c r="G126" s="43">
        <v>600596</v>
      </c>
      <c r="H126" s="43">
        <v>121965</v>
      </c>
      <c r="I126" s="43">
        <v>144564</v>
      </c>
      <c r="J126" s="43">
        <f t="shared" si="23"/>
        <v>8039802</v>
      </c>
    </row>
    <row r="127" spans="2:10" ht="14.25">
      <c r="B127" s="7" t="s">
        <v>85</v>
      </c>
      <c r="C127" s="17" t="s">
        <v>187</v>
      </c>
      <c r="D127" s="43">
        <v>18516664</v>
      </c>
      <c r="E127" s="43">
        <v>944748</v>
      </c>
      <c r="F127" s="43">
        <v>14663301</v>
      </c>
      <c r="G127" s="43">
        <v>303661</v>
      </c>
      <c r="H127" s="43">
        <v>144659</v>
      </c>
      <c r="I127" s="43">
        <v>121752</v>
      </c>
      <c r="J127" s="43">
        <f t="shared" si="23"/>
        <v>34694785</v>
      </c>
    </row>
    <row r="128" spans="2:10" ht="14.25">
      <c r="B128" s="7" t="s">
        <v>86</v>
      </c>
      <c r="C128" s="17" t="s">
        <v>188</v>
      </c>
      <c r="D128" s="43">
        <v>37715728</v>
      </c>
      <c r="E128" s="43">
        <v>406740</v>
      </c>
      <c r="F128" s="43">
        <v>3256619</v>
      </c>
      <c r="G128" s="43">
        <v>546662</v>
      </c>
      <c r="H128" s="43">
        <v>217360</v>
      </c>
      <c r="I128" s="43">
        <v>111889</v>
      </c>
      <c r="J128" s="43">
        <f t="shared" si="23"/>
        <v>42254998</v>
      </c>
    </row>
    <row r="129" spans="2:10" ht="14.25">
      <c r="B129" s="7"/>
      <c r="C129" s="17"/>
      <c r="D129" s="17"/>
      <c r="E129" s="17"/>
      <c r="F129" s="17"/>
      <c r="G129" s="17"/>
      <c r="H129" s="17"/>
      <c r="I129" s="17"/>
      <c r="J129" s="17"/>
    </row>
    <row r="130" spans="2:10" ht="15">
      <c r="B130" s="11" t="s">
        <v>87</v>
      </c>
      <c r="C130" s="19" t="s">
        <v>88</v>
      </c>
      <c r="D130" s="14">
        <f aca="true" t="shared" si="24" ref="D130:J130">SUM(D131:D132)</f>
        <v>209816004</v>
      </c>
      <c r="E130" s="14">
        <f t="shared" si="24"/>
        <v>42067636</v>
      </c>
      <c r="F130" s="14">
        <f t="shared" si="24"/>
        <v>941862420</v>
      </c>
      <c r="G130" s="14">
        <f t="shared" si="24"/>
        <v>55582196</v>
      </c>
      <c r="H130" s="14">
        <f t="shared" si="24"/>
        <v>3341758</v>
      </c>
      <c r="I130" s="14">
        <f t="shared" si="24"/>
        <v>26231713</v>
      </c>
      <c r="J130" s="14">
        <f t="shared" si="24"/>
        <v>1278901727</v>
      </c>
    </row>
    <row r="131" spans="2:10" ht="14.25">
      <c r="B131" s="7" t="s">
        <v>89</v>
      </c>
      <c r="C131" s="17" t="s">
        <v>189</v>
      </c>
      <c r="D131" s="43">
        <v>79819375</v>
      </c>
      <c r="E131" s="43">
        <v>2879216</v>
      </c>
      <c r="F131" s="43">
        <v>130473463</v>
      </c>
      <c r="G131" s="43">
        <v>1957868</v>
      </c>
      <c r="H131" s="43">
        <v>451102</v>
      </c>
      <c r="I131" s="43">
        <v>6066270</v>
      </c>
      <c r="J131" s="43">
        <f>SUM(D131:I131)</f>
        <v>221647294</v>
      </c>
    </row>
    <row r="132" spans="2:10" ht="14.25">
      <c r="B132" s="7" t="s">
        <v>90</v>
      </c>
      <c r="C132" s="17" t="s">
        <v>190</v>
      </c>
      <c r="D132" s="43">
        <v>129996629</v>
      </c>
      <c r="E132" s="43">
        <v>39188420</v>
      </c>
      <c r="F132" s="43">
        <v>811388957</v>
      </c>
      <c r="G132" s="43">
        <v>53624328</v>
      </c>
      <c r="H132" s="43">
        <v>2890656</v>
      </c>
      <c r="I132" s="43">
        <v>20165443</v>
      </c>
      <c r="J132" s="43">
        <f>SUM(D132:I132)</f>
        <v>1057254433</v>
      </c>
    </row>
    <row r="133" spans="2:10" ht="14.25">
      <c r="B133" s="7"/>
      <c r="C133" s="17"/>
      <c r="D133" s="17"/>
      <c r="E133" s="17"/>
      <c r="F133" s="17"/>
      <c r="G133" s="17"/>
      <c r="H133" s="17"/>
      <c r="I133" s="17"/>
      <c r="J133" s="17"/>
    </row>
    <row r="134" spans="2:10" ht="15">
      <c r="B134" s="11" t="s">
        <v>91</v>
      </c>
      <c r="C134" s="19" t="s">
        <v>92</v>
      </c>
      <c r="D134" s="14">
        <f aca="true" t="shared" si="25" ref="D134:J134">SUM(D135:D142)</f>
        <v>559299998</v>
      </c>
      <c r="E134" s="14">
        <f t="shared" si="25"/>
        <v>323358166</v>
      </c>
      <c r="F134" s="14">
        <f t="shared" si="25"/>
        <v>1554520036</v>
      </c>
      <c r="G134" s="14">
        <f t="shared" si="25"/>
        <v>77460375</v>
      </c>
      <c r="H134" s="14">
        <f t="shared" si="25"/>
        <v>28305910</v>
      </c>
      <c r="I134" s="14">
        <f t="shared" si="25"/>
        <v>24220839</v>
      </c>
      <c r="J134" s="14">
        <f t="shared" si="25"/>
        <v>2567165324</v>
      </c>
    </row>
    <row r="135" spans="2:10" ht="14.25">
      <c r="B135" s="21" t="s">
        <v>93</v>
      </c>
      <c r="C135" s="22" t="s">
        <v>94</v>
      </c>
      <c r="D135" s="43">
        <v>101361352</v>
      </c>
      <c r="E135" s="43">
        <v>80767499</v>
      </c>
      <c r="F135" s="43">
        <v>83468782</v>
      </c>
      <c r="G135" s="43">
        <v>22274791</v>
      </c>
      <c r="H135" s="43">
        <v>6343535</v>
      </c>
      <c r="I135" s="43">
        <v>1436964</v>
      </c>
      <c r="J135" s="43">
        <f aca="true" t="shared" si="26" ref="J135:J142">SUM(D135:I135)</f>
        <v>295652923</v>
      </c>
    </row>
    <row r="136" spans="2:10" ht="14.25">
      <c r="B136" s="21" t="s">
        <v>95</v>
      </c>
      <c r="C136" s="22" t="s">
        <v>96</v>
      </c>
      <c r="D136" s="43">
        <v>45069284</v>
      </c>
      <c r="E136" s="43">
        <v>574129</v>
      </c>
      <c r="F136" s="43">
        <v>572537308</v>
      </c>
      <c r="G136" s="43">
        <v>607848</v>
      </c>
      <c r="H136" s="43">
        <v>0</v>
      </c>
      <c r="I136" s="43">
        <v>184963</v>
      </c>
      <c r="J136" s="43">
        <f t="shared" si="26"/>
        <v>618973532</v>
      </c>
    </row>
    <row r="137" spans="2:10" ht="14.25">
      <c r="B137" s="21" t="s">
        <v>97</v>
      </c>
      <c r="C137" s="22" t="s">
        <v>133</v>
      </c>
      <c r="D137" s="43">
        <v>206718103</v>
      </c>
      <c r="E137" s="43">
        <v>178986655</v>
      </c>
      <c r="F137" s="43">
        <v>160795716</v>
      </c>
      <c r="G137" s="43">
        <v>33467405</v>
      </c>
      <c r="H137" s="43">
        <v>13791664</v>
      </c>
      <c r="I137" s="43">
        <v>4513175</v>
      </c>
      <c r="J137" s="43">
        <f t="shared" si="26"/>
        <v>598272718</v>
      </c>
    </row>
    <row r="138" spans="2:10" ht="14.25">
      <c r="B138" s="21" t="s">
        <v>134</v>
      </c>
      <c r="C138" s="22" t="s">
        <v>191</v>
      </c>
      <c r="D138" s="43">
        <v>66504671</v>
      </c>
      <c r="E138" s="43">
        <v>22417623</v>
      </c>
      <c r="F138" s="43">
        <v>180392704</v>
      </c>
      <c r="G138" s="43">
        <v>10278646</v>
      </c>
      <c r="H138" s="43">
        <v>599818</v>
      </c>
      <c r="I138" s="43">
        <v>6278513</v>
      </c>
      <c r="J138" s="43">
        <f t="shared" si="26"/>
        <v>286471975</v>
      </c>
    </row>
    <row r="139" spans="2:10" ht="14.25">
      <c r="B139" s="21" t="s">
        <v>135</v>
      </c>
      <c r="C139" s="22" t="s">
        <v>136</v>
      </c>
      <c r="D139" s="43">
        <v>33495215</v>
      </c>
      <c r="E139" s="43">
        <v>21200968</v>
      </c>
      <c r="F139" s="43">
        <v>50449133</v>
      </c>
      <c r="G139" s="43">
        <v>6524239</v>
      </c>
      <c r="H139" s="43">
        <v>2281843</v>
      </c>
      <c r="I139" s="43">
        <v>1407301</v>
      </c>
      <c r="J139" s="43">
        <f t="shared" si="26"/>
        <v>115358699</v>
      </c>
    </row>
    <row r="140" spans="2:10" ht="14.25">
      <c r="B140" s="21" t="s">
        <v>137</v>
      </c>
      <c r="C140" s="22" t="s">
        <v>138</v>
      </c>
      <c r="D140" s="43">
        <v>74034618</v>
      </c>
      <c r="E140" s="43">
        <v>11108958</v>
      </c>
      <c r="F140" s="43">
        <v>390392481</v>
      </c>
      <c r="G140" s="43">
        <v>168704</v>
      </c>
      <c r="H140" s="43">
        <v>4295453</v>
      </c>
      <c r="I140" s="43">
        <v>9390565</v>
      </c>
      <c r="J140" s="43">
        <f t="shared" si="26"/>
        <v>489390779</v>
      </c>
    </row>
    <row r="141" spans="2:10" ht="14.25">
      <c r="B141" s="21" t="s">
        <v>139</v>
      </c>
      <c r="C141" s="22" t="s">
        <v>140</v>
      </c>
      <c r="D141" s="43">
        <v>1616926</v>
      </c>
      <c r="E141" s="43">
        <v>97829</v>
      </c>
      <c r="F141" s="43">
        <v>2279287</v>
      </c>
      <c r="G141" s="43">
        <v>856346</v>
      </c>
      <c r="H141" s="43">
        <v>257761</v>
      </c>
      <c r="I141" s="43">
        <v>463001</v>
      </c>
      <c r="J141" s="43">
        <f t="shared" si="26"/>
        <v>5571150</v>
      </c>
    </row>
    <row r="142" spans="2:10" ht="14.25">
      <c r="B142" s="21" t="s">
        <v>141</v>
      </c>
      <c r="C142" s="22" t="s">
        <v>6</v>
      </c>
      <c r="D142" s="43">
        <v>30499829</v>
      </c>
      <c r="E142" s="43">
        <v>8204505</v>
      </c>
      <c r="F142" s="43">
        <v>114204625</v>
      </c>
      <c r="G142" s="43">
        <v>3282396</v>
      </c>
      <c r="H142" s="43">
        <v>735836</v>
      </c>
      <c r="I142" s="43">
        <v>546357</v>
      </c>
      <c r="J142" s="43">
        <f t="shared" si="26"/>
        <v>157473548</v>
      </c>
    </row>
    <row r="143" spans="2:10" ht="14.25">
      <c r="B143" s="7"/>
      <c r="C143" s="17"/>
      <c r="D143" s="17"/>
      <c r="E143" s="45"/>
      <c r="F143" s="45"/>
      <c r="G143" s="45"/>
      <c r="H143" s="45"/>
      <c r="I143" s="45"/>
      <c r="J143" s="45"/>
    </row>
    <row r="144" spans="2:10" ht="15">
      <c r="B144" s="9">
        <v>5</v>
      </c>
      <c r="C144" s="10" t="s">
        <v>247</v>
      </c>
      <c r="D144" s="6">
        <f aca="true" t="shared" si="27" ref="D144:J144">+D146+D156+D160</f>
        <v>8968588056</v>
      </c>
      <c r="E144" s="6">
        <f t="shared" si="27"/>
        <v>560346458</v>
      </c>
      <c r="F144" s="6">
        <f t="shared" si="27"/>
        <v>5396509769</v>
      </c>
      <c r="G144" s="6">
        <f t="shared" si="27"/>
        <v>828671176</v>
      </c>
      <c r="H144" s="6">
        <f t="shared" si="27"/>
        <v>136900192</v>
      </c>
      <c r="I144" s="6">
        <f t="shared" si="27"/>
        <v>164721995</v>
      </c>
      <c r="J144" s="6">
        <f t="shared" si="27"/>
        <v>16055737646</v>
      </c>
    </row>
    <row r="145" spans="2:10" ht="15">
      <c r="B145" s="11"/>
      <c r="C145" s="12"/>
      <c r="D145" s="17"/>
      <c r="E145" s="45"/>
      <c r="F145" s="45"/>
      <c r="G145" s="45"/>
      <c r="H145" s="45"/>
      <c r="I145" s="45"/>
      <c r="J145" s="45"/>
    </row>
    <row r="146" spans="2:10" ht="15">
      <c r="B146" s="11" t="s">
        <v>142</v>
      </c>
      <c r="C146" s="19" t="s">
        <v>143</v>
      </c>
      <c r="D146" s="14">
        <f aca="true" t="shared" si="28" ref="D146:J146">SUM(D147:D154)</f>
        <v>3500560796</v>
      </c>
      <c r="E146" s="14">
        <f t="shared" si="28"/>
        <v>546092458</v>
      </c>
      <c r="F146" s="14">
        <f t="shared" si="28"/>
        <v>5078691869</v>
      </c>
      <c r="G146" s="14">
        <f t="shared" si="28"/>
        <v>748556904</v>
      </c>
      <c r="H146" s="14">
        <f t="shared" si="28"/>
        <v>136771552</v>
      </c>
      <c r="I146" s="14">
        <f t="shared" si="28"/>
        <v>164615995</v>
      </c>
      <c r="J146" s="14">
        <f t="shared" si="28"/>
        <v>10175289574</v>
      </c>
    </row>
    <row r="147" spans="2:10" ht="14.25">
      <c r="B147" s="21" t="s">
        <v>144</v>
      </c>
      <c r="C147" s="22" t="s">
        <v>7</v>
      </c>
      <c r="D147" s="43">
        <v>76394144</v>
      </c>
      <c r="E147" s="43">
        <v>3035941</v>
      </c>
      <c r="F147" s="43">
        <v>48726727</v>
      </c>
      <c r="G147" s="43">
        <v>1654113</v>
      </c>
      <c r="H147" s="43">
        <v>0</v>
      </c>
      <c r="I147" s="43">
        <v>1186087</v>
      </c>
      <c r="J147" s="43">
        <f aca="true" t="shared" si="29" ref="J147:J154">SUM(D147:I147)</f>
        <v>130997012</v>
      </c>
    </row>
    <row r="148" spans="2:10" ht="14.25">
      <c r="B148" s="21" t="s">
        <v>145</v>
      </c>
      <c r="C148" s="22" t="s">
        <v>8</v>
      </c>
      <c r="D148" s="43">
        <v>701084189</v>
      </c>
      <c r="E148" s="43">
        <v>176732023</v>
      </c>
      <c r="F148" s="43">
        <v>2449711264</v>
      </c>
      <c r="G148" s="43">
        <v>284420469</v>
      </c>
      <c r="H148" s="43">
        <v>23803479</v>
      </c>
      <c r="I148" s="43">
        <v>56870212</v>
      </c>
      <c r="J148" s="43">
        <f t="shared" si="29"/>
        <v>3692621636</v>
      </c>
    </row>
    <row r="149" spans="2:10" ht="14.25">
      <c r="B149" s="21" t="s">
        <v>146</v>
      </c>
      <c r="C149" s="22" t="s">
        <v>9</v>
      </c>
      <c r="D149" s="43">
        <v>881438396</v>
      </c>
      <c r="E149" s="43">
        <v>16526727</v>
      </c>
      <c r="F149" s="43">
        <v>512643848</v>
      </c>
      <c r="G149" s="43">
        <v>34919527</v>
      </c>
      <c r="H149" s="43">
        <v>9542135</v>
      </c>
      <c r="I149" s="43">
        <v>58755336</v>
      </c>
      <c r="J149" s="42">
        <f t="shared" si="29"/>
        <v>1513825969</v>
      </c>
    </row>
    <row r="150" spans="2:10" ht="14.25">
      <c r="B150" s="21" t="s">
        <v>147</v>
      </c>
      <c r="C150" s="22" t="s">
        <v>10</v>
      </c>
      <c r="D150" s="43">
        <v>291308015</v>
      </c>
      <c r="E150" s="43">
        <v>312713173</v>
      </c>
      <c r="F150" s="43">
        <v>237055501</v>
      </c>
      <c r="G150" s="43">
        <v>199324566</v>
      </c>
      <c r="H150" s="43">
        <v>68818192</v>
      </c>
      <c r="I150" s="43">
        <v>14278929</v>
      </c>
      <c r="J150" s="43">
        <f t="shared" si="29"/>
        <v>1123498376</v>
      </c>
    </row>
    <row r="151" spans="2:10" ht="14.25">
      <c r="B151" s="15" t="s">
        <v>148</v>
      </c>
      <c r="C151" s="16" t="s">
        <v>149</v>
      </c>
      <c r="D151" s="43">
        <v>1263643497</v>
      </c>
      <c r="E151" s="43">
        <v>15630736</v>
      </c>
      <c r="F151" s="43">
        <v>297560205</v>
      </c>
      <c r="G151" s="43">
        <v>225250346</v>
      </c>
      <c r="H151" s="43">
        <v>31528817</v>
      </c>
      <c r="I151" s="43">
        <v>17176881</v>
      </c>
      <c r="J151" s="42">
        <f t="shared" si="29"/>
        <v>1850790482</v>
      </c>
    </row>
    <row r="152" spans="2:10" ht="14.25">
      <c r="B152" s="15" t="s">
        <v>150</v>
      </c>
      <c r="C152" s="16" t="s">
        <v>11</v>
      </c>
      <c r="D152" s="43">
        <v>159887485</v>
      </c>
      <c r="E152" s="43">
        <v>0</v>
      </c>
      <c r="F152" s="43">
        <v>1092629304</v>
      </c>
      <c r="G152" s="43">
        <v>0</v>
      </c>
      <c r="H152" s="43">
        <v>0</v>
      </c>
      <c r="I152" s="43">
        <v>0</v>
      </c>
      <c r="J152" s="43">
        <f t="shared" si="29"/>
        <v>1252516789</v>
      </c>
    </row>
    <row r="153" spans="2:10" ht="14.25">
      <c r="B153" s="21" t="s">
        <v>151</v>
      </c>
      <c r="C153" s="22" t="s">
        <v>12</v>
      </c>
      <c r="D153" s="43">
        <v>10296816</v>
      </c>
      <c r="E153" s="43">
        <v>7896848</v>
      </c>
      <c r="F153" s="43">
        <v>4579035</v>
      </c>
      <c r="G153" s="43">
        <v>1853885</v>
      </c>
      <c r="H153" s="43">
        <v>393601</v>
      </c>
      <c r="I153" s="43">
        <v>282458</v>
      </c>
      <c r="J153" s="43">
        <f t="shared" si="29"/>
        <v>25302643</v>
      </c>
    </row>
    <row r="154" spans="2:10" ht="14.25">
      <c r="B154" s="21" t="s">
        <v>152</v>
      </c>
      <c r="C154" s="22" t="s">
        <v>13</v>
      </c>
      <c r="D154" s="43">
        <v>116508254</v>
      </c>
      <c r="E154" s="43">
        <v>13557010</v>
      </c>
      <c r="F154" s="43">
        <v>435785985</v>
      </c>
      <c r="G154" s="43">
        <v>1133998</v>
      </c>
      <c r="H154" s="43">
        <v>2685328</v>
      </c>
      <c r="I154" s="43">
        <v>16066092</v>
      </c>
      <c r="J154" s="43">
        <f t="shared" si="29"/>
        <v>585736667</v>
      </c>
    </row>
    <row r="155" spans="4:10" ht="14.25">
      <c r="D155" s="17"/>
      <c r="E155" s="17"/>
      <c r="F155" s="17"/>
      <c r="G155" s="17"/>
      <c r="H155" s="17"/>
      <c r="I155" s="17"/>
      <c r="J155" s="17"/>
    </row>
    <row r="156" spans="2:10" ht="15">
      <c r="B156" s="11" t="s">
        <v>153</v>
      </c>
      <c r="C156" s="19" t="s">
        <v>154</v>
      </c>
      <c r="D156" s="14">
        <f aca="true" t="shared" si="30" ref="D156:J156">SUM(D157:D158)</f>
        <v>3965116092</v>
      </c>
      <c r="E156" s="14">
        <f t="shared" si="30"/>
        <v>13830000</v>
      </c>
      <c r="F156" s="14">
        <f t="shared" si="30"/>
        <v>118310000</v>
      </c>
      <c r="G156" s="14">
        <f t="shared" si="30"/>
        <v>79000000</v>
      </c>
      <c r="H156" s="14">
        <f t="shared" si="30"/>
        <v>0</v>
      </c>
      <c r="I156" s="14">
        <f t="shared" si="30"/>
        <v>0</v>
      </c>
      <c r="J156" s="14">
        <f t="shared" si="30"/>
        <v>4176256092</v>
      </c>
    </row>
    <row r="157" spans="2:10" ht="14.25">
      <c r="B157" s="13" t="s">
        <v>155</v>
      </c>
      <c r="C157" s="13" t="s">
        <v>14</v>
      </c>
      <c r="D157" s="42">
        <v>1959498092</v>
      </c>
      <c r="E157" s="43">
        <v>13830000</v>
      </c>
      <c r="F157" s="43">
        <v>118310000</v>
      </c>
      <c r="G157" s="43">
        <v>79000000</v>
      </c>
      <c r="H157" s="43">
        <v>0</v>
      </c>
      <c r="I157" s="43">
        <v>0</v>
      </c>
      <c r="J157" s="43">
        <f>SUM(D157:I157)</f>
        <v>2170638092</v>
      </c>
    </row>
    <row r="158" spans="2:10" ht="14.25">
      <c r="B158" s="13" t="s">
        <v>156</v>
      </c>
      <c r="C158" s="13" t="s">
        <v>157</v>
      </c>
      <c r="D158" s="43">
        <v>2005618000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f>SUM(D158:I158)</f>
        <v>2005618000</v>
      </c>
    </row>
    <row r="159" spans="4:10" ht="14.25">
      <c r="D159" s="17"/>
      <c r="E159" s="17"/>
      <c r="F159" s="17"/>
      <c r="G159" s="17"/>
      <c r="H159" s="17"/>
      <c r="I159" s="17"/>
      <c r="J159" s="17"/>
    </row>
    <row r="160" spans="2:10" ht="15">
      <c r="B160" s="11" t="s">
        <v>158</v>
      </c>
      <c r="C160" s="19" t="s">
        <v>159</v>
      </c>
      <c r="D160" s="14">
        <f aca="true" t="shared" si="31" ref="D160:J160">SUM(D161:D164)</f>
        <v>1502911168</v>
      </c>
      <c r="E160" s="14">
        <f t="shared" si="31"/>
        <v>424000</v>
      </c>
      <c r="F160" s="14">
        <f t="shared" si="31"/>
        <v>199507900</v>
      </c>
      <c r="G160" s="14">
        <f t="shared" si="31"/>
        <v>1114272</v>
      </c>
      <c r="H160" s="14">
        <f t="shared" si="31"/>
        <v>128640</v>
      </c>
      <c r="I160" s="14">
        <f t="shared" si="31"/>
        <v>106000</v>
      </c>
      <c r="J160" s="14">
        <f t="shared" si="31"/>
        <v>1704191980</v>
      </c>
    </row>
    <row r="161" spans="2:10" ht="14.25">
      <c r="B161" s="7" t="s">
        <v>160</v>
      </c>
      <c r="C161" s="17" t="s">
        <v>15</v>
      </c>
      <c r="D161" s="43">
        <v>0</v>
      </c>
      <c r="E161" s="43">
        <v>0</v>
      </c>
      <c r="F161" s="43">
        <v>14537900</v>
      </c>
      <c r="G161" s="43">
        <v>0</v>
      </c>
      <c r="H161" s="43">
        <v>0</v>
      </c>
      <c r="I161" s="43">
        <v>0</v>
      </c>
      <c r="J161" s="43">
        <f>SUM(D161:I161)</f>
        <v>14537900</v>
      </c>
    </row>
    <row r="162" spans="2:10" ht="14.25">
      <c r="B162" s="21" t="s">
        <v>161</v>
      </c>
      <c r="C162" s="22" t="s">
        <v>16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f>SUM(D162:I162)</f>
        <v>0</v>
      </c>
    </row>
    <row r="163" spans="2:10" ht="14.25">
      <c r="B163" s="21" t="s">
        <v>162</v>
      </c>
      <c r="C163" s="22" t="s">
        <v>163</v>
      </c>
      <c r="D163" s="43">
        <v>1502911168</v>
      </c>
      <c r="E163" s="43">
        <v>0</v>
      </c>
      <c r="F163" s="43">
        <v>184970000</v>
      </c>
      <c r="G163" s="43">
        <v>1114272</v>
      </c>
      <c r="H163" s="43">
        <v>128640</v>
      </c>
      <c r="I163" s="43">
        <v>106000</v>
      </c>
      <c r="J163" s="43">
        <f>SUM(D163:I163)</f>
        <v>1689230080</v>
      </c>
    </row>
    <row r="164" spans="2:10" ht="14.25">
      <c r="B164" s="21" t="s">
        <v>164</v>
      </c>
      <c r="C164" s="22" t="s">
        <v>17</v>
      </c>
      <c r="D164" s="43">
        <v>0</v>
      </c>
      <c r="E164" s="43">
        <v>424000</v>
      </c>
      <c r="F164" s="43">
        <v>0</v>
      </c>
      <c r="G164" s="43">
        <v>0</v>
      </c>
      <c r="H164" s="43">
        <v>0</v>
      </c>
      <c r="I164" s="43">
        <v>0</v>
      </c>
      <c r="J164" s="43">
        <f>SUM(D164:I164)</f>
        <v>424000</v>
      </c>
    </row>
    <row r="165" spans="2:10" ht="14.25">
      <c r="B165" s="21"/>
      <c r="C165" s="22"/>
      <c r="D165" s="17"/>
      <c r="E165" s="45"/>
      <c r="F165" s="45"/>
      <c r="G165" s="45"/>
      <c r="H165" s="45"/>
      <c r="I165" s="45"/>
      <c r="J165" s="45"/>
    </row>
    <row r="166" spans="2:10" ht="15">
      <c r="B166" s="9">
        <v>6</v>
      </c>
      <c r="C166" s="10" t="s">
        <v>248</v>
      </c>
      <c r="D166" s="6">
        <f aca="true" t="shared" si="32" ref="D166:J166">+D168+D171+D176+D180+D183+D186</f>
        <v>2518071698.8075</v>
      </c>
      <c r="E166" s="6">
        <f t="shared" si="32"/>
        <v>267942044</v>
      </c>
      <c r="F166" s="6">
        <f t="shared" si="32"/>
        <v>171161529</v>
      </c>
      <c r="G166" s="6">
        <f t="shared" si="32"/>
        <v>95909704.425</v>
      </c>
      <c r="H166" s="6">
        <f t="shared" si="32"/>
        <v>78473945.225</v>
      </c>
      <c r="I166" s="6">
        <f t="shared" si="32"/>
        <v>13191851.8925</v>
      </c>
      <c r="J166" s="6">
        <f t="shared" si="32"/>
        <v>3144750773.35</v>
      </c>
    </row>
    <row r="167" spans="2:10" ht="15">
      <c r="B167" s="11"/>
      <c r="C167" s="12"/>
      <c r="D167" s="17"/>
      <c r="E167" s="45"/>
      <c r="F167" s="45"/>
      <c r="G167" s="45"/>
      <c r="H167" s="45"/>
      <c r="I167" s="45"/>
      <c r="J167" s="45"/>
    </row>
    <row r="168" spans="2:10" ht="15">
      <c r="B168" s="11" t="s">
        <v>165</v>
      </c>
      <c r="C168" s="19" t="s">
        <v>166</v>
      </c>
      <c r="D168" s="14">
        <f aca="true" t="shared" si="33" ref="D168:J168">+D169</f>
        <v>276570314.8075</v>
      </c>
      <c r="E168" s="14">
        <f t="shared" si="33"/>
        <v>239338545</v>
      </c>
      <c r="F168" s="14">
        <f t="shared" si="33"/>
        <v>134350393</v>
      </c>
      <c r="G168" s="14">
        <f t="shared" si="33"/>
        <v>79728568.425</v>
      </c>
      <c r="H168" s="14">
        <f t="shared" si="33"/>
        <v>54292809.225</v>
      </c>
      <c r="I168" s="14">
        <f t="shared" si="33"/>
        <v>13191851.8925</v>
      </c>
      <c r="J168" s="14">
        <f t="shared" si="33"/>
        <v>797472482.35</v>
      </c>
    </row>
    <row r="169" spans="2:10" ht="14.25">
      <c r="B169" s="21" t="s">
        <v>167</v>
      </c>
      <c r="C169" s="22" t="s">
        <v>168</v>
      </c>
      <c r="D169" s="42">
        <v>276570314.8075</v>
      </c>
      <c r="E169" s="42">
        <v>239338545</v>
      </c>
      <c r="F169" s="42">
        <v>134350393</v>
      </c>
      <c r="G169" s="42">
        <v>79728568.425</v>
      </c>
      <c r="H169" s="42">
        <v>54292809.225</v>
      </c>
      <c r="I169" s="42">
        <v>13191851.8925</v>
      </c>
      <c r="J169" s="43">
        <f>SUM(D169:I169)</f>
        <v>797472482.35</v>
      </c>
    </row>
    <row r="170" spans="2:10" ht="14.25">
      <c r="B170" s="21"/>
      <c r="C170" s="22"/>
      <c r="D170" s="17"/>
      <c r="E170" s="17"/>
      <c r="F170" s="17"/>
      <c r="G170" s="17"/>
      <c r="H170" s="17"/>
      <c r="I170" s="17"/>
      <c r="J170" s="17"/>
    </row>
    <row r="171" spans="2:10" ht="15">
      <c r="B171" s="11" t="s">
        <v>169</v>
      </c>
      <c r="C171" s="19" t="s">
        <v>170</v>
      </c>
      <c r="D171" s="14">
        <f aca="true" t="shared" si="34" ref="D171:J171">SUM(D172:D174)</f>
        <v>190911364</v>
      </c>
      <c r="E171" s="14">
        <f t="shared" si="34"/>
        <v>27589879</v>
      </c>
      <c r="F171" s="14">
        <f t="shared" si="34"/>
        <v>811136</v>
      </c>
      <c r="G171" s="14">
        <f t="shared" si="34"/>
        <v>4181136</v>
      </c>
      <c r="H171" s="14">
        <f t="shared" si="34"/>
        <v>24181136</v>
      </c>
      <c r="I171" s="14">
        <f t="shared" si="34"/>
        <v>0</v>
      </c>
      <c r="J171" s="14">
        <f t="shared" si="34"/>
        <v>247674651</v>
      </c>
    </row>
    <row r="172" spans="2:10" ht="14.25">
      <c r="B172" s="21" t="s">
        <v>171</v>
      </c>
      <c r="C172" s="22" t="s">
        <v>18</v>
      </c>
      <c r="D172" s="43">
        <v>8111364</v>
      </c>
      <c r="E172" s="43">
        <v>27589879</v>
      </c>
      <c r="F172" s="43">
        <v>811136</v>
      </c>
      <c r="G172" s="43">
        <v>4181136</v>
      </c>
      <c r="H172" s="43">
        <f>20000000+4181136</f>
        <v>24181136</v>
      </c>
      <c r="I172" s="43">
        <v>0</v>
      </c>
      <c r="J172" s="43">
        <f>SUM(D172:I172)</f>
        <v>64874651</v>
      </c>
    </row>
    <row r="173" spans="2:10" ht="14.25">
      <c r="B173" s="21" t="s">
        <v>172</v>
      </c>
      <c r="C173" s="22" t="s">
        <v>173</v>
      </c>
      <c r="D173" s="43">
        <v>180000000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f>SUM(D173:I173)</f>
        <v>180000000</v>
      </c>
    </row>
    <row r="174" spans="2:10" ht="14.25">
      <c r="B174" s="21" t="s">
        <v>174</v>
      </c>
      <c r="C174" s="22" t="s">
        <v>19</v>
      </c>
      <c r="D174" s="43">
        <v>2800000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f>SUM(D174:I174)</f>
        <v>2800000</v>
      </c>
    </row>
    <row r="175" spans="2:10" ht="14.25">
      <c r="B175" s="21"/>
      <c r="C175" s="22"/>
      <c r="D175" s="17"/>
      <c r="E175" s="17"/>
      <c r="F175" s="17"/>
      <c r="G175" s="17"/>
      <c r="H175" s="17"/>
      <c r="I175" s="17"/>
      <c r="J175" s="17"/>
    </row>
    <row r="176" spans="2:10" ht="15">
      <c r="B176" s="11" t="s">
        <v>175</v>
      </c>
      <c r="C176" s="19" t="s">
        <v>176</v>
      </c>
      <c r="D176" s="14">
        <f aca="true" t="shared" si="35" ref="D176:I176">SUM(D177:D178)</f>
        <v>1809244919</v>
      </c>
      <c r="E176" s="14">
        <f t="shared" si="35"/>
        <v>0</v>
      </c>
      <c r="F176" s="14">
        <f t="shared" si="35"/>
        <v>0</v>
      </c>
      <c r="G176" s="14">
        <f t="shared" si="35"/>
        <v>12000000</v>
      </c>
      <c r="H176" s="14">
        <f t="shared" si="35"/>
        <v>0</v>
      </c>
      <c r="I176" s="14">
        <f t="shared" si="35"/>
        <v>0</v>
      </c>
      <c r="J176" s="14">
        <f>+J177+J178</f>
        <v>1821244919</v>
      </c>
    </row>
    <row r="177" spans="2:10" ht="14.25">
      <c r="B177" s="21" t="s">
        <v>177</v>
      </c>
      <c r="C177" s="22" t="s">
        <v>224</v>
      </c>
      <c r="D177" s="43">
        <v>1809244919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f>SUM(D177:I177)</f>
        <v>1809244919</v>
      </c>
    </row>
    <row r="178" spans="2:10" ht="14.25">
      <c r="B178" s="21" t="s">
        <v>297</v>
      </c>
      <c r="C178" s="22" t="s">
        <v>298</v>
      </c>
      <c r="D178" s="43">
        <v>0</v>
      </c>
      <c r="E178" s="43">
        <v>0</v>
      </c>
      <c r="F178" s="43">
        <v>0</v>
      </c>
      <c r="G178" s="43">
        <v>12000000</v>
      </c>
      <c r="H178" s="43">
        <v>0</v>
      </c>
      <c r="I178" s="43">
        <v>0</v>
      </c>
      <c r="J178" s="43">
        <f>SUM(D178:I178)</f>
        <v>12000000</v>
      </c>
    </row>
    <row r="179" spans="2:10" ht="14.25">
      <c r="B179" s="21"/>
      <c r="C179" s="22"/>
      <c r="D179" s="42"/>
      <c r="E179" s="42"/>
      <c r="F179" s="42"/>
      <c r="G179" s="42"/>
      <c r="H179" s="42"/>
      <c r="I179" s="42"/>
      <c r="J179" s="42"/>
    </row>
    <row r="180" spans="2:10" ht="15">
      <c r="B180" s="24">
        <v>6.04</v>
      </c>
      <c r="C180" s="25" t="s">
        <v>301</v>
      </c>
      <c r="D180" s="26">
        <f aca="true" t="shared" si="36" ref="D180:J180">+D181</f>
        <v>18000000</v>
      </c>
      <c r="E180" s="26">
        <f t="shared" si="36"/>
        <v>0</v>
      </c>
      <c r="F180" s="26">
        <f t="shared" si="36"/>
        <v>0</v>
      </c>
      <c r="G180" s="26">
        <f t="shared" si="36"/>
        <v>0</v>
      </c>
      <c r="H180" s="26">
        <f t="shared" si="36"/>
        <v>0</v>
      </c>
      <c r="I180" s="26">
        <f t="shared" si="36"/>
        <v>0</v>
      </c>
      <c r="J180" s="14">
        <f t="shared" si="36"/>
        <v>18000000</v>
      </c>
    </row>
    <row r="181" spans="2:10" ht="14.25">
      <c r="B181" s="21" t="s">
        <v>307</v>
      </c>
      <c r="C181" s="22" t="s">
        <v>308</v>
      </c>
      <c r="D181" s="43">
        <v>18000000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f>SUM(D181:I181)</f>
        <v>18000000</v>
      </c>
    </row>
    <row r="182" spans="2:10" ht="14.25">
      <c r="B182" s="21"/>
      <c r="C182" s="22"/>
      <c r="D182" s="17"/>
      <c r="E182" s="17"/>
      <c r="F182" s="17"/>
      <c r="G182" s="17"/>
      <c r="H182" s="17"/>
      <c r="I182" s="17"/>
      <c r="J182" s="17"/>
    </row>
    <row r="183" spans="2:10" ht="15">
      <c r="B183" s="11" t="s">
        <v>178</v>
      </c>
      <c r="C183" s="19" t="s">
        <v>179</v>
      </c>
      <c r="D183" s="14">
        <f aca="true" t="shared" si="37" ref="D183:J183">+D184</f>
        <v>222765482</v>
      </c>
      <c r="E183" s="14">
        <f t="shared" si="37"/>
        <v>0</v>
      </c>
      <c r="F183" s="14">
        <f t="shared" si="37"/>
        <v>0</v>
      </c>
      <c r="G183" s="14">
        <f t="shared" si="37"/>
        <v>0</v>
      </c>
      <c r="H183" s="14">
        <f t="shared" si="37"/>
        <v>0</v>
      </c>
      <c r="I183" s="14">
        <f t="shared" si="37"/>
        <v>0</v>
      </c>
      <c r="J183" s="14">
        <f t="shared" si="37"/>
        <v>222765482</v>
      </c>
    </row>
    <row r="184" spans="2:10" ht="14.25">
      <c r="B184" s="21" t="s">
        <v>180</v>
      </c>
      <c r="C184" s="22" t="s">
        <v>225</v>
      </c>
      <c r="D184" s="43">
        <v>222765482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f>SUM(D184:I184)</f>
        <v>222765482</v>
      </c>
    </row>
    <row r="185" spans="2:10" ht="14.25">
      <c r="B185" s="21"/>
      <c r="C185" s="22"/>
      <c r="D185" s="17"/>
      <c r="E185" s="17"/>
      <c r="F185" s="17"/>
      <c r="G185" s="17"/>
      <c r="H185" s="17"/>
      <c r="I185" s="17"/>
      <c r="J185" s="17"/>
    </row>
    <row r="186" spans="2:10" ht="15">
      <c r="B186" s="11" t="s">
        <v>181</v>
      </c>
      <c r="C186" s="19" t="s">
        <v>0</v>
      </c>
      <c r="D186" s="37">
        <f aca="true" t="shared" si="38" ref="D186:J186">+D187</f>
        <v>579619</v>
      </c>
      <c r="E186" s="37">
        <f t="shared" si="38"/>
        <v>1013620</v>
      </c>
      <c r="F186" s="37">
        <f t="shared" si="38"/>
        <v>36000000</v>
      </c>
      <c r="G186" s="37">
        <f t="shared" si="38"/>
        <v>0</v>
      </c>
      <c r="H186" s="37">
        <f t="shared" si="38"/>
        <v>0</v>
      </c>
      <c r="I186" s="37">
        <f t="shared" si="38"/>
        <v>0</v>
      </c>
      <c r="J186" s="37">
        <f t="shared" si="38"/>
        <v>37593239</v>
      </c>
    </row>
    <row r="187" spans="2:10" ht="14.25">
      <c r="B187" s="21" t="s">
        <v>1</v>
      </c>
      <c r="C187" s="22" t="s">
        <v>2</v>
      </c>
      <c r="D187" s="43">
        <v>579619</v>
      </c>
      <c r="E187" s="43">
        <v>1013620</v>
      </c>
      <c r="F187" s="43">
        <v>36000000</v>
      </c>
      <c r="G187" s="43">
        <v>0</v>
      </c>
      <c r="H187" s="43">
        <v>0</v>
      </c>
      <c r="I187" s="43">
        <v>0</v>
      </c>
      <c r="J187" s="43">
        <f>SUM(D187:I187)</f>
        <v>37593239</v>
      </c>
    </row>
    <row r="188" spans="2:10" ht="14.25">
      <c r="B188" s="21"/>
      <c r="C188" s="22"/>
      <c r="D188" s="17"/>
      <c r="E188" s="45"/>
      <c r="F188" s="45"/>
      <c r="G188" s="45"/>
      <c r="H188" s="45"/>
      <c r="I188" s="45"/>
      <c r="J188" s="45"/>
    </row>
    <row r="189" spans="2:10" ht="15">
      <c r="B189" s="9">
        <v>9</v>
      </c>
      <c r="C189" s="10" t="s">
        <v>249</v>
      </c>
      <c r="D189" s="6">
        <f aca="true" t="shared" si="39" ref="D189:J189">+D191</f>
        <v>0</v>
      </c>
      <c r="E189" s="6">
        <f t="shared" si="39"/>
        <v>0</v>
      </c>
      <c r="F189" s="6">
        <f t="shared" si="39"/>
        <v>92000000</v>
      </c>
      <c r="G189" s="6">
        <f t="shared" si="39"/>
        <v>0</v>
      </c>
      <c r="H189" s="6">
        <f t="shared" si="39"/>
        <v>0</v>
      </c>
      <c r="I189" s="6">
        <f t="shared" si="39"/>
        <v>58000000</v>
      </c>
      <c r="J189" s="6">
        <f t="shared" si="39"/>
        <v>150000000</v>
      </c>
    </row>
    <row r="190" spans="2:10" ht="15">
      <c r="B190" s="11"/>
      <c r="C190" s="12"/>
      <c r="D190" s="17"/>
      <c r="E190" s="45"/>
      <c r="F190" s="45"/>
      <c r="G190" s="45"/>
      <c r="H190" s="45"/>
      <c r="I190" s="45"/>
      <c r="J190" s="45"/>
    </row>
    <row r="191" spans="2:10" ht="15">
      <c r="B191" s="11" t="s">
        <v>3</v>
      </c>
      <c r="C191" s="19" t="s">
        <v>4</v>
      </c>
      <c r="D191" s="14">
        <f aca="true" t="shared" si="40" ref="D191:J191">+D192</f>
        <v>0</v>
      </c>
      <c r="E191" s="14">
        <f t="shared" si="40"/>
        <v>0</v>
      </c>
      <c r="F191" s="14">
        <f t="shared" si="40"/>
        <v>92000000</v>
      </c>
      <c r="G191" s="14">
        <f t="shared" si="40"/>
        <v>0</v>
      </c>
      <c r="H191" s="14">
        <f t="shared" si="40"/>
        <v>0</v>
      </c>
      <c r="I191" s="14">
        <f t="shared" si="40"/>
        <v>58000000</v>
      </c>
      <c r="J191" s="14">
        <f t="shared" si="40"/>
        <v>150000000</v>
      </c>
    </row>
    <row r="192" spans="2:10" ht="14.25">
      <c r="B192" s="21" t="s">
        <v>5</v>
      </c>
      <c r="C192" s="22" t="s">
        <v>226</v>
      </c>
      <c r="D192" s="43">
        <v>0</v>
      </c>
      <c r="E192" s="43">
        <v>0</v>
      </c>
      <c r="F192" s="43">
        <v>92000000</v>
      </c>
      <c r="G192" s="43">
        <v>0</v>
      </c>
      <c r="H192" s="43">
        <v>0</v>
      </c>
      <c r="I192" s="43">
        <v>58000000</v>
      </c>
      <c r="J192" s="43">
        <f>SUM(D192:I192)</f>
        <v>150000000</v>
      </c>
    </row>
    <row r="193" spans="2:10" ht="13.5" thickBot="1">
      <c r="B193" s="23"/>
      <c r="C193" s="23"/>
      <c r="D193" s="23"/>
      <c r="E193" s="23"/>
      <c r="F193" s="23"/>
      <c r="G193" s="23"/>
      <c r="H193" s="23"/>
      <c r="I193" s="23"/>
      <c r="J193" s="23"/>
    </row>
  </sheetData>
  <mergeCells count="11">
    <mergeCell ref="G5:G8"/>
    <mergeCell ref="B2:J3"/>
    <mergeCell ref="H5:H8"/>
    <mergeCell ref="I5:I8"/>
    <mergeCell ref="J5:J8"/>
    <mergeCell ref="B5:B8"/>
    <mergeCell ref="C5:C8"/>
    <mergeCell ref="B10:C10"/>
    <mergeCell ref="D5:D8"/>
    <mergeCell ref="E5:E8"/>
    <mergeCell ref="F5:F8"/>
  </mergeCells>
  <printOptions horizontalCentered="1"/>
  <pageMargins left="0.35433070866141736" right="0.2362204724409449" top="0.35433070866141736" bottom="0.3937007874015748" header="0" footer="0"/>
  <pageSetup horizontalDpi="600" verticalDpi="600" orientation="landscape" paperSize="123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1">
      <selection activeCell="C179" sqref="C179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 t="s">
        <v>304</v>
      </c>
      <c r="C3" s="52"/>
      <c r="D3" s="52"/>
      <c r="E3" s="52"/>
      <c r="F3" s="52"/>
      <c r="G3" s="52"/>
      <c r="H3" s="52"/>
      <c r="I3" s="52"/>
      <c r="J3" s="52"/>
    </row>
    <row r="4" spans="6:13" ht="15.75" thickBot="1">
      <c r="F4" s="2"/>
      <c r="J4" s="2"/>
      <c r="L4" s="27"/>
      <c r="M4" s="28"/>
    </row>
    <row r="5" spans="2:13" ht="15" customHeight="1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  <c r="L5" s="27"/>
      <c r="M5" s="28"/>
    </row>
    <row r="6" spans="2:13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  <c r="L6" s="27"/>
      <c r="M6" s="28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.75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 t="e">
        <f aca="true" t="shared" si="0" ref="D11:J11">+D13+D44+D108+D145+D167+D190</f>
        <v>#REF!</v>
      </c>
      <c r="E11" s="6" t="e">
        <f t="shared" si="0"/>
        <v>#REF!</v>
      </c>
      <c r="F11" s="6" t="e">
        <f t="shared" si="0"/>
        <v>#REF!</v>
      </c>
      <c r="G11" s="6" t="e">
        <f t="shared" si="0"/>
        <v>#REF!</v>
      </c>
      <c r="H11" s="6" t="e">
        <f t="shared" si="0"/>
        <v>#REF!</v>
      </c>
      <c r="I11" s="6" t="e">
        <f t="shared" si="0"/>
        <v>#REF!</v>
      </c>
      <c r="J11" s="6" t="e">
        <f t="shared" si="0"/>
        <v>#REF!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 t="e">
        <f aca="true" t="shared" si="1" ref="D13:J13">+D15+D20+D27+D34+D38</f>
        <v>#REF!</v>
      </c>
      <c r="E13" s="6" t="e">
        <f t="shared" si="1"/>
        <v>#REF!</v>
      </c>
      <c r="F13" s="6" t="e">
        <f t="shared" si="1"/>
        <v>#REF!</v>
      </c>
      <c r="G13" s="6" t="e">
        <f t="shared" si="1"/>
        <v>#REF!</v>
      </c>
      <c r="H13" s="6" t="e">
        <f t="shared" si="1"/>
        <v>#REF!</v>
      </c>
      <c r="I13" s="6" t="e">
        <f t="shared" si="1"/>
        <v>#REF!</v>
      </c>
      <c r="J13" s="6" t="e">
        <f t="shared" si="1"/>
        <v>#REF!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 t="e">
        <f aca="true" t="shared" si="2" ref="D15:J15">SUM(D16:D18)</f>
        <v>#REF!</v>
      </c>
      <c r="E15" s="14" t="e">
        <f t="shared" si="2"/>
        <v>#REF!</v>
      </c>
      <c r="F15" s="14" t="e">
        <f t="shared" si="2"/>
        <v>#REF!</v>
      </c>
      <c r="G15" s="14" t="e">
        <f t="shared" si="2"/>
        <v>#REF!</v>
      </c>
      <c r="H15" s="14" t="e">
        <f t="shared" si="2"/>
        <v>#REF!</v>
      </c>
      <c r="I15" s="14" t="e">
        <f t="shared" si="2"/>
        <v>#REF!</v>
      </c>
      <c r="J15" s="14" t="e">
        <f t="shared" si="2"/>
        <v>#REF!</v>
      </c>
      <c r="K15" s="31"/>
    </row>
    <row r="16" spans="2:11" ht="14.25">
      <c r="B16" s="15" t="s">
        <v>252</v>
      </c>
      <c r="C16" s="16" t="s">
        <v>253</v>
      </c>
      <c r="D16" s="43" t="e">
        <f>+#REF!-'Poder Judicial'!D16</f>
        <v>#REF!</v>
      </c>
      <c r="E16" s="43" t="e">
        <f>+#REF!-'Poder Judicial'!E16</f>
        <v>#REF!</v>
      </c>
      <c r="F16" s="43" t="e">
        <f>+#REF!-'Poder Judicial'!F16</f>
        <v>#REF!</v>
      </c>
      <c r="G16" s="43" t="e">
        <f>+#REF!-'Poder Judicial'!G16</f>
        <v>#REF!</v>
      </c>
      <c r="H16" s="43" t="e">
        <f>+#REF!-'Poder Judicial'!H16</f>
        <v>#REF!</v>
      </c>
      <c r="I16" s="43" t="e">
        <f>+#REF!-'Poder Judicial'!I16</f>
        <v>#REF!</v>
      </c>
      <c r="J16" s="43" t="e">
        <f>SUM(D16:I16)</f>
        <v>#REF!</v>
      </c>
      <c r="K16" s="31"/>
    </row>
    <row r="17" spans="2:10" ht="14.25">
      <c r="B17" s="15" t="s">
        <v>254</v>
      </c>
      <c r="C17" s="16" t="s">
        <v>98</v>
      </c>
      <c r="D17" s="43" t="e">
        <f>+#REF!-'Poder Judicial'!D17</f>
        <v>#REF!</v>
      </c>
      <c r="E17" s="43" t="e">
        <f>+#REF!-'Poder Judicial'!E17</f>
        <v>#REF!</v>
      </c>
      <c r="F17" s="43" t="e">
        <f>+#REF!-'Poder Judicial'!F17</f>
        <v>#REF!</v>
      </c>
      <c r="G17" s="43" t="e">
        <f>+#REF!-'Poder Judicial'!G17</f>
        <v>#REF!</v>
      </c>
      <c r="H17" s="43" t="e">
        <f>+#REF!-'Poder Judicial'!H17</f>
        <v>#REF!</v>
      </c>
      <c r="I17" s="43" t="e">
        <f>+#REF!-'Poder Judicial'!I17</f>
        <v>#REF!</v>
      </c>
      <c r="J17" s="43" t="e">
        <f>SUM(D17:I17)</f>
        <v>#REF!</v>
      </c>
    </row>
    <row r="18" spans="2:10" ht="14.25">
      <c r="B18" s="15" t="s">
        <v>255</v>
      </c>
      <c r="C18" s="16" t="s">
        <v>256</v>
      </c>
      <c r="D18" s="43" t="e">
        <f>+#REF!-'Poder Judicial'!D18</f>
        <v>#REF!</v>
      </c>
      <c r="E18" s="43" t="e">
        <f>+#REF!-'Poder Judicial'!E18</f>
        <v>#REF!</v>
      </c>
      <c r="F18" s="43" t="e">
        <f>+#REF!-'Poder Judicial'!F18</f>
        <v>#REF!</v>
      </c>
      <c r="G18" s="43" t="e">
        <f>+#REF!-'Poder Judicial'!G18</f>
        <v>#REF!</v>
      </c>
      <c r="H18" s="43" t="e">
        <f>+#REF!-'Poder Judicial'!H18</f>
        <v>#REF!</v>
      </c>
      <c r="I18" s="43" t="e">
        <f>+#REF!-'Poder Judicial'!I18</f>
        <v>#REF!</v>
      </c>
      <c r="J18" s="43" t="e">
        <f>SUM(D18:I18)</f>
        <v>#REF!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 t="e">
        <f aca="true" t="shared" si="3" ref="D20:J20">SUM(D21:D25)</f>
        <v>#REF!</v>
      </c>
      <c r="E20" s="14" t="e">
        <f t="shared" si="3"/>
        <v>#REF!</v>
      </c>
      <c r="F20" s="14" t="e">
        <f t="shared" si="3"/>
        <v>#REF!</v>
      </c>
      <c r="G20" s="14" t="e">
        <f t="shared" si="3"/>
        <v>#REF!</v>
      </c>
      <c r="H20" s="14" t="e">
        <f t="shared" si="3"/>
        <v>#REF!</v>
      </c>
      <c r="I20" s="14" t="e">
        <f t="shared" si="3"/>
        <v>#REF!</v>
      </c>
      <c r="J20" s="14" t="e">
        <f t="shared" si="3"/>
        <v>#REF!</v>
      </c>
    </row>
    <row r="21" spans="2:10" ht="14.25">
      <c r="B21" s="15" t="s">
        <v>259</v>
      </c>
      <c r="C21" s="16" t="s">
        <v>99</v>
      </c>
      <c r="D21" s="43" t="e">
        <f>+#REF!-'Poder Judicial'!D21</f>
        <v>#REF!</v>
      </c>
      <c r="E21" s="43" t="e">
        <f>+#REF!-'Poder Judicial'!E21</f>
        <v>#REF!</v>
      </c>
      <c r="F21" s="43" t="e">
        <f>+#REF!-'Poder Judicial'!F21</f>
        <v>#REF!</v>
      </c>
      <c r="G21" s="43" t="e">
        <f>+#REF!-'Poder Judicial'!G21</f>
        <v>#REF!</v>
      </c>
      <c r="H21" s="43" t="e">
        <f>+#REF!-'Poder Judicial'!H21</f>
        <v>#REF!</v>
      </c>
      <c r="I21" s="43" t="e">
        <f>+#REF!-'Poder Judicial'!I21</f>
        <v>#REF!</v>
      </c>
      <c r="J21" s="43" t="e">
        <f>SUM(D21:I21)</f>
        <v>#REF!</v>
      </c>
    </row>
    <row r="22" spans="2:10" ht="14.25">
      <c r="B22" s="15" t="s">
        <v>260</v>
      </c>
      <c r="C22" s="16" t="s">
        <v>100</v>
      </c>
      <c r="D22" s="43" t="e">
        <f>+#REF!-'Poder Judicial'!D22</f>
        <v>#REF!</v>
      </c>
      <c r="E22" s="43" t="e">
        <f>+#REF!-'Poder Judicial'!E22</f>
        <v>#REF!</v>
      </c>
      <c r="F22" s="43" t="e">
        <f>+#REF!-'Poder Judicial'!F22</f>
        <v>#REF!</v>
      </c>
      <c r="G22" s="43" t="e">
        <f>+#REF!-'Poder Judicial'!G22</f>
        <v>#REF!</v>
      </c>
      <c r="H22" s="43" t="e">
        <f>+#REF!-'Poder Judicial'!H22</f>
        <v>#REF!</v>
      </c>
      <c r="I22" s="43" t="e">
        <f>+#REF!-'Poder Judicial'!I22</f>
        <v>#REF!</v>
      </c>
      <c r="J22" s="43" t="e">
        <f>SUM(D22:I22)</f>
        <v>#REF!</v>
      </c>
    </row>
    <row r="23" spans="2:10" ht="14.25">
      <c r="B23" s="15" t="s">
        <v>261</v>
      </c>
      <c r="C23" s="16" t="s">
        <v>101</v>
      </c>
      <c r="D23" s="43" t="e">
        <f>+#REF!-'Poder Judicial'!D23</f>
        <v>#REF!</v>
      </c>
      <c r="E23" s="43" t="e">
        <f>+#REF!-'Poder Judicial'!E23</f>
        <v>#REF!</v>
      </c>
      <c r="F23" s="43" t="e">
        <f>+#REF!-'Poder Judicial'!F23</f>
        <v>#REF!</v>
      </c>
      <c r="G23" s="43" t="e">
        <f>+#REF!-'Poder Judicial'!G23</f>
        <v>#REF!</v>
      </c>
      <c r="H23" s="43" t="e">
        <f>+#REF!-'Poder Judicial'!H23</f>
        <v>#REF!</v>
      </c>
      <c r="I23" s="43" t="e">
        <f>+#REF!-'Poder Judicial'!I23</f>
        <v>#REF!</v>
      </c>
      <c r="J23" s="43" t="e">
        <f>SUM(D23:I23)</f>
        <v>#REF!</v>
      </c>
    </row>
    <row r="24" spans="2:10" ht="14.25">
      <c r="B24" s="15" t="s">
        <v>262</v>
      </c>
      <c r="C24" s="16" t="s">
        <v>102</v>
      </c>
      <c r="D24" s="43" t="e">
        <f>+#REF!-'Poder Judicial'!D24</f>
        <v>#REF!</v>
      </c>
      <c r="E24" s="43" t="e">
        <f>+#REF!-'Poder Judicial'!E24</f>
        <v>#REF!</v>
      </c>
      <c r="F24" s="43" t="e">
        <f>+#REF!-'Poder Judicial'!F24</f>
        <v>#REF!</v>
      </c>
      <c r="G24" s="43" t="e">
        <f>+#REF!-'Poder Judicial'!G24</f>
        <v>#REF!</v>
      </c>
      <c r="H24" s="43" t="e">
        <f>+#REF!-'Poder Judicial'!H24</f>
        <v>#REF!</v>
      </c>
      <c r="I24" s="43" t="e">
        <f>+#REF!-'Poder Judicial'!I24</f>
        <v>#REF!</v>
      </c>
      <c r="J24" s="43" t="e">
        <f>SUM(D24:I24)</f>
        <v>#REF!</v>
      </c>
    </row>
    <row r="25" spans="2:10" ht="14.25">
      <c r="B25" s="15" t="s">
        <v>263</v>
      </c>
      <c r="C25" s="16" t="s">
        <v>103</v>
      </c>
      <c r="D25" s="43" t="e">
        <f>+#REF!-'Poder Judicial'!D25</f>
        <v>#REF!</v>
      </c>
      <c r="E25" s="43" t="e">
        <f>+#REF!-'Poder Judicial'!E25</f>
        <v>#REF!</v>
      </c>
      <c r="F25" s="43" t="e">
        <f>+#REF!-'Poder Judicial'!F25</f>
        <v>#REF!</v>
      </c>
      <c r="G25" s="43" t="e">
        <f>+#REF!-'Poder Judicial'!G25</f>
        <v>#REF!</v>
      </c>
      <c r="H25" s="43" t="e">
        <f>+#REF!-'Poder Judicial'!H25</f>
        <v>#REF!</v>
      </c>
      <c r="I25" s="43" t="e">
        <f>+#REF!-'Poder Judicial'!I25</f>
        <v>#REF!</v>
      </c>
      <c r="J25" s="43" t="e">
        <f>SUM(D25:I25)</f>
        <v>#REF!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 t="e">
        <f aca="true" t="shared" si="4" ref="D27:J27">SUM(D28:D32)</f>
        <v>#REF!</v>
      </c>
      <c r="E27" s="14" t="e">
        <f t="shared" si="4"/>
        <v>#REF!</v>
      </c>
      <c r="F27" s="14" t="e">
        <f t="shared" si="4"/>
        <v>#REF!</v>
      </c>
      <c r="G27" s="14" t="e">
        <f t="shared" si="4"/>
        <v>#REF!</v>
      </c>
      <c r="H27" s="14" t="e">
        <f t="shared" si="4"/>
        <v>#REF!</v>
      </c>
      <c r="I27" s="14" t="e">
        <f t="shared" si="4"/>
        <v>#REF!</v>
      </c>
      <c r="J27" s="14" t="e">
        <f t="shared" si="4"/>
        <v>#REF!</v>
      </c>
    </row>
    <row r="28" spans="2:10" ht="14.25">
      <c r="B28" s="15" t="s">
        <v>266</v>
      </c>
      <c r="C28" s="16" t="s">
        <v>104</v>
      </c>
      <c r="D28" s="43" t="e">
        <f>+#REF!-'Poder Judicial'!D28</f>
        <v>#REF!</v>
      </c>
      <c r="E28" s="43" t="e">
        <f>+#REF!-'Poder Judicial'!E28</f>
        <v>#REF!</v>
      </c>
      <c r="F28" s="43" t="e">
        <f>+#REF!-'Poder Judicial'!F28</f>
        <v>#REF!</v>
      </c>
      <c r="G28" s="43" t="e">
        <f>+#REF!-'Poder Judicial'!G28</f>
        <v>#REF!</v>
      </c>
      <c r="H28" s="43" t="e">
        <f>+#REF!-'Poder Judicial'!H28</f>
        <v>#REF!</v>
      </c>
      <c r="I28" s="43" t="e">
        <f>+#REF!-'Poder Judicial'!I28</f>
        <v>#REF!</v>
      </c>
      <c r="J28" s="43" t="e">
        <f>SUM(D28:I28)</f>
        <v>#REF!</v>
      </c>
    </row>
    <row r="29" spans="2:10" ht="14.25">
      <c r="B29" s="15" t="s">
        <v>267</v>
      </c>
      <c r="C29" s="16" t="s">
        <v>268</v>
      </c>
      <c r="D29" s="43" t="e">
        <f>+#REF!-'Poder Judicial'!D29</f>
        <v>#REF!</v>
      </c>
      <c r="E29" s="43" t="e">
        <f>+#REF!-'Poder Judicial'!E29</f>
        <v>#REF!</v>
      </c>
      <c r="F29" s="43" t="e">
        <f>+#REF!-'Poder Judicial'!F29</f>
        <v>#REF!</v>
      </c>
      <c r="G29" s="43" t="e">
        <f>+#REF!-'Poder Judicial'!G29</f>
        <v>#REF!</v>
      </c>
      <c r="H29" s="43" t="e">
        <f>+#REF!-'Poder Judicial'!H29</f>
        <v>#REF!</v>
      </c>
      <c r="I29" s="43" t="e">
        <f>+#REF!-'Poder Judicial'!I29</f>
        <v>#REF!</v>
      </c>
      <c r="J29" s="43" t="e">
        <f>SUM(D29:I29)</f>
        <v>#REF!</v>
      </c>
    </row>
    <row r="30" spans="2:10" ht="14.25">
      <c r="B30" s="15" t="s">
        <v>269</v>
      </c>
      <c r="C30" s="16" t="s">
        <v>105</v>
      </c>
      <c r="D30" s="43" t="e">
        <f>+#REF!-'Poder Judicial'!D30</f>
        <v>#REF!</v>
      </c>
      <c r="E30" s="43" t="e">
        <f>+#REF!-'Poder Judicial'!E30</f>
        <v>#REF!</v>
      </c>
      <c r="F30" s="43" t="e">
        <f>+#REF!-'Poder Judicial'!F30</f>
        <v>#REF!</v>
      </c>
      <c r="G30" s="43" t="e">
        <f>+#REF!-'Poder Judicial'!G30</f>
        <v>#REF!</v>
      </c>
      <c r="H30" s="43" t="e">
        <f>+#REF!-'Poder Judicial'!H30</f>
        <v>#REF!</v>
      </c>
      <c r="I30" s="43" t="e">
        <f>+#REF!-'Poder Judicial'!I30</f>
        <v>#REF!</v>
      </c>
      <c r="J30" s="43" t="e">
        <f>SUM(D30:I30)</f>
        <v>#REF!</v>
      </c>
    </row>
    <row r="31" spans="2:10" ht="14.25">
      <c r="B31" s="15" t="s">
        <v>270</v>
      </c>
      <c r="C31" s="16" t="s">
        <v>106</v>
      </c>
      <c r="D31" s="43" t="e">
        <f>+#REF!-'Poder Judicial'!D31</f>
        <v>#REF!</v>
      </c>
      <c r="E31" s="43" t="e">
        <f>+#REF!-'Poder Judicial'!E31</f>
        <v>#REF!</v>
      </c>
      <c r="F31" s="43" t="e">
        <f>+#REF!-'Poder Judicial'!F31</f>
        <v>#REF!</v>
      </c>
      <c r="G31" s="43" t="e">
        <f>+#REF!-'Poder Judicial'!G31</f>
        <v>#REF!</v>
      </c>
      <c r="H31" s="43" t="e">
        <f>+#REF!-'Poder Judicial'!H31</f>
        <v>#REF!</v>
      </c>
      <c r="I31" s="43" t="e">
        <f>+#REF!-'Poder Judicial'!I31</f>
        <v>#REF!</v>
      </c>
      <c r="J31" s="43" t="e">
        <f>SUM(D31:I31)</f>
        <v>#REF!</v>
      </c>
    </row>
    <row r="32" spans="2:10" ht="14.25">
      <c r="B32" s="15" t="s">
        <v>271</v>
      </c>
      <c r="C32" s="16" t="s">
        <v>107</v>
      </c>
      <c r="D32" s="43" t="e">
        <f>+#REF!-'Poder Judicial'!D32</f>
        <v>#REF!</v>
      </c>
      <c r="E32" s="43" t="e">
        <f>+#REF!-'Poder Judicial'!E32</f>
        <v>#REF!</v>
      </c>
      <c r="F32" s="43" t="e">
        <f>+#REF!-'Poder Judicial'!F32</f>
        <v>#REF!</v>
      </c>
      <c r="G32" s="43" t="e">
        <f>+#REF!-'Poder Judicial'!G32</f>
        <v>#REF!</v>
      </c>
      <c r="H32" s="43" t="e">
        <f>+#REF!-'Poder Judicial'!H32</f>
        <v>#REF!</v>
      </c>
      <c r="I32" s="43" t="e">
        <f>+#REF!-'Poder Judicial'!I32</f>
        <v>#REF!</v>
      </c>
      <c r="J32" s="43" t="e">
        <f>SUM(D32:I32)</f>
        <v>#REF!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 t="e">
        <f aca="true" t="shared" si="5" ref="D34:J34">SUM(D35:D36)</f>
        <v>#REF!</v>
      </c>
      <c r="E34" s="14" t="e">
        <f t="shared" si="5"/>
        <v>#REF!</v>
      </c>
      <c r="F34" s="14" t="e">
        <f t="shared" si="5"/>
        <v>#REF!</v>
      </c>
      <c r="G34" s="14" t="e">
        <f t="shared" si="5"/>
        <v>#REF!</v>
      </c>
      <c r="H34" s="14" t="e">
        <f t="shared" si="5"/>
        <v>#REF!</v>
      </c>
      <c r="I34" s="14" t="e">
        <f t="shared" si="5"/>
        <v>#REF!</v>
      </c>
      <c r="J34" s="14" t="e">
        <f t="shared" si="5"/>
        <v>#REF!</v>
      </c>
      <c r="K34" s="31"/>
    </row>
    <row r="35" spans="2:11" ht="14.25">
      <c r="B35" s="15" t="s">
        <v>274</v>
      </c>
      <c r="C35" s="16" t="s">
        <v>275</v>
      </c>
      <c r="D35" s="43" t="e">
        <f>+#REF!-'Poder Judicial'!D35</f>
        <v>#REF!</v>
      </c>
      <c r="E35" s="43" t="e">
        <f>+#REF!-'Poder Judicial'!E35</f>
        <v>#REF!</v>
      </c>
      <c r="F35" s="43" t="e">
        <f>+#REF!-'Poder Judicial'!F35</f>
        <v>#REF!</v>
      </c>
      <c r="G35" s="43" t="e">
        <f>+#REF!-'Poder Judicial'!G35</f>
        <v>#REF!</v>
      </c>
      <c r="H35" s="43" t="e">
        <f>+#REF!-'Poder Judicial'!H35</f>
        <v>#REF!</v>
      </c>
      <c r="I35" s="43" t="e">
        <f>+#REF!-'Poder Judicial'!I35</f>
        <v>#REF!</v>
      </c>
      <c r="J35" s="43" t="e">
        <f>SUM(D35:I35)</f>
        <v>#REF!</v>
      </c>
      <c r="K35" s="31"/>
    </row>
    <row r="36" spans="2:11" ht="14.25">
      <c r="B36" s="15" t="s">
        <v>276</v>
      </c>
      <c r="C36" s="16" t="s">
        <v>277</v>
      </c>
      <c r="D36" s="43" t="e">
        <f>+#REF!-'Poder Judicial'!D36</f>
        <v>#REF!</v>
      </c>
      <c r="E36" s="43" t="e">
        <f>+#REF!-'Poder Judicial'!E36</f>
        <v>#REF!</v>
      </c>
      <c r="F36" s="43" t="e">
        <f>+#REF!-'Poder Judicial'!F36</f>
        <v>#REF!</v>
      </c>
      <c r="G36" s="43" t="e">
        <f>+#REF!-'Poder Judicial'!G36</f>
        <v>#REF!</v>
      </c>
      <c r="H36" s="43" t="e">
        <f>+#REF!-'Poder Judicial'!H36</f>
        <v>#REF!</v>
      </c>
      <c r="I36" s="43" t="e">
        <f>+#REF!-'Poder Judicial'!I36</f>
        <v>#REF!</v>
      </c>
      <c r="J36" s="43" t="e">
        <f>SUM(D36:I36)</f>
        <v>#REF!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 t="e">
        <f aca="true" t="shared" si="6" ref="D38:J38">SUM(D39:D42)</f>
        <v>#REF!</v>
      </c>
      <c r="E38" s="14" t="e">
        <f t="shared" si="6"/>
        <v>#REF!</v>
      </c>
      <c r="F38" s="14" t="e">
        <f t="shared" si="6"/>
        <v>#REF!</v>
      </c>
      <c r="G38" s="14" t="e">
        <f t="shared" si="6"/>
        <v>#REF!</v>
      </c>
      <c r="H38" s="14" t="e">
        <f t="shared" si="6"/>
        <v>#REF!</v>
      </c>
      <c r="I38" s="14" t="e">
        <f t="shared" si="6"/>
        <v>#REF!</v>
      </c>
      <c r="J38" s="14" t="e">
        <f t="shared" si="6"/>
        <v>#REF!</v>
      </c>
      <c r="K38" s="31"/>
    </row>
    <row r="39" spans="2:10" ht="14.25">
      <c r="B39" s="15" t="s">
        <v>280</v>
      </c>
      <c r="C39" s="16" t="s">
        <v>281</v>
      </c>
      <c r="D39" s="43" t="e">
        <f>+#REF!-'Poder Judicial'!D39</f>
        <v>#REF!</v>
      </c>
      <c r="E39" s="43" t="e">
        <f>+#REF!-'Poder Judicial'!E39</f>
        <v>#REF!</v>
      </c>
      <c r="F39" s="43" t="e">
        <f>+#REF!-'Poder Judicial'!F39</f>
        <v>#REF!</v>
      </c>
      <c r="G39" s="43" t="e">
        <f>+#REF!-'Poder Judicial'!G39</f>
        <v>#REF!</v>
      </c>
      <c r="H39" s="43" t="e">
        <f>+#REF!-'Poder Judicial'!H39</f>
        <v>#REF!</v>
      </c>
      <c r="I39" s="43" t="e">
        <f>+#REF!-'Poder Judicial'!I39</f>
        <v>#REF!</v>
      </c>
      <c r="J39" s="43" t="e">
        <f>SUM(D39:I39)</f>
        <v>#REF!</v>
      </c>
    </row>
    <row r="40" spans="2:10" ht="14.25">
      <c r="B40" s="15" t="s">
        <v>282</v>
      </c>
      <c r="C40" s="16" t="s">
        <v>283</v>
      </c>
      <c r="D40" s="43" t="e">
        <f>+#REF!-'Poder Judicial'!D40</f>
        <v>#REF!</v>
      </c>
      <c r="E40" s="43" t="e">
        <f>+#REF!-'Poder Judicial'!E40</f>
        <v>#REF!</v>
      </c>
      <c r="F40" s="43" t="e">
        <f>+#REF!-'Poder Judicial'!F40</f>
        <v>#REF!</v>
      </c>
      <c r="G40" s="43" t="e">
        <f>+#REF!-'Poder Judicial'!G40</f>
        <v>#REF!</v>
      </c>
      <c r="H40" s="43" t="e">
        <f>+#REF!-'Poder Judicial'!H40</f>
        <v>#REF!</v>
      </c>
      <c r="I40" s="43" t="e">
        <f>+#REF!-'Poder Judicial'!I40</f>
        <v>#REF!</v>
      </c>
      <c r="J40" s="43" t="e">
        <f>SUM(D40:I40)</f>
        <v>#REF!</v>
      </c>
    </row>
    <row r="41" spans="2:10" ht="14.25">
      <c r="B41" s="15" t="s">
        <v>284</v>
      </c>
      <c r="C41" s="16" t="s">
        <v>285</v>
      </c>
      <c r="D41" s="43" t="e">
        <f>+#REF!-'Poder Judicial'!D41</f>
        <v>#REF!</v>
      </c>
      <c r="E41" s="43" t="e">
        <f>+#REF!-'Poder Judicial'!E41</f>
        <v>#REF!</v>
      </c>
      <c r="F41" s="43" t="e">
        <f>+#REF!-'Poder Judicial'!F41</f>
        <v>#REF!</v>
      </c>
      <c r="G41" s="43" t="e">
        <f>+#REF!-'Poder Judicial'!G41</f>
        <v>#REF!</v>
      </c>
      <c r="H41" s="43" t="e">
        <f>+#REF!-'Poder Judicial'!H41</f>
        <v>#REF!</v>
      </c>
      <c r="I41" s="43" t="e">
        <f>+#REF!-'Poder Judicial'!I41</f>
        <v>#REF!</v>
      </c>
      <c r="J41" s="43" t="e">
        <f>SUM(D41:I41)</f>
        <v>#REF!</v>
      </c>
    </row>
    <row r="42" spans="2:12" ht="14.25">
      <c r="B42" s="7" t="s">
        <v>286</v>
      </c>
      <c r="C42" s="17" t="s">
        <v>287</v>
      </c>
      <c r="D42" s="43" t="e">
        <f>+#REF!-'Poder Judicial'!D42</f>
        <v>#REF!</v>
      </c>
      <c r="E42" s="43" t="e">
        <f>+#REF!-'Poder Judicial'!E42</f>
        <v>#REF!</v>
      </c>
      <c r="F42" s="43" t="e">
        <f>+#REF!-'Poder Judicial'!F42</f>
        <v>#REF!</v>
      </c>
      <c r="G42" s="43" t="e">
        <f>+#REF!-'Poder Judicial'!G42</f>
        <v>#REF!</v>
      </c>
      <c r="H42" s="43" t="e">
        <f>+#REF!-'Poder Judicial'!H42</f>
        <v>#REF!</v>
      </c>
      <c r="I42" s="43" t="e">
        <f>+#REF!-'Poder Judicial'!I42</f>
        <v>#REF!</v>
      </c>
      <c r="J42" s="43" t="e">
        <f>SUM(D42:I42)</f>
        <v>#REF!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 t="e">
        <f aca="true" t="shared" si="7" ref="D44:J44">+D46+D53+D60+D68+D77+D83+D87+D91+D101+D104</f>
        <v>#REF!</v>
      </c>
      <c r="E44" s="6" t="e">
        <f t="shared" si="7"/>
        <v>#REF!</v>
      </c>
      <c r="F44" s="6" t="e">
        <f t="shared" si="7"/>
        <v>#REF!</v>
      </c>
      <c r="G44" s="6" t="e">
        <f t="shared" si="7"/>
        <v>#REF!</v>
      </c>
      <c r="H44" s="6" t="e">
        <f t="shared" si="7"/>
        <v>#REF!</v>
      </c>
      <c r="I44" s="6" t="e">
        <f t="shared" si="7"/>
        <v>#REF!</v>
      </c>
      <c r="J44" s="6" t="e">
        <f t="shared" si="7"/>
        <v>#REF!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 t="e">
        <f aca="true" t="shared" si="8" ref="D46:J46">SUM(D47:D51)</f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</row>
    <row r="47" spans="2:12" ht="14.25">
      <c r="B47" s="7" t="s">
        <v>290</v>
      </c>
      <c r="C47" s="17" t="s">
        <v>108</v>
      </c>
      <c r="D47" s="43" t="e">
        <f>+#REF!-'Poder Judicial'!D47</f>
        <v>#REF!</v>
      </c>
      <c r="E47" s="43" t="e">
        <f>+#REF!-'Poder Judicial'!E47</f>
        <v>#REF!</v>
      </c>
      <c r="F47" s="43" t="e">
        <f>+#REF!-'Poder Judicial'!F47</f>
        <v>#REF!</v>
      </c>
      <c r="G47" s="43" t="e">
        <f>+#REF!-'Poder Judicial'!G47</f>
        <v>#REF!</v>
      </c>
      <c r="H47" s="43" t="e">
        <f>+#REF!-'Poder Judicial'!H47</f>
        <v>#REF!</v>
      </c>
      <c r="I47" s="43" t="e">
        <f>+#REF!-'Poder Judicial'!I47</f>
        <v>#REF!</v>
      </c>
      <c r="J47" s="43" t="e">
        <f>SUM(D47:I47)</f>
        <v>#REF!</v>
      </c>
      <c r="L47" s="33"/>
    </row>
    <row r="48" spans="2:12" ht="14.25">
      <c r="B48" s="7" t="s">
        <v>291</v>
      </c>
      <c r="C48" s="17" t="s">
        <v>292</v>
      </c>
      <c r="D48" s="43" t="e">
        <f>+#REF!-'Poder Judicial'!D48</f>
        <v>#REF!</v>
      </c>
      <c r="E48" s="43" t="e">
        <f>+#REF!-'Poder Judicial'!E48</f>
        <v>#REF!</v>
      </c>
      <c r="F48" s="43" t="e">
        <f>+#REF!-'Poder Judicial'!F48</f>
        <v>#REF!</v>
      </c>
      <c r="G48" s="43" t="e">
        <f>+#REF!-'Poder Judicial'!G48</f>
        <v>#REF!</v>
      </c>
      <c r="H48" s="43" t="e">
        <f>+#REF!-'Poder Judicial'!H48</f>
        <v>#REF!</v>
      </c>
      <c r="I48" s="43" t="e">
        <f>+#REF!-'Poder Judicial'!I48</f>
        <v>#REF!</v>
      </c>
      <c r="J48" s="43" t="e">
        <f>SUM(D48:I48)</f>
        <v>#REF!</v>
      </c>
      <c r="L48" s="32"/>
    </row>
    <row r="49" spans="2:10" ht="14.25">
      <c r="B49" s="7" t="s">
        <v>293</v>
      </c>
      <c r="C49" s="17" t="s">
        <v>109</v>
      </c>
      <c r="D49" s="43" t="e">
        <f>+#REF!-'Poder Judicial'!D49</f>
        <v>#REF!</v>
      </c>
      <c r="E49" s="43" t="e">
        <f>+#REF!-'Poder Judicial'!E49</f>
        <v>#REF!</v>
      </c>
      <c r="F49" s="43" t="e">
        <f>+#REF!-'Poder Judicial'!F49</f>
        <v>#REF!</v>
      </c>
      <c r="G49" s="43" t="e">
        <f>+#REF!-'Poder Judicial'!G49</f>
        <v>#REF!</v>
      </c>
      <c r="H49" s="43" t="e">
        <f>+#REF!-'Poder Judicial'!H49</f>
        <v>#REF!</v>
      </c>
      <c r="I49" s="43" t="e">
        <f>+#REF!-'Poder Judicial'!I49</f>
        <v>#REF!</v>
      </c>
      <c r="J49" s="43" t="e">
        <f>SUM(D49:I49)</f>
        <v>#REF!</v>
      </c>
    </row>
    <row r="50" spans="2:12" ht="14.25">
      <c r="B50" s="7" t="s">
        <v>294</v>
      </c>
      <c r="C50" s="17" t="s">
        <v>295</v>
      </c>
      <c r="D50" s="43" t="e">
        <f>+#REF!-'Poder Judicial'!D50</f>
        <v>#REF!</v>
      </c>
      <c r="E50" s="43" t="e">
        <f>+#REF!-'Poder Judicial'!E50</f>
        <v>#REF!</v>
      </c>
      <c r="F50" s="43" t="e">
        <f>+#REF!-'Poder Judicial'!F50</f>
        <v>#REF!</v>
      </c>
      <c r="G50" s="43" t="e">
        <f>+#REF!-'Poder Judicial'!G50</f>
        <v>#REF!</v>
      </c>
      <c r="H50" s="43" t="e">
        <f>+#REF!-'Poder Judicial'!H50</f>
        <v>#REF!</v>
      </c>
      <c r="I50" s="43" t="e">
        <f>+#REF!-'Poder Judicial'!I50</f>
        <v>#REF!</v>
      </c>
      <c r="J50" s="43" t="e">
        <f>SUM(D50:I50)</f>
        <v>#REF!</v>
      </c>
      <c r="L50" s="32"/>
    </row>
    <row r="51" spans="2:12" ht="14.25">
      <c r="B51" s="7" t="s">
        <v>296</v>
      </c>
      <c r="C51" s="17" t="s">
        <v>110</v>
      </c>
      <c r="D51" s="43" t="e">
        <f>+#REF!-'Poder Judicial'!D51</f>
        <v>#REF!</v>
      </c>
      <c r="E51" s="43" t="e">
        <f>+#REF!-'Poder Judicial'!E51</f>
        <v>#REF!</v>
      </c>
      <c r="F51" s="43" t="e">
        <f>+#REF!-'Poder Judicial'!F51</f>
        <v>#REF!</v>
      </c>
      <c r="G51" s="43" t="e">
        <f>+#REF!-'Poder Judicial'!G51</f>
        <v>#REF!</v>
      </c>
      <c r="H51" s="43" t="e">
        <f>+#REF!-'Poder Judicial'!H51</f>
        <v>#REF!</v>
      </c>
      <c r="I51" s="43" t="e">
        <f>+#REF!-'Poder Judicial'!I51</f>
        <v>#REF!</v>
      </c>
      <c r="J51" s="43" t="e">
        <f>SUM(D51:I51)</f>
        <v>#REF!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 t="e">
        <f aca="true" t="shared" si="9" ref="D53:J53">SUM(D54:D58)</f>
        <v>#REF!</v>
      </c>
      <c r="E53" s="14" t="e">
        <f t="shared" si="9"/>
        <v>#REF!</v>
      </c>
      <c r="F53" s="14" t="e">
        <f t="shared" si="9"/>
        <v>#REF!</v>
      </c>
      <c r="G53" s="14" t="e">
        <f t="shared" si="9"/>
        <v>#REF!</v>
      </c>
      <c r="H53" s="14" t="e">
        <f t="shared" si="9"/>
        <v>#REF!</v>
      </c>
      <c r="I53" s="14" t="e">
        <f t="shared" si="9"/>
        <v>#REF!</v>
      </c>
      <c r="J53" s="14" t="e">
        <f t="shared" si="9"/>
        <v>#REF!</v>
      </c>
    </row>
    <row r="54" spans="2:10" ht="14.25">
      <c r="B54" s="7" t="s">
        <v>24</v>
      </c>
      <c r="C54" s="17" t="s">
        <v>25</v>
      </c>
      <c r="D54" s="43" t="e">
        <f>+#REF!-'Poder Judicial'!D54</f>
        <v>#REF!</v>
      </c>
      <c r="E54" s="43" t="e">
        <f>+#REF!-'Poder Judicial'!E54</f>
        <v>#REF!</v>
      </c>
      <c r="F54" s="43" t="e">
        <f>+#REF!-'Poder Judicial'!F54</f>
        <v>#REF!</v>
      </c>
      <c r="G54" s="43" t="e">
        <f>+#REF!-'Poder Judicial'!G54</f>
        <v>#REF!</v>
      </c>
      <c r="H54" s="43" t="e">
        <f>+#REF!-'Poder Judicial'!H54</f>
        <v>#REF!</v>
      </c>
      <c r="I54" s="43" t="e">
        <f>+#REF!-'Poder Judicial'!I54</f>
        <v>#REF!</v>
      </c>
      <c r="J54" s="43" t="e">
        <f>SUM(D54:I54)</f>
        <v>#REF!</v>
      </c>
    </row>
    <row r="55" spans="2:10" ht="14.25">
      <c r="B55" s="7" t="s">
        <v>26</v>
      </c>
      <c r="C55" s="17" t="s">
        <v>27</v>
      </c>
      <c r="D55" s="43" t="e">
        <f>+#REF!-'Poder Judicial'!D55</f>
        <v>#REF!</v>
      </c>
      <c r="E55" s="43" t="e">
        <f>+#REF!-'Poder Judicial'!E55</f>
        <v>#REF!</v>
      </c>
      <c r="F55" s="43" t="e">
        <f>+#REF!-'Poder Judicial'!F55</f>
        <v>#REF!</v>
      </c>
      <c r="G55" s="43" t="e">
        <f>+#REF!-'Poder Judicial'!G55</f>
        <v>#REF!</v>
      </c>
      <c r="H55" s="43" t="e">
        <f>+#REF!-'Poder Judicial'!H55</f>
        <v>#REF!</v>
      </c>
      <c r="I55" s="43" t="e">
        <f>+#REF!-'Poder Judicial'!I55</f>
        <v>#REF!</v>
      </c>
      <c r="J55" s="43" t="e">
        <f>SUM(D55:I55)</f>
        <v>#REF!</v>
      </c>
    </row>
    <row r="56" spans="2:10" ht="14.25">
      <c r="B56" s="7" t="s">
        <v>28</v>
      </c>
      <c r="C56" s="17" t="s">
        <v>29</v>
      </c>
      <c r="D56" s="43" t="e">
        <f>+#REF!-'Poder Judicial'!D56</f>
        <v>#REF!</v>
      </c>
      <c r="E56" s="43" t="e">
        <f>+#REF!-'Poder Judicial'!E56</f>
        <v>#REF!</v>
      </c>
      <c r="F56" s="43" t="e">
        <f>+#REF!-'Poder Judicial'!F56</f>
        <v>#REF!</v>
      </c>
      <c r="G56" s="43" t="e">
        <f>+#REF!-'Poder Judicial'!G56</f>
        <v>#REF!</v>
      </c>
      <c r="H56" s="43" t="e">
        <f>+#REF!-'Poder Judicial'!H56</f>
        <v>#REF!</v>
      </c>
      <c r="I56" s="43" t="e">
        <f>+#REF!-'Poder Judicial'!I56</f>
        <v>#REF!</v>
      </c>
      <c r="J56" s="43" t="e">
        <f>SUM(D56:I56)</f>
        <v>#REF!</v>
      </c>
    </row>
    <row r="57" spans="2:12" ht="14.25">
      <c r="B57" s="7" t="s">
        <v>30</v>
      </c>
      <c r="C57" s="17" t="s">
        <v>111</v>
      </c>
      <c r="D57" s="43" t="e">
        <f>+#REF!-'Poder Judicial'!D57</f>
        <v>#REF!</v>
      </c>
      <c r="E57" s="43" t="e">
        <f>+#REF!-'Poder Judicial'!E57</f>
        <v>#REF!</v>
      </c>
      <c r="F57" s="43" t="e">
        <f>+#REF!-'Poder Judicial'!F57</f>
        <v>#REF!</v>
      </c>
      <c r="G57" s="43" t="e">
        <f>+#REF!-'Poder Judicial'!G57</f>
        <v>#REF!</v>
      </c>
      <c r="H57" s="43" t="e">
        <f>+#REF!-'Poder Judicial'!H57</f>
        <v>#REF!</v>
      </c>
      <c r="I57" s="43" t="e">
        <f>+#REF!-'Poder Judicial'!I57</f>
        <v>#REF!</v>
      </c>
      <c r="J57" s="43" t="e">
        <f>SUM(D57:I57)</f>
        <v>#REF!</v>
      </c>
      <c r="K57" s="31"/>
      <c r="L57" s="41"/>
    </row>
    <row r="58" spans="2:10" ht="14.25">
      <c r="B58" s="7" t="s">
        <v>31</v>
      </c>
      <c r="C58" s="17" t="s">
        <v>32</v>
      </c>
      <c r="D58" s="43" t="e">
        <f>+#REF!-'Poder Judicial'!D58</f>
        <v>#REF!</v>
      </c>
      <c r="E58" s="43" t="e">
        <f>+#REF!-'Poder Judicial'!E58</f>
        <v>#REF!</v>
      </c>
      <c r="F58" s="43" t="e">
        <f>+#REF!-'Poder Judicial'!F58</f>
        <v>#REF!</v>
      </c>
      <c r="G58" s="43" t="e">
        <f>+#REF!-'Poder Judicial'!G58</f>
        <v>#REF!</v>
      </c>
      <c r="H58" s="43" t="e">
        <f>+#REF!-'Poder Judicial'!H58</f>
        <v>#REF!</v>
      </c>
      <c r="I58" s="43" t="e">
        <f>+#REF!-'Poder Judicial'!I58</f>
        <v>#REF!</v>
      </c>
      <c r="J58" s="43" t="e">
        <f>SUM(D58:I58)</f>
        <v>#REF!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 t="e">
        <f aca="true" t="shared" si="10" ref="D60:J60">SUM(D61:D66)</f>
        <v>#REF!</v>
      </c>
      <c r="E60" s="14" t="e">
        <f t="shared" si="10"/>
        <v>#REF!</v>
      </c>
      <c r="F60" s="14" t="e">
        <f t="shared" si="10"/>
        <v>#REF!</v>
      </c>
      <c r="G60" s="14" t="e">
        <f t="shared" si="10"/>
        <v>#REF!</v>
      </c>
      <c r="H60" s="14" t="e">
        <f t="shared" si="10"/>
        <v>#REF!</v>
      </c>
      <c r="I60" s="14" t="e">
        <f t="shared" si="10"/>
        <v>#REF!</v>
      </c>
      <c r="J60" s="14" t="e">
        <f t="shared" si="10"/>
        <v>#REF!</v>
      </c>
    </row>
    <row r="61" spans="2:10" ht="14.25">
      <c r="B61" s="7" t="s">
        <v>35</v>
      </c>
      <c r="C61" s="17" t="s">
        <v>36</v>
      </c>
      <c r="D61" s="43" t="e">
        <f>+#REF!-'Poder Judicial'!D61</f>
        <v>#REF!</v>
      </c>
      <c r="E61" s="43" t="e">
        <f>+#REF!-'Poder Judicial'!E61</f>
        <v>#REF!</v>
      </c>
      <c r="F61" s="43" t="e">
        <f>+#REF!-'Poder Judicial'!F61</f>
        <v>#REF!</v>
      </c>
      <c r="G61" s="43" t="e">
        <f>+#REF!-'Poder Judicial'!G61</f>
        <v>#REF!</v>
      </c>
      <c r="H61" s="43" t="e">
        <f>+#REF!-'Poder Judicial'!H61</f>
        <v>#REF!</v>
      </c>
      <c r="I61" s="43" t="e">
        <f>+#REF!-'Poder Judicial'!I61</f>
        <v>#REF!</v>
      </c>
      <c r="J61" s="43" t="e">
        <f aca="true" t="shared" si="11" ref="J61:J66">SUM(D61:I61)</f>
        <v>#REF!</v>
      </c>
    </row>
    <row r="62" spans="2:10" ht="14.25">
      <c r="B62" s="7" t="s">
        <v>299</v>
      </c>
      <c r="C62" s="17" t="s">
        <v>300</v>
      </c>
      <c r="D62" s="43" t="e">
        <f>+#REF!-'Poder Judicial'!D62</f>
        <v>#REF!</v>
      </c>
      <c r="E62" s="43" t="e">
        <f>+#REF!-'Poder Judicial'!E62</f>
        <v>#REF!</v>
      </c>
      <c r="F62" s="43" t="e">
        <f>+#REF!-'Poder Judicial'!F62</f>
        <v>#REF!</v>
      </c>
      <c r="G62" s="43" t="e">
        <f>+#REF!-'Poder Judicial'!G62</f>
        <v>#REF!</v>
      </c>
      <c r="H62" s="43" t="e">
        <f>+#REF!-'Poder Judicial'!H62</f>
        <v>#REF!</v>
      </c>
      <c r="I62" s="43" t="e">
        <f>+#REF!-'Poder Judicial'!I62</f>
        <v>#REF!</v>
      </c>
      <c r="J62" s="43" t="e">
        <f t="shared" si="11"/>
        <v>#REF!</v>
      </c>
    </row>
    <row r="63" spans="2:10" ht="14.25">
      <c r="B63" s="7" t="s">
        <v>37</v>
      </c>
      <c r="C63" s="17" t="s">
        <v>38</v>
      </c>
      <c r="D63" s="43" t="e">
        <f>+#REF!-'Poder Judicial'!D63</f>
        <v>#REF!</v>
      </c>
      <c r="E63" s="43" t="e">
        <f>+#REF!-'Poder Judicial'!E63</f>
        <v>#REF!</v>
      </c>
      <c r="F63" s="43" t="e">
        <f>+#REF!-'Poder Judicial'!F63</f>
        <v>#REF!</v>
      </c>
      <c r="G63" s="43" t="e">
        <f>+#REF!-'Poder Judicial'!G63</f>
        <v>#REF!</v>
      </c>
      <c r="H63" s="43" t="e">
        <f>+#REF!-'Poder Judicial'!H63</f>
        <v>#REF!</v>
      </c>
      <c r="I63" s="43" t="e">
        <f>+#REF!-'Poder Judicial'!I63</f>
        <v>#REF!</v>
      </c>
      <c r="J63" s="43" t="e">
        <f t="shared" si="11"/>
        <v>#REF!</v>
      </c>
    </row>
    <row r="64" spans="2:10" ht="14.25">
      <c r="B64" s="7" t="s">
        <v>39</v>
      </c>
      <c r="C64" s="17" t="s">
        <v>40</v>
      </c>
      <c r="D64" s="43" t="e">
        <f>+#REF!-'Poder Judicial'!D64</f>
        <v>#REF!</v>
      </c>
      <c r="E64" s="43" t="e">
        <f>+#REF!-'Poder Judicial'!E64</f>
        <v>#REF!</v>
      </c>
      <c r="F64" s="43" t="e">
        <f>+#REF!-'Poder Judicial'!F64</f>
        <v>#REF!</v>
      </c>
      <c r="G64" s="43" t="e">
        <f>+#REF!-'Poder Judicial'!G64</f>
        <v>#REF!</v>
      </c>
      <c r="H64" s="43" t="e">
        <f>+#REF!-'Poder Judicial'!H64</f>
        <v>#REF!</v>
      </c>
      <c r="I64" s="43" t="e">
        <f>+#REF!-'Poder Judicial'!I64</f>
        <v>#REF!</v>
      </c>
      <c r="J64" s="43" t="e">
        <f t="shared" si="11"/>
        <v>#REF!</v>
      </c>
    </row>
    <row r="65" spans="2:10" ht="14.25">
      <c r="B65" s="7" t="s">
        <v>41</v>
      </c>
      <c r="C65" s="17" t="s">
        <v>112</v>
      </c>
      <c r="D65" s="43" t="e">
        <f>+#REF!-'Poder Judicial'!D65</f>
        <v>#REF!</v>
      </c>
      <c r="E65" s="43" t="e">
        <f>+#REF!-'Poder Judicial'!E65</f>
        <v>#REF!</v>
      </c>
      <c r="F65" s="43" t="e">
        <f>+#REF!-'Poder Judicial'!F65</f>
        <v>#REF!</v>
      </c>
      <c r="G65" s="43" t="e">
        <f>+#REF!-'Poder Judicial'!G65</f>
        <v>#REF!</v>
      </c>
      <c r="H65" s="43" t="e">
        <f>+#REF!-'Poder Judicial'!H65</f>
        <v>#REF!</v>
      </c>
      <c r="I65" s="43" t="e">
        <f>+#REF!-'Poder Judicial'!I65</f>
        <v>#REF!</v>
      </c>
      <c r="J65" s="43" t="e">
        <f t="shared" si="11"/>
        <v>#REF!</v>
      </c>
    </row>
    <row r="66" spans="2:10" ht="14.25">
      <c r="B66" s="7" t="s">
        <v>42</v>
      </c>
      <c r="C66" s="17" t="s">
        <v>43</v>
      </c>
      <c r="D66" s="43" t="e">
        <f>+#REF!-'Poder Judicial'!D66</f>
        <v>#REF!</v>
      </c>
      <c r="E66" s="43" t="e">
        <f>+#REF!-'Poder Judicial'!E66</f>
        <v>#REF!</v>
      </c>
      <c r="F66" s="43" t="e">
        <f>+#REF!-'Poder Judicial'!F66</f>
        <v>#REF!</v>
      </c>
      <c r="G66" s="43" t="e">
        <f>+#REF!-'Poder Judicial'!G66</f>
        <v>#REF!</v>
      </c>
      <c r="H66" s="43" t="e">
        <f>+#REF!-'Poder Judicial'!H66</f>
        <v>#REF!</v>
      </c>
      <c r="I66" s="43" t="e">
        <f>+#REF!-'Poder Judicial'!I66</f>
        <v>#REF!</v>
      </c>
      <c r="J66" s="43" t="e">
        <f t="shared" si="11"/>
        <v>#REF!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 t="e">
        <f aca="true" t="shared" si="12" ref="D68:J68">SUM(D69:D75)</f>
        <v>#REF!</v>
      </c>
      <c r="E68" s="14" t="e">
        <f t="shared" si="12"/>
        <v>#REF!</v>
      </c>
      <c r="F68" s="14" t="e">
        <f t="shared" si="12"/>
        <v>#REF!</v>
      </c>
      <c r="G68" s="14" t="e">
        <f t="shared" si="12"/>
        <v>#REF!</v>
      </c>
      <c r="H68" s="14" t="e">
        <f t="shared" si="12"/>
        <v>#REF!</v>
      </c>
      <c r="I68" s="14" t="e">
        <f t="shared" si="12"/>
        <v>#REF!</v>
      </c>
      <c r="J68" s="14" t="e">
        <f t="shared" si="12"/>
        <v>#REF!</v>
      </c>
    </row>
    <row r="69" spans="2:10" ht="14.25">
      <c r="B69" s="7" t="s">
        <v>46</v>
      </c>
      <c r="C69" s="17" t="s">
        <v>113</v>
      </c>
      <c r="D69" s="43" t="e">
        <f>+#REF!-'Poder Judicial'!D69</f>
        <v>#REF!</v>
      </c>
      <c r="E69" s="43" t="e">
        <f>+#REF!-'Poder Judicial'!E69</f>
        <v>#REF!</v>
      </c>
      <c r="F69" s="43" t="e">
        <f>+#REF!-'Poder Judicial'!F69</f>
        <v>#REF!</v>
      </c>
      <c r="G69" s="43" t="e">
        <f>+#REF!-'Poder Judicial'!G69</f>
        <v>#REF!</v>
      </c>
      <c r="H69" s="43" t="e">
        <f>+#REF!-'Poder Judicial'!H69</f>
        <v>#REF!</v>
      </c>
      <c r="I69" s="43" t="e">
        <f>+#REF!-'Poder Judicial'!I69</f>
        <v>#REF!</v>
      </c>
      <c r="J69" s="43" t="e">
        <f aca="true" t="shared" si="13" ref="J69:J75">SUM(D69:I69)</f>
        <v>#REF!</v>
      </c>
    </row>
    <row r="70" spans="2:10" ht="14.25">
      <c r="B70" s="7" t="s">
        <v>47</v>
      </c>
      <c r="C70" s="17" t="s">
        <v>48</v>
      </c>
      <c r="D70" s="43" t="e">
        <f>+#REF!-'Poder Judicial'!D70</f>
        <v>#REF!</v>
      </c>
      <c r="E70" s="43" t="e">
        <f>+#REF!-'Poder Judicial'!E70</f>
        <v>#REF!</v>
      </c>
      <c r="F70" s="43" t="e">
        <f>+#REF!-'Poder Judicial'!F70</f>
        <v>#REF!</v>
      </c>
      <c r="G70" s="43" t="e">
        <f>+#REF!-'Poder Judicial'!G70</f>
        <v>#REF!</v>
      </c>
      <c r="H70" s="43" t="e">
        <f>+#REF!-'Poder Judicial'!H70</f>
        <v>#REF!</v>
      </c>
      <c r="I70" s="43" t="e">
        <f>+#REF!-'Poder Judicial'!I70</f>
        <v>#REF!</v>
      </c>
      <c r="J70" s="43" t="e">
        <f t="shared" si="13"/>
        <v>#REF!</v>
      </c>
    </row>
    <row r="71" spans="2:10" ht="14.25">
      <c r="B71" s="7" t="s">
        <v>49</v>
      </c>
      <c r="C71" s="17" t="s">
        <v>114</v>
      </c>
      <c r="D71" s="43" t="e">
        <f>+#REF!-'Poder Judicial'!D71</f>
        <v>#REF!</v>
      </c>
      <c r="E71" s="43" t="e">
        <f>+#REF!-'Poder Judicial'!E71</f>
        <v>#REF!</v>
      </c>
      <c r="F71" s="43" t="e">
        <f>+#REF!-'Poder Judicial'!F71</f>
        <v>#REF!</v>
      </c>
      <c r="G71" s="43" t="e">
        <f>+#REF!-'Poder Judicial'!G71</f>
        <v>#REF!</v>
      </c>
      <c r="H71" s="43" t="e">
        <f>+#REF!-'Poder Judicial'!H71</f>
        <v>#REF!</v>
      </c>
      <c r="I71" s="43" t="e">
        <f>+#REF!-'Poder Judicial'!I71</f>
        <v>#REF!</v>
      </c>
      <c r="J71" s="43" t="e">
        <f t="shared" si="13"/>
        <v>#REF!</v>
      </c>
    </row>
    <row r="72" spans="2:10" ht="14.25">
      <c r="B72" s="7" t="s">
        <v>50</v>
      </c>
      <c r="C72" s="17" t="s">
        <v>51</v>
      </c>
      <c r="D72" s="43" t="e">
        <f>+#REF!-'Poder Judicial'!D72</f>
        <v>#REF!</v>
      </c>
      <c r="E72" s="43" t="e">
        <f>+#REF!-'Poder Judicial'!E72</f>
        <v>#REF!</v>
      </c>
      <c r="F72" s="43" t="e">
        <f>+#REF!-'Poder Judicial'!F72</f>
        <v>#REF!</v>
      </c>
      <c r="G72" s="43" t="e">
        <f>+#REF!-'Poder Judicial'!G72</f>
        <v>#REF!</v>
      </c>
      <c r="H72" s="43" t="e">
        <f>+#REF!-'Poder Judicial'!H72</f>
        <v>#REF!</v>
      </c>
      <c r="I72" s="43" t="e">
        <f>+#REF!-'Poder Judicial'!I72</f>
        <v>#REF!</v>
      </c>
      <c r="J72" s="43" t="e">
        <f t="shared" si="13"/>
        <v>#REF!</v>
      </c>
    </row>
    <row r="73" spans="2:10" ht="14.25">
      <c r="B73" s="7" t="s">
        <v>52</v>
      </c>
      <c r="C73" s="17" t="s">
        <v>53</v>
      </c>
      <c r="D73" s="43" t="e">
        <f>+#REF!-'Poder Judicial'!D73</f>
        <v>#REF!</v>
      </c>
      <c r="E73" s="43" t="e">
        <f>+#REF!-'Poder Judicial'!E73</f>
        <v>#REF!</v>
      </c>
      <c r="F73" s="43" t="e">
        <f>+#REF!-'Poder Judicial'!F73</f>
        <v>#REF!</v>
      </c>
      <c r="G73" s="43" t="e">
        <f>+#REF!-'Poder Judicial'!G73</f>
        <v>#REF!</v>
      </c>
      <c r="H73" s="43" t="e">
        <f>+#REF!-'Poder Judicial'!H73</f>
        <v>#REF!</v>
      </c>
      <c r="I73" s="43" t="e">
        <f>+#REF!-'Poder Judicial'!I73</f>
        <v>#REF!</v>
      </c>
      <c r="J73" s="43" t="e">
        <f t="shared" si="13"/>
        <v>#REF!</v>
      </c>
    </row>
    <row r="74" spans="2:10" ht="14.25">
      <c r="B74" s="7" t="s">
        <v>54</v>
      </c>
      <c r="C74" s="17" t="s">
        <v>55</v>
      </c>
      <c r="D74" s="43" t="e">
        <f>+#REF!-'Poder Judicial'!D74</f>
        <v>#REF!</v>
      </c>
      <c r="E74" s="43" t="e">
        <f>+#REF!-'Poder Judicial'!E74</f>
        <v>#REF!</v>
      </c>
      <c r="F74" s="43" t="e">
        <f>+#REF!-'Poder Judicial'!F74</f>
        <v>#REF!</v>
      </c>
      <c r="G74" s="43" t="e">
        <f>+#REF!-'Poder Judicial'!G74</f>
        <v>#REF!</v>
      </c>
      <c r="H74" s="43" t="e">
        <f>+#REF!-'Poder Judicial'!H74</f>
        <v>#REF!</v>
      </c>
      <c r="I74" s="43" t="e">
        <f>+#REF!-'Poder Judicial'!I74</f>
        <v>#REF!</v>
      </c>
      <c r="J74" s="43" t="e">
        <f t="shared" si="13"/>
        <v>#REF!</v>
      </c>
    </row>
    <row r="75" spans="2:10" ht="14.25">
      <c r="B75" s="7" t="s">
        <v>56</v>
      </c>
      <c r="C75" s="17" t="s">
        <v>115</v>
      </c>
      <c r="D75" s="43" t="e">
        <f>+#REF!-'Poder Judicial'!D75</f>
        <v>#REF!</v>
      </c>
      <c r="E75" s="43" t="e">
        <f>+#REF!-'Poder Judicial'!E75</f>
        <v>#REF!</v>
      </c>
      <c r="F75" s="43" t="e">
        <f>+#REF!-'Poder Judicial'!F75</f>
        <v>#REF!</v>
      </c>
      <c r="G75" s="43" t="e">
        <f>+#REF!-'Poder Judicial'!G75</f>
        <v>#REF!</v>
      </c>
      <c r="H75" s="43" t="e">
        <f>+#REF!-'Poder Judicial'!H75</f>
        <v>#REF!</v>
      </c>
      <c r="I75" s="43" t="e">
        <f>+#REF!-'Poder Judicial'!I75</f>
        <v>#REF!</v>
      </c>
      <c r="J75" s="43" t="e">
        <f t="shared" si="13"/>
        <v>#REF!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 t="e">
        <f aca="true" t="shared" si="14" ref="D77:J77">SUM(D78:D81)</f>
        <v>#REF!</v>
      </c>
      <c r="E77" s="14" t="e">
        <f t="shared" si="14"/>
        <v>#REF!</v>
      </c>
      <c r="F77" s="14" t="e">
        <f t="shared" si="14"/>
        <v>#REF!</v>
      </c>
      <c r="G77" s="14" t="e">
        <f t="shared" si="14"/>
        <v>#REF!</v>
      </c>
      <c r="H77" s="14" t="e">
        <f t="shared" si="14"/>
        <v>#REF!</v>
      </c>
      <c r="I77" s="14" t="e">
        <f t="shared" si="14"/>
        <v>#REF!</v>
      </c>
      <c r="J77" s="14" t="e">
        <f t="shared" si="14"/>
        <v>#REF!</v>
      </c>
    </row>
    <row r="78" spans="2:10" ht="14.25">
      <c r="B78" s="7" t="s">
        <v>59</v>
      </c>
      <c r="C78" s="17" t="s">
        <v>116</v>
      </c>
      <c r="D78" s="43" t="e">
        <f>+#REF!-'Poder Judicial'!D78</f>
        <v>#REF!</v>
      </c>
      <c r="E78" s="43" t="e">
        <f>+#REF!-'Poder Judicial'!E78</f>
        <v>#REF!</v>
      </c>
      <c r="F78" s="43" t="e">
        <f>+#REF!-'Poder Judicial'!F78</f>
        <v>#REF!</v>
      </c>
      <c r="G78" s="43" t="e">
        <f>+#REF!-'Poder Judicial'!G78</f>
        <v>#REF!</v>
      </c>
      <c r="H78" s="43" t="e">
        <f>+#REF!-'Poder Judicial'!H78</f>
        <v>#REF!</v>
      </c>
      <c r="I78" s="43" t="e">
        <f>+#REF!-'Poder Judicial'!I78</f>
        <v>#REF!</v>
      </c>
      <c r="J78" s="43" t="e">
        <f>SUM(D78:I78)</f>
        <v>#REF!</v>
      </c>
    </row>
    <row r="79" spans="2:10" ht="14.25">
      <c r="B79" s="7" t="s">
        <v>60</v>
      </c>
      <c r="C79" s="17" t="s">
        <v>117</v>
      </c>
      <c r="D79" s="43" t="e">
        <f>+#REF!-'Poder Judicial'!D79</f>
        <v>#REF!</v>
      </c>
      <c r="E79" s="43" t="e">
        <f>+#REF!-'Poder Judicial'!E79</f>
        <v>#REF!</v>
      </c>
      <c r="F79" s="43" t="e">
        <f>+#REF!-'Poder Judicial'!F79</f>
        <v>#REF!</v>
      </c>
      <c r="G79" s="43" t="e">
        <f>+#REF!-'Poder Judicial'!G79</f>
        <v>#REF!</v>
      </c>
      <c r="H79" s="43" t="e">
        <f>+#REF!-'Poder Judicial'!H79</f>
        <v>#REF!</v>
      </c>
      <c r="I79" s="43" t="e">
        <f>+#REF!-'Poder Judicial'!I79</f>
        <v>#REF!</v>
      </c>
      <c r="J79" s="43" t="e">
        <f>SUM(D79:I79)</f>
        <v>#REF!</v>
      </c>
    </row>
    <row r="80" spans="2:10" ht="14.25">
      <c r="B80" s="7" t="s">
        <v>61</v>
      </c>
      <c r="C80" s="17" t="s">
        <v>118</v>
      </c>
      <c r="D80" s="43" t="e">
        <f>+#REF!-'Poder Judicial'!D80</f>
        <v>#REF!</v>
      </c>
      <c r="E80" s="43" t="e">
        <f>+#REF!-'Poder Judicial'!E80</f>
        <v>#REF!</v>
      </c>
      <c r="F80" s="43" t="e">
        <f>+#REF!-'Poder Judicial'!F80</f>
        <v>#REF!</v>
      </c>
      <c r="G80" s="43" t="e">
        <f>+#REF!-'Poder Judicial'!G80</f>
        <v>#REF!</v>
      </c>
      <c r="H80" s="43" t="e">
        <f>+#REF!-'Poder Judicial'!H80</f>
        <v>#REF!</v>
      </c>
      <c r="I80" s="43" t="e">
        <f>+#REF!-'Poder Judicial'!I80</f>
        <v>#REF!</v>
      </c>
      <c r="J80" s="43" t="e">
        <f>SUM(D80:I80)</f>
        <v>#REF!</v>
      </c>
    </row>
    <row r="81" spans="2:10" ht="14.25">
      <c r="B81" s="7" t="s">
        <v>62</v>
      </c>
      <c r="C81" s="17" t="s">
        <v>119</v>
      </c>
      <c r="D81" s="43" t="e">
        <f>+#REF!-'Poder Judicial'!D81</f>
        <v>#REF!</v>
      </c>
      <c r="E81" s="43" t="e">
        <f>+#REF!-'Poder Judicial'!E81</f>
        <v>#REF!</v>
      </c>
      <c r="F81" s="43" t="e">
        <f>+#REF!-'Poder Judicial'!F81</f>
        <v>#REF!</v>
      </c>
      <c r="G81" s="43" t="e">
        <f>+#REF!-'Poder Judicial'!G81</f>
        <v>#REF!</v>
      </c>
      <c r="H81" s="43" t="e">
        <f>+#REF!-'Poder Judicial'!H81</f>
        <v>#REF!</v>
      </c>
      <c r="I81" s="43" t="e">
        <f>+#REF!-'Poder Judicial'!I81</f>
        <v>#REF!</v>
      </c>
      <c r="J81" s="43" t="e">
        <f>SUM(D81:I81)</f>
        <v>#REF!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 t="e">
        <f aca="true" t="shared" si="15" ref="D83:J83">SUM(D84:D85)</f>
        <v>#REF!</v>
      </c>
      <c r="E83" s="14" t="e">
        <f t="shared" si="15"/>
        <v>#REF!</v>
      </c>
      <c r="F83" s="14" t="e">
        <f t="shared" si="15"/>
        <v>#REF!</v>
      </c>
      <c r="G83" s="14" t="e">
        <f t="shared" si="15"/>
        <v>#REF!</v>
      </c>
      <c r="H83" s="14" t="e">
        <f t="shared" si="15"/>
        <v>#REF!</v>
      </c>
      <c r="I83" s="14" t="e">
        <f t="shared" si="15"/>
        <v>#REF!</v>
      </c>
      <c r="J83" s="14" t="e">
        <f t="shared" si="15"/>
        <v>#REF!</v>
      </c>
    </row>
    <row r="84" spans="2:10" ht="14.25">
      <c r="B84" s="7" t="s">
        <v>65</v>
      </c>
      <c r="C84" s="17" t="s">
        <v>66</v>
      </c>
      <c r="D84" s="43" t="e">
        <f>+#REF!-'Poder Judicial'!D84</f>
        <v>#REF!</v>
      </c>
      <c r="E84" s="43" t="e">
        <f>+#REF!-'Poder Judicial'!E84</f>
        <v>#REF!</v>
      </c>
      <c r="F84" s="43" t="e">
        <f>+#REF!-'Poder Judicial'!F84</f>
        <v>#REF!</v>
      </c>
      <c r="G84" s="43" t="e">
        <f>+#REF!-'Poder Judicial'!G84</f>
        <v>#REF!</v>
      </c>
      <c r="H84" s="43" t="e">
        <f>+#REF!-'Poder Judicial'!H84</f>
        <v>#REF!</v>
      </c>
      <c r="I84" s="43" t="e">
        <f>+#REF!-'Poder Judicial'!I84</f>
        <v>#REF!</v>
      </c>
      <c r="J84" s="43" t="e">
        <f>SUM(D84:I84)</f>
        <v>#REF!</v>
      </c>
    </row>
    <row r="85" spans="2:10" ht="14.25">
      <c r="B85" s="7" t="s">
        <v>67</v>
      </c>
      <c r="C85" s="17" t="s">
        <v>68</v>
      </c>
      <c r="D85" s="43" t="e">
        <f>+#REF!-'Poder Judicial'!D85</f>
        <v>#REF!</v>
      </c>
      <c r="E85" s="43" t="e">
        <f>+#REF!-'Poder Judicial'!E85</f>
        <v>#REF!</v>
      </c>
      <c r="F85" s="43" t="e">
        <f>+#REF!-'Poder Judicial'!F85</f>
        <v>#REF!</v>
      </c>
      <c r="G85" s="43" t="e">
        <f>+#REF!-'Poder Judicial'!G85</f>
        <v>#REF!</v>
      </c>
      <c r="H85" s="43" t="e">
        <f>+#REF!-'Poder Judicial'!H85</f>
        <v>#REF!</v>
      </c>
      <c r="I85" s="43" t="e">
        <f>+#REF!-'Poder Judicial'!I85</f>
        <v>#REF!</v>
      </c>
      <c r="J85" s="43" t="e">
        <f>SUM(D85:I85)</f>
        <v>#REF!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 t="e">
        <f aca="true" t="shared" si="16" ref="D87:J87">SUM(D88:D89)</f>
        <v>#REF!</v>
      </c>
      <c r="E87" s="14" t="e">
        <f t="shared" si="16"/>
        <v>#REF!</v>
      </c>
      <c r="F87" s="14" t="e">
        <f t="shared" si="16"/>
        <v>#REF!</v>
      </c>
      <c r="G87" s="14" t="e">
        <f t="shared" si="16"/>
        <v>#REF!</v>
      </c>
      <c r="H87" s="14" t="e">
        <f t="shared" si="16"/>
        <v>#REF!</v>
      </c>
      <c r="I87" s="14" t="e">
        <f t="shared" si="16"/>
        <v>#REF!</v>
      </c>
      <c r="J87" s="14" t="e">
        <f t="shared" si="16"/>
        <v>#REF!</v>
      </c>
    </row>
    <row r="88" spans="2:10" ht="14.25">
      <c r="B88" s="7" t="s">
        <v>71</v>
      </c>
      <c r="C88" s="17" t="s">
        <v>120</v>
      </c>
      <c r="D88" s="43" t="e">
        <f>+#REF!-'Poder Judicial'!D88</f>
        <v>#REF!</v>
      </c>
      <c r="E88" s="43" t="e">
        <f>+#REF!-'Poder Judicial'!E88</f>
        <v>#REF!</v>
      </c>
      <c r="F88" s="43" t="e">
        <f>+#REF!-'Poder Judicial'!F88</f>
        <v>#REF!</v>
      </c>
      <c r="G88" s="43" t="e">
        <f>+#REF!-'Poder Judicial'!G88</f>
        <v>#REF!</v>
      </c>
      <c r="H88" s="43" t="e">
        <f>+#REF!-'Poder Judicial'!H88</f>
        <v>#REF!</v>
      </c>
      <c r="I88" s="43" t="e">
        <f>+#REF!-'Poder Judicial'!I88</f>
        <v>#REF!</v>
      </c>
      <c r="J88" s="43" t="e">
        <f>SUM(D88:I88)</f>
        <v>#REF!</v>
      </c>
    </row>
    <row r="89" spans="2:10" ht="14.25">
      <c r="B89" s="7" t="s">
        <v>72</v>
      </c>
      <c r="C89" s="17" t="s">
        <v>73</v>
      </c>
      <c r="D89" s="43" t="e">
        <f>+#REF!-'Poder Judicial'!D89</f>
        <v>#REF!</v>
      </c>
      <c r="E89" s="43" t="e">
        <f>+#REF!-'Poder Judicial'!E89</f>
        <v>#REF!</v>
      </c>
      <c r="F89" s="43" t="e">
        <f>+#REF!-'Poder Judicial'!F89</f>
        <v>#REF!</v>
      </c>
      <c r="G89" s="43" t="e">
        <f>+#REF!-'Poder Judicial'!G89</f>
        <v>#REF!</v>
      </c>
      <c r="H89" s="43" t="e">
        <f>+#REF!-'Poder Judicial'!H89</f>
        <v>#REF!</v>
      </c>
      <c r="I89" s="43" t="e">
        <f>+#REF!-'Poder Judicial'!I89</f>
        <v>#REF!</v>
      </c>
      <c r="J89" s="43" t="e">
        <f>SUM(D89:I89)</f>
        <v>#REF!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 t="e">
        <f aca="true" t="shared" si="17" ref="D91:J91">SUM(D92:D99)</f>
        <v>#REF!</v>
      </c>
      <c r="E91" s="14" t="e">
        <f t="shared" si="17"/>
        <v>#REF!</v>
      </c>
      <c r="F91" s="14" t="e">
        <f t="shared" si="17"/>
        <v>#REF!</v>
      </c>
      <c r="G91" s="14" t="e">
        <f t="shared" si="17"/>
        <v>#REF!</v>
      </c>
      <c r="H91" s="14" t="e">
        <f t="shared" si="17"/>
        <v>#REF!</v>
      </c>
      <c r="I91" s="14" t="e">
        <f t="shared" si="17"/>
        <v>#REF!</v>
      </c>
      <c r="J91" s="14" t="e">
        <f t="shared" si="17"/>
        <v>#REF!</v>
      </c>
    </row>
    <row r="92" spans="2:10" ht="14.25">
      <c r="B92" s="7" t="s">
        <v>76</v>
      </c>
      <c r="C92" s="17" t="s">
        <v>121</v>
      </c>
      <c r="D92" s="43" t="e">
        <f>+#REF!-'Poder Judicial'!D92</f>
        <v>#REF!</v>
      </c>
      <c r="E92" s="43" t="e">
        <f>+#REF!-'Poder Judicial'!E92</f>
        <v>#REF!</v>
      </c>
      <c r="F92" s="43" t="e">
        <f>+#REF!-'Poder Judicial'!F92</f>
        <v>#REF!</v>
      </c>
      <c r="G92" s="43" t="e">
        <f>+#REF!-'Poder Judicial'!G92</f>
        <v>#REF!</v>
      </c>
      <c r="H92" s="43" t="e">
        <f>+#REF!-'Poder Judicial'!H92</f>
        <v>#REF!</v>
      </c>
      <c r="I92" s="43" t="e">
        <f>+#REF!-'Poder Judicial'!I92</f>
        <v>#REF!</v>
      </c>
      <c r="J92" s="43" t="e">
        <f aca="true" t="shared" si="18" ref="J92:J99">SUM(D92:I92)</f>
        <v>#REF!</v>
      </c>
    </row>
    <row r="93" spans="2:10" ht="14.25">
      <c r="B93" s="7" t="s">
        <v>77</v>
      </c>
      <c r="C93" s="17" t="s">
        <v>122</v>
      </c>
      <c r="D93" s="43" t="e">
        <f>+#REF!-'Poder Judicial'!D93</f>
        <v>#REF!</v>
      </c>
      <c r="E93" s="43" t="e">
        <f>+#REF!-'Poder Judicial'!E93</f>
        <v>#REF!</v>
      </c>
      <c r="F93" s="43" t="e">
        <f>+#REF!-'Poder Judicial'!F93</f>
        <v>#REF!</v>
      </c>
      <c r="G93" s="43" t="e">
        <f>+#REF!-'Poder Judicial'!G93</f>
        <v>#REF!</v>
      </c>
      <c r="H93" s="43" t="e">
        <f>+#REF!-'Poder Judicial'!H93</f>
        <v>#REF!</v>
      </c>
      <c r="I93" s="43" t="e">
        <f>+#REF!-'Poder Judicial'!I93</f>
        <v>#REF!</v>
      </c>
      <c r="J93" s="43" t="e">
        <f t="shared" si="18"/>
        <v>#REF!</v>
      </c>
    </row>
    <row r="94" spans="2:10" ht="14.25">
      <c r="B94" s="7" t="s">
        <v>78</v>
      </c>
      <c r="C94" s="17" t="s">
        <v>192</v>
      </c>
      <c r="D94" s="43" t="e">
        <f>+#REF!-'Poder Judicial'!D94</f>
        <v>#REF!</v>
      </c>
      <c r="E94" s="43" t="e">
        <f>+#REF!-'Poder Judicial'!E94</f>
        <v>#REF!</v>
      </c>
      <c r="F94" s="43" t="e">
        <f>+#REF!-'Poder Judicial'!F94</f>
        <v>#REF!</v>
      </c>
      <c r="G94" s="43" t="e">
        <f>+#REF!-'Poder Judicial'!G94</f>
        <v>#REF!</v>
      </c>
      <c r="H94" s="43" t="e">
        <f>+#REF!-'Poder Judicial'!H94</f>
        <v>#REF!</v>
      </c>
      <c r="I94" s="43" t="e">
        <f>+#REF!-'Poder Judicial'!I94</f>
        <v>#REF!</v>
      </c>
      <c r="J94" s="43" t="e">
        <f t="shared" si="18"/>
        <v>#REF!</v>
      </c>
    </row>
    <row r="95" spans="2:10" ht="14.25">
      <c r="B95" s="7" t="s">
        <v>193</v>
      </c>
      <c r="C95" s="17" t="s">
        <v>194</v>
      </c>
      <c r="D95" s="43" t="e">
        <f>+#REF!-'Poder Judicial'!D95</f>
        <v>#REF!</v>
      </c>
      <c r="E95" s="43" t="e">
        <f>+#REF!-'Poder Judicial'!E95</f>
        <v>#REF!</v>
      </c>
      <c r="F95" s="43" t="e">
        <f>+#REF!-'Poder Judicial'!F95</f>
        <v>#REF!</v>
      </c>
      <c r="G95" s="43" t="e">
        <f>+#REF!-'Poder Judicial'!G95</f>
        <v>#REF!</v>
      </c>
      <c r="H95" s="43" t="e">
        <f>+#REF!-'Poder Judicial'!H95</f>
        <v>#REF!</v>
      </c>
      <c r="I95" s="43" t="e">
        <f>+#REF!-'Poder Judicial'!I95</f>
        <v>#REF!</v>
      </c>
      <c r="J95" s="43" t="e">
        <f t="shared" si="18"/>
        <v>#REF!</v>
      </c>
    </row>
    <row r="96" spans="2:10" ht="14.25">
      <c r="B96" s="7" t="s">
        <v>195</v>
      </c>
      <c r="C96" s="17" t="s">
        <v>123</v>
      </c>
      <c r="D96" s="43" t="e">
        <f>+#REF!-'Poder Judicial'!D96</f>
        <v>#REF!</v>
      </c>
      <c r="E96" s="43" t="e">
        <f>+#REF!-'Poder Judicial'!E96</f>
        <v>#REF!</v>
      </c>
      <c r="F96" s="43" t="e">
        <f>+#REF!-'Poder Judicial'!F96</f>
        <v>#REF!</v>
      </c>
      <c r="G96" s="43" t="e">
        <f>+#REF!-'Poder Judicial'!G96</f>
        <v>#REF!</v>
      </c>
      <c r="H96" s="43" t="e">
        <f>+#REF!-'Poder Judicial'!H96</f>
        <v>#REF!</v>
      </c>
      <c r="I96" s="43" t="e">
        <f>+#REF!-'Poder Judicial'!I96</f>
        <v>#REF!</v>
      </c>
      <c r="J96" s="43" t="e">
        <f t="shared" si="18"/>
        <v>#REF!</v>
      </c>
    </row>
    <row r="97" spans="2:10" ht="14.25">
      <c r="B97" s="7" t="s">
        <v>196</v>
      </c>
      <c r="C97" s="17" t="s">
        <v>197</v>
      </c>
      <c r="D97" s="43" t="e">
        <f>+#REF!-'Poder Judicial'!D97</f>
        <v>#REF!</v>
      </c>
      <c r="E97" s="43" t="e">
        <f>+#REF!-'Poder Judicial'!E97</f>
        <v>#REF!</v>
      </c>
      <c r="F97" s="43" t="e">
        <f>+#REF!-'Poder Judicial'!F97</f>
        <v>#REF!</v>
      </c>
      <c r="G97" s="43" t="e">
        <f>+#REF!-'Poder Judicial'!G97</f>
        <v>#REF!</v>
      </c>
      <c r="H97" s="43" t="e">
        <f>+#REF!-'Poder Judicial'!H97</f>
        <v>#REF!</v>
      </c>
      <c r="I97" s="43" t="e">
        <f>+#REF!-'Poder Judicial'!I97</f>
        <v>#REF!</v>
      </c>
      <c r="J97" s="43" t="e">
        <f t="shared" si="18"/>
        <v>#REF!</v>
      </c>
    </row>
    <row r="98" spans="2:10" ht="14.25">
      <c r="B98" s="7" t="s">
        <v>198</v>
      </c>
      <c r="C98" s="17" t="s">
        <v>199</v>
      </c>
      <c r="D98" s="43" t="e">
        <f>+#REF!-'Poder Judicial'!D98</f>
        <v>#REF!</v>
      </c>
      <c r="E98" s="43" t="e">
        <f>+#REF!-'Poder Judicial'!E98</f>
        <v>#REF!</v>
      </c>
      <c r="F98" s="43" t="e">
        <f>+#REF!-'Poder Judicial'!F98</f>
        <v>#REF!</v>
      </c>
      <c r="G98" s="43" t="e">
        <f>+#REF!-'Poder Judicial'!G98</f>
        <v>#REF!</v>
      </c>
      <c r="H98" s="43" t="e">
        <f>+#REF!-'Poder Judicial'!H98</f>
        <v>#REF!</v>
      </c>
      <c r="I98" s="43" t="e">
        <f>+#REF!-'Poder Judicial'!I98</f>
        <v>#REF!</v>
      </c>
      <c r="J98" s="43" t="e">
        <f t="shared" si="18"/>
        <v>#REF!</v>
      </c>
    </row>
    <row r="99" spans="2:10" ht="14.25">
      <c r="B99" s="7" t="s">
        <v>200</v>
      </c>
      <c r="C99" s="17" t="s">
        <v>201</v>
      </c>
      <c r="D99" s="43" t="e">
        <f>+#REF!-'Poder Judicial'!D99</f>
        <v>#REF!</v>
      </c>
      <c r="E99" s="43" t="e">
        <f>+#REF!-'Poder Judicial'!E99</f>
        <v>#REF!</v>
      </c>
      <c r="F99" s="43" t="e">
        <f>+#REF!-'Poder Judicial'!F99</f>
        <v>#REF!</v>
      </c>
      <c r="G99" s="43" t="e">
        <f>+#REF!-'Poder Judicial'!G99</f>
        <v>#REF!</v>
      </c>
      <c r="H99" s="43" t="e">
        <f>+#REF!-'Poder Judicial'!H99</f>
        <v>#REF!</v>
      </c>
      <c r="I99" s="43" t="e">
        <f>+#REF!-'Poder Judicial'!I99</f>
        <v>#REF!</v>
      </c>
      <c r="J99" s="43" t="e">
        <f t="shared" si="18"/>
        <v>#REF!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 t="e">
        <f aca="true" t="shared" si="19" ref="D101:J101">SUM(D102)</f>
        <v>#REF!</v>
      </c>
      <c r="E101" s="14" t="e">
        <f t="shared" si="19"/>
        <v>#REF!</v>
      </c>
      <c r="F101" s="14" t="e">
        <f t="shared" si="19"/>
        <v>#REF!</v>
      </c>
      <c r="G101" s="14" t="e">
        <f t="shared" si="19"/>
        <v>#REF!</v>
      </c>
      <c r="H101" s="14" t="e">
        <f t="shared" si="19"/>
        <v>#REF!</v>
      </c>
      <c r="I101" s="14" t="e">
        <f t="shared" si="19"/>
        <v>#REF!</v>
      </c>
      <c r="J101" s="14" t="e">
        <f t="shared" si="19"/>
        <v>#REF!</v>
      </c>
    </row>
    <row r="102" spans="2:10" ht="14.25">
      <c r="B102" s="7" t="s">
        <v>204</v>
      </c>
      <c r="C102" s="17" t="s">
        <v>124</v>
      </c>
      <c r="D102" s="43" t="e">
        <f>+#REF!-'Poder Judicial'!D102</f>
        <v>#REF!</v>
      </c>
      <c r="E102" s="43" t="e">
        <f>+#REF!-'Poder Judicial'!E102</f>
        <v>#REF!</v>
      </c>
      <c r="F102" s="43" t="e">
        <f>+#REF!-'Poder Judicial'!F102</f>
        <v>#REF!</v>
      </c>
      <c r="G102" s="43" t="e">
        <f>+#REF!-'Poder Judicial'!G102</f>
        <v>#REF!</v>
      </c>
      <c r="H102" s="43" t="e">
        <f>+#REF!-'Poder Judicial'!H102</f>
        <v>#REF!</v>
      </c>
      <c r="I102" s="43" t="e">
        <f>+#REF!-'Poder Judicial'!I102</f>
        <v>#REF!</v>
      </c>
      <c r="J102" s="43" t="e">
        <f>SUM(D102:I102)</f>
        <v>#REF!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 t="e">
        <f aca="true" t="shared" si="20" ref="D104:J104">SUM(D105:D106)</f>
        <v>#REF!</v>
      </c>
      <c r="E104" s="14" t="e">
        <f t="shared" si="20"/>
        <v>#REF!</v>
      </c>
      <c r="F104" s="14" t="e">
        <f t="shared" si="20"/>
        <v>#REF!</v>
      </c>
      <c r="G104" s="14" t="e">
        <f t="shared" si="20"/>
        <v>#REF!</v>
      </c>
      <c r="H104" s="14" t="e">
        <f t="shared" si="20"/>
        <v>#REF!</v>
      </c>
      <c r="I104" s="14" t="e">
        <f t="shared" si="20"/>
        <v>#REF!</v>
      </c>
      <c r="J104" s="14" t="e">
        <f t="shared" si="20"/>
        <v>#REF!</v>
      </c>
    </row>
    <row r="105" spans="2:10" ht="14.25">
      <c r="B105" s="7" t="s">
        <v>207</v>
      </c>
      <c r="C105" s="17" t="s">
        <v>125</v>
      </c>
      <c r="D105" s="43" t="e">
        <f>+#REF!-'Poder Judicial'!D105</f>
        <v>#REF!</v>
      </c>
      <c r="E105" s="43" t="e">
        <f>+#REF!-'Poder Judicial'!E105</f>
        <v>#REF!</v>
      </c>
      <c r="F105" s="43" t="e">
        <f>+#REF!-'Poder Judicial'!F105</f>
        <v>#REF!</v>
      </c>
      <c r="G105" s="43" t="e">
        <f>+#REF!-'Poder Judicial'!G105</f>
        <v>#REF!</v>
      </c>
      <c r="H105" s="43" t="e">
        <f>+#REF!-'Poder Judicial'!H105</f>
        <v>#REF!</v>
      </c>
      <c r="I105" s="43" t="e">
        <f>+#REF!-'Poder Judicial'!I105</f>
        <v>#REF!</v>
      </c>
      <c r="J105" s="43" t="e">
        <f>SUM(D105:I105)</f>
        <v>#REF!</v>
      </c>
    </row>
    <row r="106" spans="2:10" ht="14.25">
      <c r="B106" s="7" t="s">
        <v>208</v>
      </c>
      <c r="C106" s="17" t="s">
        <v>126</v>
      </c>
      <c r="D106" s="43" t="e">
        <f>+#REF!-'Poder Judicial'!D106</f>
        <v>#REF!</v>
      </c>
      <c r="E106" s="43" t="e">
        <f>+#REF!-'Poder Judicial'!E106</f>
        <v>#REF!</v>
      </c>
      <c r="F106" s="43" t="e">
        <f>+#REF!-'Poder Judicial'!F106</f>
        <v>#REF!</v>
      </c>
      <c r="G106" s="43" t="e">
        <f>+#REF!-'Poder Judicial'!G106</f>
        <v>#REF!</v>
      </c>
      <c r="H106" s="43" t="e">
        <f>+#REF!-'Poder Judicial'!H106</f>
        <v>#REF!</v>
      </c>
      <c r="I106" s="43" t="e">
        <f>+#REF!-'Poder Judicial'!I106</f>
        <v>#REF!</v>
      </c>
      <c r="J106" s="43" t="e">
        <f>SUM(D106:I106)</f>
        <v>#REF!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 t="e">
        <f aca="true" t="shared" si="21" ref="D108:J108">+D110+D117+D122+D131+D135</f>
        <v>#REF!</v>
      </c>
      <c r="E108" s="6" t="e">
        <f t="shared" si="21"/>
        <v>#REF!</v>
      </c>
      <c r="F108" s="6" t="e">
        <f t="shared" si="21"/>
        <v>#REF!</v>
      </c>
      <c r="G108" s="6" t="e">
        <f t="shared" si="21"/>
        <v>#REF!</v>
      </c>
      <c r="H108" s="6" t="e">
        <f t="shared" si="21"/>
        <v>#REF!</v>
      </c>
      <c r="I108" s="6" t="e">
        <f t="shared" si="21"/>
        <v>#REF!</v>
      </c>
      <c r="J108" s="6" t="e">
        <f t="shared" si="21"/>
        <v>#REF!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 t="e">
        <f aca="true" t="shared" si="22" ref="D110:J110">SUM(D111:D115)</f>
        <v>#REF!</v>
      </c>
      <c r="E110" s="14" t="e">
        <f t="shared" si="22"/>
        <v>#REF!</v>
      </c>
      <c r="F110" s="14" t="e">
        <f t="shared" si="22"/>
        <v>#REF!</v>
      </c>
      <c r="G110" s="14" t="e">
        <f t="shared" si="22"/>
        <v>#REF!</v>
      </c>
      <c r="H110" s="14" t="e">
        <f t="shared" si="22"/>
        <v>#REF!</v>
      </c>
      <c r="I110" s="14" t="e">
        <f t="shared" si="22"/>
        <v>#REF!</v>
      </c>
      <c r="J110" s="14" t="e">
        <f t="shared" si="22"/>
        <v>#REF!</v>
      </c>
    </row>
    <row r="111" spans="2:10" ht="14.25">
      <c r="B111" s="7" t="s">
        <v>211</v>
      </c>
      <c r="C111" s="17" t="s">
        <v>127</v>
      </c>
      <c r="D111" s="43" t="e">
        <f>+#REF!-'Poder Judicial'!D111</f>
        <v>#REF!</v>
      </c>
      <c r="E111" s="43" t="e">
        <f>+#REF!-'Poder Judicial'!E111</f>
        <v>#REF!</v>
      </c>
      <c r="F111" s="43" t="e">
        <f>+#REF!-'Poder Judicial'!F111</f>
        <v>#REF!</v>
      </c>
      <c r="G111" s="43" t="e">
        <f>+#REF!-'Poder Judicial'!G111</f>
        <v>#REF!</v>
      </c>
      <c r="H111" s="43" t="e">
        <f>+#REF!-'Poder Judicial'!H111</f>
        <v>#REF!</v>
      </c>
      <c r="I111" s="43" t="e">
        <f>+#REF!-'Poder Judicial'!I111</f>
        <v>#REF!</v>
      </c>
      <c r="J111" s="43" t="e">
        <f>SUM(D111:I111)</f>
        <v>#REF!</v>
      </c>
    </row>
    <row r="112" spans="2:10" ht="14.25">
      <c r="B112" s="7" t="s">
        <v>212</v>
      </c>
      <c r="C112" s="17" t="s">
        <v>128</v>
      </c>
      <c r="D112" s="43" t="e">
        <f>+#REF!-'Poder Judicial'!D112</f>
        <v>#REF!</v>
      </c>
      <c r="E112" s="43" t="e">
        <f>+#REF!-'Poder Judicial'!E112</f>
        <v>#REF!</v>
      </c>
      <c r="F112" s="43" t="e">
        <f>+#REF!-'Poder Judicial'!F112</f>
        <v>#REF!</v>
      </c>
      <c r="G112" s="43" t="e">
        <f>+#REF!-'Poder Judicial'!G112</f>
        <v>#REF!</v>
      </c>
      <c r="H112" s="43" t="e">
        <f>+#REF!-'Poder Judicial'!H112</f>
        <v>#REF!</v>
      </c>
      <c r="I112" s="43" t="e">
        <f>+#REF!-'Poder Judicial'!I112</f>
        <v>#REF!</v>
      </c>
      <c r="J112" s="43" t="e">
        <f>SUM(D112:I112)</f>
        <v>#REF!</v>
      </c>
    </row>
    <row r="113" spans="2:10" ht="14.25">
      <c r="B113" s="7" t="s">
        <v>213</v>
      </c>
      <c r="C113" s="17" t="s">
        <v>214</v>
      </c>
      <c r="D113" s="43" t="e">
        <f>+#REF!-'Poder Judicial'!D113</f>
        <v>#REF!</v>
      </c>
      <c r="E113" s="43" t="e">
        <f>+#REF!-'Poder Judicial'!E113</f>
        <v>#REF!</v>
      </c>
      <c r="F113" s="43" t="e">
        <f>+#REF!-'Poder Judicial'!F113</f>
        <v>#REF!</v>
      </c>
      <c r="G113" s="43" t="e">
        <f>+#REF!-'Poder Judicial'!G113</f>
        <v>#REF!</v>
      </c>
      <c r="H113" s="43" t="e">
        <f>+#REF!-'Poder Judicial'!H113</f>
        <v>#REF!</v>
      </c>
      <c r="I113" s="43" t="e">
        <f>+#REF!-'Poder Judicial'!I113</f>
        <v>#REF!</v>
      </c>
      <c r="J113" s="43" t="e">
        <f>SUM(D113:I113)</f>
        <v>#REF!</v>
      </c>
    </row>
    <row r="114" spans="2:10" ht="14.25">
      <c r="B114" s="7" t="s">
        <v>215</v>
      </c>
      <c r="C114" s="17" t="s">
        <v>216</v>
      </c>
      <c r="D114" s="43" t="e">
        <f>+#REF!-'Poder Judicial'!D114</f>
        <v>#REF!</v>
      </c>
      <c r="E114" s="43" t="e">
        <f>+#REF!-'Poder Judicial'!E114</f>
        <v>#REF!</v>
      </c>
      <c r="F114" s="43" t="e">
        <f>+#REF!-'Poder Judicial'!F114</f>
        <v>#REF!</v>
      </c>
      <c r="G114" s="43" t="e">
        <f>+#REF!-'Poder Judicial'!G114</f>
        <v>#REF!</v>
      </c>
      <c r="H114" s="43" t="e">
        <f>+#REF!-'Poder Judicial'!H114</f>
        <v>#REF!</v>
      </c>
      <c r="I114" s="43" t="e">
        <f>+#REF!-'Poder Judicial'!I114</f>
        <v>#REF!</v>
      </c>
      <c r="J114" s="43" t="e">
        <f>SUM(D114:I114)</f>
        <v>#REF!</v>
      </c>
    </row>
    <row r="115" spans="2:10" ht="14.25">
      <c r="B115" s="7" t="s">
        <v>217</v>
      </c>
      <c r="C115" s="17" t="s">
        <v>129</v>
      </c>
      <c r="D115" s="43" t="e">
        <f>+#REF!-'Poder Judicial'!D115</f>
        <v>#REF!</v>
      </c>
      <c r="E115" s="43" t="e">
        <f>+#REF!-'Poder Judicial'!E115</f>
        <v>#REF!</v>
      </c>
      <c r="F115" s="43" t="e">
        <f>+#REF!-'Poder Judicial'!F115</f>
        <v>#REF!</v>
      </c>
      <c r="G115" s="43" t="e">
        <f>+#REF!-'Poder Judicial'!G115</f>
        <v>#REF!</v>
      </c>
      <c r="H115" s="43" t="e">
        <f>+#REF!-'Poder Judicial'!H115</f>
        <v>#REF!</v>
      </c>
      <c r="I115" s="43" t="e">
        <f>+#REF!-'Poder Judicial'!I115</f>
        <v>#REF!</v>
      </c>
      <c r="J115" s="43" t="e">
        <f>SUM(D115:I115)</f>
        <v>#REF!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 t="e">
        <f aca="true" t="shared" si="23" ref="D117:J117">SUM(D118:D120)</f>
        <v>#REF!</v>
      </c>
      <c r="E117" s="14" t="e">
        <f t="shared" si="23"/>
        <v>#REF!</v>
      </c>
      <c r="F117" s="14" t="e">
        <f t="shared" si="23"/>
        <v>#REF!</v>
      </c>
      <c r="G117" s="14" t="e">
        <f t="shared" si="23"/>
        <v>#REF!</v>
      </c>
      <c r="H117" s="14" t="e">
        <f t="shared" si="23"/>
        <v>#REF!</v>
      </c>
      <c r="I117" s="14" t="e">
        <f t="shared" si="23"/>
        <v>#REF!</v>
      </c>
      <c r="J117" s="14" t="e">
        <f t="shared" si="23"/>
        <v>#REF!</v>
      </c>
    </row>
    <row r="118" spans="2:10" ht="14.25">
      <c r="B118" s="7" t="s">
        <v>220</v>
      </c>
      <c r="C118" s="17" t="s">
        <v>130</v>
      </c>
      <c r="D118" s="43" t="e">
        <f>+#REF!-'Poder Judicial'!D118</f>
        <v>#REF!</v>
      </c>
      <c r="E118" s="43" t="e">
        <f>+#REF!-'Poder Judicial'!E118</f>
        <v>#REF!</v>
      </c>
      <c r="F118" s="43" t="e">
        <f>+#REF!-'Poder Judicial'!F118</f>
        <v>#REF!</v>
      </c>
      <c r="G118" s="43" t="e">
        <f>+#REF!-'Poder Judicial'!G118</f>
        <v>#REF!</v>
      </c>
      <c r="H118" s="43" t="e">
        <f>+#REF!-'Poder Judicial'!H118</f>
        <v>#REF!</v>
      </c>
      <c r="I118" s="43" t="e">
        <f>+#REF!-'Poder Judicial'!I118</f>
        <v>#REF!</v>
      </c>
      <c r="J118" s="43" t="e">
        <f>SUM(D118:I118)</f>
        <v>#REF!</v>
      </c>
    </row>
    <row r="119" spans="2:10" ht="14.25">
      <c r="B119" s="7" t="s">
        <v>221</v>
      </c>
      <c r="C119" s="17" t="s">
        <v>131</v>
      </c>
      <c r="D119" s="43" t="e">
        <f>+#REF!-'Poder Judicial'!D119</f>
        <v>#REF!</v>
      </c>
      <c r="E119" s="43" t="e">
        <f>+#REF!-'Poder Judicial'!E119</f>
        <v>#REF!</v>
      </c>
      <c r="F119" s="43" t="e">
        <f>+#REF!-'Poder Judicial'!F119</f>
        <v>#REF!</v>
      </c>
      <c r="G119" s="43" t="e">
        <f>+#REF!-'Poder Judicial'!G119</f>
        <v>#REF!</v>
      </c>
      <c r="H119" s="43" t="e">
        <f>+#REF!-'Poder Judicial'!H119</f>
        <v>#REF!</v>
      </c>
      <c r="I119" s="43" t="e">
        <f>+#REF!-'Poder Judicial'!I119</f>
        <v>#REF!</v>
      </c>
      <c r="J119" s="43" t="e">
        <f>SUM(D119:I119)</f>
        <v>#REF!</v>
      </c>
    </row>
    <row r="120" spans="2:10" ht="14.25">
      <c r="B120" s="7" t="s">
        <v>222</v>
      </c>
      <c r="C120" s="17" t="s">
        <v>132</v>
      </c>
      <c r="D120" s="43" t="e">
        <f>+#REF!-'Poder Judicial'!D120</f>
        <v>#REF!</v>
      </c>
      <c r="E120" s="43" t="e">
        <f>+#REF!-'Poder Judicial'!E120</f>
        <v>#REF!</v>
      </c>
      <c r="F120" s="43" t="e">
        <f>+#REF!-'Poder Judicial'!F120</f>
        <v>#REF!</v>
      </c>
      <c r="G120" s="43" t="e">
        <f>+#REF!-'Poder Judicial'!G120</f>
        <v>#REF!</v>
      </c>
      <c r="H120" s="43" t="e">
        <f>+#REF!-'Poder Judicial'!H120</f>
        <v>#REF!</v>
      </c>
      <c r="I120" s="43" t="e">
        <f>+#REF!-'Poder Judicial'!I120</f>
        <v>#REF!</v>
      </c>
      <c r="J120" s="43" t="e">
        <f>SUM(D120:I120)</f>
        <v>#REF!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 t="e">
        <f aca="true" t="shared" si="24" ref="D122:J122">SUM(D123:D129)</f>
        <v>#REF!</v>
      </c>
      <c r="E122" s="14" t="e">
        <f t="shared" si="24"/>
        <v>#REF!</v>
      </c>
      <c r="F122" s="14" t="e">
        <f t="shared" si="24"/>
        <v>#REF!</v>
      </c>
      <c r="G122" s="14" t="e">
        <f t="shared" si="24"/>
        <v>#REF!</v>
      </c>
      <c r="H122" s="14" t="e">
        <f t="shared" si="24"/>
        <v>#REF!</v>
      </c>
      <c r="I122" s="14" t="e">
        <f t="shared" si="24"/>
        <v>#REF!</v>
      </c>
      <c r="J122" s="14" t="e">
        <f t="shared" si="24"/>
        <v>#REF!</v>
      </c>
    </row>
    <row r="123" spans="2:10" ht="14.25">
      <c r="B123" s="7" t="s">
        <v>80</v>
      </c>
      <c r="C123" s="17" t="s">
        <v>182</v>
      </c>
      <c r="D123" s="43" t="e">
        <f>+#REF!-'Poder Judicial'!D123</f>
        <v>#REF!</v>
      </c>
      <c r="E123" s="43" t="e">
        <f>+#REF!-'Poder Judicial'!E123</f>
        <v>#REF!</v>
      </c>
      <c r="F123" s="43" t="e">
        <f>+#REF!-'Poder Judicial'!F123</f>
        <v>#REF!</v>
      </c>
      <c r="G123" s="43" t="e">
        <f>+#REF!-'Poder Judicial'!G123</f>
        <v>#REF!</v>
      </c>
      <c r="H123" s="43" t="e">
        <f>+#REF!-'Poder Judicial'!H123</f>
        <v>#REF!</v>
      </c>
      <c r="I123" s="43" t="e">
        <f>+#REF!-'Poder Judicial'!I123</f>
        <v>#REF!</v>
      </c>
      <c r="J123" s="43" t="e">
        <f aca="true" t="shared" si="25" ref="J123:J129">SUM(D123:I123)</f>
        <v>#REF!</v>
      </c>
    </row>
    <row r="124" spans="2:10" ht="14.25">
      <c r="B124" s="7" t="s">
        <v>81</v>
      </c>
      <c r="C124" s="17" t="s">
        <v>183</v>
      </c>
      <c r="D124" s="43" t="e">
        <f>+#REF!-'Poder Judicial'!D124</f>
        <v>#REF!</v>
      </c>
      <c r="E124" s="43" t="e">
        <f>+#REF!-'Poder Judicial'!E124</f>
        <v>#REF!</v>
      </c>
      <c r="F124" s="43" t="e">
        <f>+#REF!-'Poder Judicial'!F124</f>
        <v>#REF!</v>
      </c>
      <c r="G124" s="43" t="e">
        <f>+#REF!-'Poder Judicial'!G124</f>
        <v>#REF!</v>
      </c>
      <c r="H124" s="43" t="e">
        <f>+#REF!-'Poder Judicial'!H124</f>
        <v>#REF!</v>
      </c>
      <c r="I124" s="43" t="e">
        <f>+#REF!-'Poder Judicial'!I124</f>
        <v>#REF!</v>
      </c>
      <c r="J124" s="43" t="e">
        <f t="shared" si="25"/>
        <v>#REF!</v>
      </c>
    </row>
    <row r="125" spans="2:10" ht="14.25">
      <c r="B125" s="7" t="s">
        <v>82</v>
      </c>
      <c r="C125" s="17" t="s">
        <v>184</v>
      </c>
      <c r="D125" s="43" t="e">
        <f>+#REF!-'Poder Judicial'!D125</f>
        <v>#REF!</v>
      </c>
      <c r="E125" s="43" t="e">
        <f>+#REF!-'Poder Judicial'!E125</f>
        <v>#REF!</v>
      </c>
      <c r="F125" s="43" t="e">
        <f>+#REF!-'Poder Judicial'!F125</f>
        <v>#REF!</v>
      </c>
      <c r="G125" s="43" t="e">
        <f>+#REF!-'Poder Judicial'!G125</f>
        <v>#REF!</v>
      </c>
      <c r="H125" s="43" t="e">
        <f>+#REF!-'Poder Judicial'!H125</f>
        <v>#REF!</v>
      </c>
      <c r="I125" s="43" t="e">
        <f>+#REF!-'Poder Judicial'!I125</f>
        <v>#REF!</v>
      </c>
      <c r="J125" s="43" t="e">
        <f t="shared" si="25"/>
        <v>#REF!</v>
      </c>
    </row>
    <row r="126" spans="2:10" ht="14.25">
      <c r="B126" s="7" t="s">
        <v>83</v>
      </c>
      <c r="C126" s="17" t="s">
        <v>185</v>
      </c>
      <c r="D126" s="43" t="e">
        <f>+#REF!-'Poder Judicial'!D126</f>
        <v>#REF!</v>
      </c>
      <c r="E126" s="43" t="e">
        <f>+#REF!-'Poder Judicial'!E126</f>
        <v>#REF!</v>
      </c>
      <c r="F126" s="43" t="e">
        <f>+#REF!-'Poder Judicial'!F126</f>
        <v>#REF!</v>
      </c>
      <c r="G126" s="43" t="e">
        <f>+#REF!-'Poder Judicial'!G126</f>
        <v>#REF!</v>
      </c>
      <c r="H126" s="43" t="e">
        <f>+#REF!-'Poder Judicial'!H126</f>
        <v>#REF!</v>
      </c>
      <c r="I126" s="43" t="e">
        <f>+#REF!-'Poder Judicial'!I126</f>
        <v>#REF!</v>
      </c>
      <c r="J126" s="43" t="e">
        <f t="shared" si="25"/>
        <v>#REF!</v>
      </c>
    </row>
    <row r="127" spans="2:10" ht="14.25">
      <c r="B127" s="7" t="s">
        <v>84</v>
      </c>
      <c r="C127" s="17" t="s">
        <v>186</v>
      </c>
      <c r="D127" s="43" t="e">
        <f>+#REF!-'Poder Judicial'!D127</f>
        <v>#REF!</v>
      </c>
      <c r="E127" s="43" t="e">
        <f>+#REF!-'Poder Judicial'!E127</f>
        <v>#REF!</v>
      </c>
      <c r="F127" s="43" t="e">
        <f>+#REF!-'Poder Judicial'!F127</f>
        <v>#REF!</v>
      </c>
      <c r="G127" s="43" t="e">
        <f>+#REF!-'Poder Judicial'!G127</f>
        <v>#REF!</v>
      </c>
      <c r="H127" s="43" t="e">
        <f>+#REF!-'Poder Judicial'!H127</f>
        <v>#REF!</v>
      </c>
      <c r="I127" s="43" t="e">
        <f>+#REF!-'Poder Judicial'!I127</f>
        <v>#REF!</v>
      </c>
      <c r="J127" s="43" t="e">
        <f t="shared" si="25"/>
        <v>#REF!</v>
      </c>
    </row>
    <row r="128" spans="2:10" ht="14.25">
      <c r="B128" s="7" t="s">
        <v>85</v>
      </c>
      <c r="C128" s="17" t="s">
        <v>187</v>
      </c>
      <c r="D128" s="43" t="e">
        <f>+#REF!-'Poder Judicial'!D128</f>
        <v>#REF!</v>
      </c>
      <c r="E128" s="43" t="e">
        <f>+#REF!-'Poder Judicial'!E128</f>
        <v>#REF!</v>
      </c>
      <c r="F128" s="43" t="e">
        <f>+#REF!-'Poder Judicial'!F128</f>
        <v>#REF!</v>
      </c>
      <c r="G128" s="43" t="e">
        <f>+#REF!-'Poder Judicial'!G128</f>
        <v>#REF!</v>
      </c>
      <c r="H128" s="43" t="e">
        <f>+#REF!-'Poder Judicial'!H128</f>
        <v>#REF!</v>
      </c>
      <c r="I128" s="43" t="e">
        <f>+#REF!-'Poder Judicial'!I128</f>
        <v>#REF!</v>
      </c>
      <c r="J128" s="43" t="e">
        <f t="shared" si="25"/>
        <v>#REF!</v>
      </c>
    </row>
    <row r="129" spans="2:10" ht="14.25">
      <c r="B129" s="7" t="s">
        <v>86</v>
      </c>
      <c r="C129" s="17" t="s">
        <v>188</v>
      </c>
      <c r="D129" s="43" t="e">
        <f>+#REF!-'Poder Judicial'!D129</f>
        <v>#REF!</v>
      </c>
      <c r="E129" s="43" t="e">
        <f>+#REF!-'Poder Judicial'!E129</f>
        <v>#REF!</v>
      </c>
      <c r="F129" s="43" t="e">
        <f>+#REF!-'Poder Judicial'!F129</f>
        <v>#REF!</v>
      </c>
      <c r="G129" s="43" t="e">
        <f>+#REF!-'Poder Judicial'!G129</f>
        <v>#REF!</v>
      </c>
      <c r="H129" s="43" t="e">
        <f>+#REF!-'Poder Judicial'!H129</f>
        <v>#REF!</v>
      </c>
      <c r="I129" s="43" t="e">
        <f>+#REF!-'Poder Judicial'!I129</f>
        <v>#REF!</v>
      </c>
      <c r="J129" s="43" t="e">
        <f t="shared" si="25"/>
        <v>#REF!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 t="e">
        <f aca="true" t="shared" si="26" ref="D131:J131">SUM(D132:D133)</f>
        <v>#REF!</v>
      </c>
      <c r="E131" s="14" t="e">
        <f t="shared" si="26"/>
        <v>#REF!</v>
      </c>
      <c r="F131" s="14" t="e">
        <f t="shared" si="26"/>
        <v>#REF!</v>
      </c>
      <c r="G131" s="14" t="e">
        <f t="shared" si="26"/>
        <v>#REF!</v>
      </c>
      <c r="H131" s="14" t="e">
        <f t="shared" si="26"/>
        <v>#REF!</v>
      </c>
      <c r="I131" s="14" t="e">
        <f t="shared" si="26"/>
        <v>#REF!</v>
      </c>
      <c r="J131" s="14" t="e">
        <f t="shared" si="26"/>
        <v>#REF!</v>
      </c>
    </row>
    <row r="132" spans="2:10" ht="14.25">
      <c r="B132" s="7" t="s">
        <v>89</v>
      </c>
      <c r="C132" s="17" t="s">
        <v>189</v>
      </c>
      <c r="D132" s="43" t="e">
        <f>+#REF!-'Poder Judicial'!D132</f>
        <v>#REF!</v>
      </c>
      <c r="E132" s="43" t="e">
        <f>+#REF!-'Poder Judicial'!E132</f>
        <v>#REF!</v>
      </c>
      <c r="F132" s="43" t="e">
        <f>+#REF!-'Poder Judicial'!F132</f>
        <v>#REF!</v>
      </c>
      <c r="G132" s="43" t="e">
        <f>+#REF!-'Poder Judicial'!G132</f>
        <v>#REF!</v>
      </c>
      <c r="H132" s="43" t="e">
        <f>+#REF!-'Poder Judicial'!H132</f>
        <v>#REF!</v>
      </c>
      <c r="I132" s="43" t="e">
        <f>+#REF!-'Poder Judicial'!I132</f>
        <v>#REF!</v>
      </c>
      <c r="J132" s="43" t="e">
        <f>SUM(D132:I132)</f>
        <v>#REF!</v>
      </c>
    </row>
    <row r="133" spans="2:10" ht="14.25">
      <c r="B133" s="7" t="s">
        <v>90</v>
      </c>
      <c r="C133" s="17" t="s">
        <v>190</v>
      </c>
      <c r="D133" s="43" t="e">
        <f>+#REF!-'Poder Judicial'!D133</f>
        <v>#REF!</v>
      </c>
      <c r="E133" s="43" t="e">
        <f>+#REF!-'Poder Judicial'!E133</f>
        <v>#REF!</v>
      </c>
      <c r="F133" s="43" t="e">
        <f>+#REF!-'Poder Judicial'!F133</f>
        <v>#REF!</v>
      </c>
      <c r="G133" s="43" t="e">
        <f>+#REF!-'Poder Judicial'!G133</f>
        <v>#REF!</v>
      </c>
      <c r="H133" s="43" t="e">
        <f>+#REF!-'Poder Judicial'!H133</f>
        <v>#REF!</v>
      </c>
      <c r="I133" s="43" t="e">
        <f>+#REF!-'Poder Judicial'!I133</f>
        <v>#REF!</v>
      </c>
      <c r="J133" s="43" t="e">
        <f>SUM(D133:I133)</f>
        <v>#REF!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 t="e">
        <f aca="true" t="shared" si="27" ref="D135:J135">SUM(D136:D143)</f>
        <v>#REF!</v>
      </c>
      <c r="E135" s="14" t="e">
        <f t="shared" si="27"/>
        <v>#REF!</v>
      </c>
      <c r="F135" s="14" t="e">
        <f t="shared" si="27"/>
        <v>#REF!</v>
      </c>
      <c r="G135" s="14" t="e">
        <f t="shared" si="27"/>
        <v>#REF!</v>
      </c>
      <c r="H135" s="14" t="e">
        <f t="shared" si="27"/>
        <v>#REF!</v>
      </c>
      <c r="I135" s="14" t="e">
        <f t="shared" si="27"/>
        <v>#REF!</v>
      </c>
      <c r="J135" s="14" t="e">
        <f t="shared" si="27"/>
        <v>#REF!</v>
      </c>
    </row>
    <row r="136" spans="2:10" ht="14.25">
      <c r="B136" s="21" t="s">
        <v>93</v>
      </c>
      <c r="C136" s="22" t="s">
        <v>94</v>
      </c>
      <c r="D136" s="43" t="e">
        <f>+#REF!-'Poder Judicial'!D136</f>
        <v>#REF!</v>
      </c>
      <c r="E136" s="43" t="e">
        <f>+#REF!-'Poder Judicial'!E136</f>
        <v>#REF!</v>
      </c>
      <c r="F136" s="43" t="e">
        <f>+#REF!-'Poder Judicial'!F136</f>
        <v>#REF!</v>
      </c>
      <c r="G136" s="43" t="e">
        <f>+#REF!-'Poder Judicial'!G136</f>
        <v>#REF!</v>
      </c>
      <c r="H136" s="43" t="e">
        <f>+#REF!-'Poder Judicial'!H136</f>
        <v>#REF!</v>
      </c>
      <c r="I136" s="43" t="e">
        <f>+#REF!-'Poder Judicial'!I136</f>
        <v>#REF!</v>
      </c>
      <c r="J136" s="43" t="e">
        <f aca="true" t="shared" si="28" ref="J136:J143">SUM(D136:I136)</f>
        <v>#REF!</v>
      </c>
    </row>
    <row r="137" spans="2:10" ht="14.25">
      <c r="B137" s="21" t="s">
        <v>95</v>
      </c>
      <c r="C137" s="22" t="s">
        <v>96</v>
      </c>
      <c r="D137" s="43" t="e">
        <f>+#REF!-'Poder Judicial'!D137</f>
        <v>#REF!</v>
      </c>
      <c r="E137" s="43" t="e">
        <f>+#REF!-'Poder Judicial'!E137</f>
        <v>#REF!</v>
      </c>
      <c r="F137" s="43" t="e">
        <f>+#REF!-'Poder Judicial'!F137</f>
        <v>#REF!</v>
      </c>
      <c r="G137" s="43" t="e">
        <f>+#REF!-'Poder Judicial'!G137</f>
        <v>#REF!</v>
      </c>
      <c r="H137" s="43" t="e">
        <f>+#REF!-'Poder Judicial'!H137</f>
        <v>#REF!</v>
      </c>
      <c r="I137" s="43" t="e">
        <f>+#REF!-'Poder Judicial'!I137</f>
        <v>#REF!</v>
      </c>
      <c r="J137" s="43" t="e">
        <f t="shared" si="28"/>
        <v>#REF!</v>
      </c>
    </row>
    <row r="138" spans="2:10" ht="14.25">
      <c r="B138" s="21" t="s">
        <v>97</v>
      </c>
      <c r="C138" s="22" t="s">
        <v>133</v>
      </c>
      <c r="D138" s="43" t="e">
        <f>+#REF!-'Poder Judicial'!D138</f>
        <v>#REF!</v>
      </c>
      <c r="E138" s="43" t="e">
        <f>+#REF!-'Poder Judicial'!E138</f>
        <v>#REF!</v>
      </c>
      <c r="F138" s="43" t="e">
        <f>+#REF!-'Poder Judicial'!F138</f>
        <v>#REF!</v>
      </c>
      <c r="G138" s="43" t="e">
        <f>+#REF!-'Poder Judicial'!G138</f>
        <v>#REF!</v>
      </c>
      <c r="H138" s="43" t="e">
        <f>+#REF!-'Poder Judicial'!H138</f>
        <v>#REF!</v>
      </c>
      <c r="I138" s="43" t="e">
        <f>+#REF!-'Poder Judicial'!I138</f>
        <v>#REF!</v>
      </c>
      <c r="J138" s="43" t="e">
        <f t="shared" si="28"/>
        <v>#REF!</v>
      </c>
    </row>
    <row r="139" spans="2:10" ht="14.25">
      <c r="B139" s="21" t="s">
        <v>134</v>
      </c>
      <c r="C139" s="22" t="s">
        <v>191</v>
      </c>
      <c r="D139" s="43" t="e">
        <f>+#REF!-'Poder Judicial'!D139</f>
        <v>#REF!</v>
      </c>
      <c r="E139" s="43" t="e">
        <f>+#REF!-'Poder Judicial'!E139</f>
        <v>#REF!</v>
      </c>
      <c r="F139" s="43" t="e">
        <f>+#REF!-'Poder Judicial'!F139</f>
        <v>#REF!</v>
      </c>
      <c r="G139" s="43" t="e">
        <f>+#REF!-'Poder Judicial'!G139</f>
        <v>#REF!</v>
      </c>
      <c r="H139" s="43" t="e">
        <f>+#REF!-'Poder Judicial'!H139</f>
        <v>#REF!</v>
      </c>
      <c r="I139" s="43" t="e">
        <f>+#REF!-'Poder Judicial'!I139</f>
        <v>#REF!</v>
      </c>
      <c r="J139" s="43" t="e">
        <f t="shared" si="28"/>
        <v>#REF!</v>
      </c>
    </row>
    <row r="140" spans="2:10" ht="14.25">
      <c r="B140" s="21" t="s">
        <v>135</v>
      </c>
      <c r="C140" s="22" t="s">
        <v>136</v>
      </c>
      <c r="D140" s="43" t="e">
        <f>+#REF!-'Poder Judicial'!D140</f>
        <v>#REF!</v>
      </c>
      <c r="E140" s="43" t="e">
        <f>+#REF!-'Poder Judicial'!E140</f>
        <v>#REF!</v>
      </c>
      <c r="F140" s="43" t="e">
        <f>+#REF!-'Poder Judicial'!F140</f>
        <v>#REF!</v>
      </c>
      <c r="G140" s="43" t="e">
        <f>+#REF!-'Poder Judicial'!G140</f>
        <v>#REF!</v>
      </c>
      <c r="H140" s="43" t="e">
        <f>+#REF!-'Poder Judicial'!H140</f>
        <v>#REF!</v>
      </c>
      <c r="I140" s="43" t="e">
        <f>+#REF!-'Poder Judicial'!I140</f>
        <v>#REF!</v>
      </c>
      <c r="J140" s="43" t="e">
        <f t="shared" si="28"/>
        <v>#REF!</v>
      </c>
    </row>
    <row r="141" spans="2:10" ht="14.25">
      <c r="B141" s="21" t="s">
        <v>137</v>
      </c>
      <c r="C141" s="22" t="s">
        <v>138</v>
      </c>
      <c r="D141" s="43" t="e">
        <f>+#REF!-'Poder Judicial'!D141</f>
        <v>#REF!</v>
      </c>
      <c r="E141" s="43" t="e">
        <f>+#REF!-'Poder Judicial'!E141</f>
        <v>#REF!</v>
      </c>
      <c r="F141" s="43" t="e">
        <f>+#REF!-'Poder Judicial'!F141</f>
        <v>#REF!</v>
      </c>
      <c r="G141" s="43" t="e">
        <f>+#REF!-'Poder Judicial'!G141</f>
        <v>#REF!</v>
      </c>
      <c r="H141" s="43" t="e">
        <f>+#REF!-'Poder Judicial'!H141</f>
        <v>#REF!</v>
      </c>
      <c r="I141" s="43" t="e">
        <f>+#REF!-'Poder Judicial'!I141</f>
        <v>#REF!</v>
      </c>
      <c r="J141" s="43" t="e">
        <f t="shared" si="28"/>
        <v>#REF!</v>
      </c>
    </row>
    <row r="142" spans="2:10" ht="14.25">
      <c r="B142" s="21" t="s">
        <v>139</v>
      </c>
      <c r="C142" s="22" t="s">
        <v>140</v>
      </c>
      <c r="D142" s="43" t="e">
        <f>+#REF!-'Poder Judicial'!D142</f>
        <v>#REF!</v>
      </c>
      <c r="E142" s="43" t="e">
        <f>+#REF!-'Poder Judicial'!E142</f>
        <v>#REF!</v>
      </c>
      <c r="F142" s="43" t="e">
        <f>+#REF!-'Poder Judicial'!F142</f>
        <v>#REF!</v>
      </c>
      <c r="G142" s="43" t="e">
        <f>+#REF!-'Poder Judicial'!G142</f>
        <v>#REF!</v>
      </c>
      <c r="H142" s="43" t="e">
        <f>+#REF!-'Poder Judicial'!H142</f>
        <v>#REF!</v>
      </c>
      <c r="I142" s="43" t="e">
        <f>+#REF!-'Poder Judicial'!I142</f>
        <v>#REF!</v>
      </c>
      <c r="J142" s="43" t="e">
        <f t="shared" si="28"/>
        <v>#REF!</v>
      </c>
    </row>
    <row r="143" spans="2:10" ht="14.25">
      <c r="B143" s="21" t="s">
        <v>141</v>
      </c>
      <c r="C143" s="22" t="s">
        <v>6</v>
      </c>
      <c r="D143" s="43" t="e">
        <f>+#REF!-'Poder Judicial'!D143</f>
        <v>#REF!</v>
      </c>
      <c r="E143" s="43" t="e">
        <f>+#REF!-'Poder Judicial'!E143</f>
        <v>#REF!</v>
      </c>
      <c r="F143" s="43" t="e">
        <f>+#REF!-'Poder Judicial'!F143</f>
        <v>#REF!</v>
      </c>
      <c r="G143" s="43" t="e">
        <f>+#REF!-'Poder Judicial'!G143</f>
        <v>#REF!</v>
      </c>
      <c r="H143" s="43" t="e">
        <f>+#REF!-'Poder Judicial'!H143</f>
        <v>#REF!</v>
      </c>
      <c r="I143" s="43" t="e">
        <f>+#REF!-'Poder Judicial'!I143</f>
        <v>#REF!</v>
      </c>
      <c r="J143" s="43" t="e">
        <f t="shared" si="28"/>
        <v>#REF!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 t="e">
        <f aca="true" t="shared" si="29" ref="D145:J145">+D147+D157+D161</f>
        <v>#REF!</v>
      </c>
      <c r="E145" s="6" t="e">
        <f t="shared" si="29"/>
        <v>#REF!</v>
      </c>
      <c r="F145" s="6" t="e">
        <f t="shared" si="29"/>
        <v>#REF!</v>
      </c>
      <c r="G145" s="6" t="e">
        <f t="shared" si="29"/>
        <v>#REF!</v>
      </c>
      <c r="H145" s="6" t="e">
        <f t="shared" si="29"/>
        <v>#REF!</v>
      </c>
      <c r="I145" s="6" t="e">
        <f t="shared" si="29"/>
        <v>#REF!</v>
      </c>
      <c r="J145" s="6" t="e">
        <f t="shared" si="29"/>
        <v>#REF!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 t="e">
        <f aca="true" t="shared" si="30" ref="D147:J147">SUM(D148:D155)</f>
        <v>#REF!</v>
      </c>
      <c r="E147" s="14" t="e">
        <f t="shared" si="30"/>
        <v>#REF!</v>
      </c>
      <c r="F147" s="14" t="e">
        <f t="shared" si="30"/>
        <v>#REF!</v>
      </c>
      <c r="G147" s="14" t="e">
        <f t="shared" si="30"/>
        <v>#REF!</v>
      </c>
      <c r="H147" s="14" t="e">
        <f t="shared" si="30"/>
        <v>#REF!</v>
      </c>
      <c r="I147" s="14" t="e">
        <f t="shared" si="30"/>
        <v>#REF!</v>
      </c>
      <c r="J147" s="14" t="e">
        <f t="shared" si="30"/>
        <v>#REF!</v>
      </c>
    </row>
    <row r="148" spans="2:10" ht="14.25">
      <c r="B148" s="21" t="s">
        <v>144</v>
      </c>
      <c r="C148" s="22" t="s">
        <v>7</v>
      </c>
      <c r="D148" s="43" t="e">
        <f>+#REF!-'Poder Judicial'!D148</f>
        <v>#REF!</v>
      </c>
      <c r="E148" s="43" t="e">
        <f>+#REF!-'Poder Judicial'!E148</f>
        <v>#REF!</v>
      </c>
      <c r="F148" s="43" t="e">
        <f>+#REF!-'Poder Judicial'!F148</f>
        <v>#REF!</v>
      </c>
      <c r="G148" s="43" t="e">
        <f>+#REF!-'Poder Judicial'!G148</f>
        <v>#REF!</v>
      </c>
      <c r="H148" s="43" t="e">
        <f>+#REF!-'Poder Judicial'!H148</f>
        <v>#REF!</v>
      </c>
      <c r="I148" s="43" t="e">
        <f>+#REF!-'Poder Judicial'!I148</f>
        <v>#REF!</v>
      </c>
      <c r="J148" s="43" t="e">
        <f aca="true" t="shared" si="31" ref="J148:J155">SUM(D148:I148)</f>
        <v>#REF!</v>
      </c>
    </row>
    <row r="149" spans="2:10" ht="14.25">
      <c r="B149" s="21" t="s">
        <v>145</v>
      </c>
      <c r="C149" s="22" t="s">
        <v>8</v>
      </c>
      <c r="D149" s="43" t="e">
        <f>+#REF!-'Poder Judicial'!D149</f>
        <v>#REF!</v>
      </c>
      <c r="E149" s="43" t="e">
        <f>+#REF!-'Poder Judicial'!E149</f>
        <v>#REF!</v>
      </c>
      <c r="F149" s="43" t="e">
        <f>+#REF!-'Poder Judicial'!F149</f>
        <v>#REF!</v>
      </c>
      <c r="G149" s="43" t="e">
        <f>+#REF!-'Poder Judicial'!G149</f>
        <v>#REF!</v>
      </c>
      <c r="H149" s="43" t="e">
        <f>+#REF!-'Poder Judicial'!H149</f>
        <v>#REF!</v>
      </c>
      <c r="I149" s="43" t="e">
        <f>+#REF!-'Poder Judicial'!I149</f>
        <v>#REF!</v>
      </c>
      <c r="J149" s="43" t="e">
        <f t="shared" si="31"/>
        <v>#REF!</v>
      </c>
    </row>
    <row r="150" spans="2:11" ht="14.25">
      <c r="B150" s="21" t="s">
        <v>146</v>
      </c>
      <c r="C150" s="22" t="s">
        <v>9</v>
      </c>
      <c r="D150" s="43" t="e">
        <f>+#REF!-'Poder Judicial'!D150</f>
        <v>#REF!</v>
      </c>
      <c r="E150" s="43" t="e">
        <f>+#REF!-'Poder Judicial'!E150</f>
        <v>#REF!</v>
      </c>
      <c r="F150" s="43" t="e">
        <f>+#REF!-'Poder Judicial'!F150</f>
        <v>#REF!</v>
      </c>
      <c r="G150" s="43" t="e">
        <f>+#REF!-'Poder Judicial'!G150</f>
        <v>#REF!</v>
      </c>
      <c r="H150" s="43" t="e">
        <f>+#REF!-'Poder Judicial'!H150</f>
        <v>#REF!</v>
      </c>
      <c r="I150" s="43" t="e">
        <f>+#REF!-'Poder Judicial'!I150</f>
        <v>#REF!</v>
      </c>
      <c r="J150" s="42" t="e">
        <f t="shared" si="31"/>
        <v>#REF!</v>
      </c>
      <c r="K150" s="31"/>
    </row>
    <row r="151" spans="2:10" ht="14.25">
      <c r="B151" s="21" t="s">
        <v>147</v>
      </c>
      <c r="C151" s="22" t="s">
        <v>10</v>
      </c>
      <c r="D151" s="43" t="e">
        <f>+#REF!-'Poder Judicial'!D151</f>
        <v>#REF!</v>
      </c>
      <c r="E151" s="43" t="e">
        <f>+#REF!-'Poder Judicial'!E151</f>
        <v>#REF!</v>
      </c>
      <c r="F151" s="43" t="e">
        <f>+#REF!-'Poder Judicial'!F151</f>
        <v>#REF!</v>
      </c>
      <c r="G151" s="43" t="e">
        <f>+#REF!-'Poder Judicial'!G151</f>
        <v>#REF!</v>
      </c>
      <c r="H151" s="43" t="e">
        <f>+#REF!-'Poder Judicial'!H151</f>
        <v>#REF!</v>
      </c>
      <c r="I151" s="43" t="e">
        <f>+#REF!-'Poder Judicial'!I151</f>
        <v>#REF!</v>
      </c>
      <c r="J151" s="43" t="e">
        <f t="shared" si="31"/>
        <v>#REF!</v>
      </c>
    </row>
    <row r="152" spans="2:11" ht="14.25">
      <c r="B152" s="15" t="s">
        <v>148</v>
      </c>
      <c r="C152" s="16" t="s">
        <v>149</v>
      </c>
      <c r="D152" s="43" t="e">
        <f>+#REF!-'Poder Judicial'!D152</f>
        <v>#REF!</v>
      </c>
      <c r="E152" s="43" t="e">
        <f>+#REF!-'Poder Judicial'!E152</f>
        <v>#REF!</v>
      </c>
      <c r="F152" s="43" t="e">
        <f>+#REF!-'Poder Judicial'!F152</f>
        <v>#REF!</v>
      </c>
      <c r="G152" s="43" t="e">
        <f>+#REF!-'Poder Judicial'!G152</f>
        <v>#REF!</v>
      </c>
      <c r="H152" s="43" t="e">
        <f>+#REF!-'Poder Judicial'!H152</f>
        <v>#REF!</v>
      </c>
      <c r="I152" s="43" t="e">
        <f>+#REF!-'Poder Judicial'!I152</f>
        <v>#REF!</v>
      </c>
      <c r="J152" s="42" t="e">
        <f t="shared" si="31"/>
        <v>#REF!</v>
      </c>
      <c r="K152" s="31"/>
    </row>
    <row r="153" spans="2:10" ht="14.25">
      <c r="B153" s="15" t="s">
        <v>150</v>
      </c>
      <c r="C153" s="16" t="s">
        <v>11</v>
      </c>
      <c r="D153" s="43" t="e">
        <f>+#REF!-'Poder Judicial'!D153</f>
        <v>#REF!</v>
      </c>
      <c r="E153" s="43" t="e">
        <f>+#REF!-'Poder Judicial'!E153</f>
        <v>#REF!</v>
      </c>
      <c r="F153" s="43" t="e">
        <f>+#REF!-'Poder Judicial'!F153</f>
        <v>#REF!</v>
      </c>
      <c r="G153" s="43" t="e">
        <f>+#REF!-'Poder Judicial'!G153</f>
        <v>#REF!</v>
      </c>
      <c r="H153" s="43" t="e">
        <f>+#REF!-'Poder Judicial'!H153</f>
        <v>#REF!</v>
      </c>
      <c r="I153" s="43" t="e">
        <f>+#REF!-'Poder Judicial'!I153</f>
        <v>#REF!</v>
      </c>
      <c r="J153" s="43" t="e">
        <f t="shared" si="31"/>
        <v>#REF!</v>
      </c>
    </row>
    <row r="154" spans="2:10" ht="14.25">
      <c r="B154" s="21" t="s">
        <v>151</v>
      </c>
      <c r="C154" s="22" t="s">
        <v>12</v>
      </c>
      <c r="D154" s="43" t="e">
        <f>+#REF!-'Poder Judicial'!D154</f>
        <v>#REF!</v>
      </c>
      <c r="E154" s="43" t="e">
        <f>+#REF!-'Poder Judicial'!E154</f>
        <v>#REF!</v>
      </c>
      <c r="F154" s="43" t="e">
        <f>+#REF!-'Poder Judicial'!F154</f>
        <v>#REF!</v>
      </c>
      <c r="G154" s="43" t="e">
        <f>+#REF!-'Poder Judicial'!G154</f>
        <v>#REF!</v>
      </c>
      <c r="H154" s="43" t="e">
        <f>+#REF!-'Poder Judicial'!H154</f>
        <v>#REF!</v>
      </c>
      <c r="I154" s="43" t="e">
        <f>+#REF!-'Poder Judicial'!I154</f>
        <v>#REF!</v>
      </c>
      <c r="J154" s="43" t="e">
        <f t="shared" si="31"/>
        <v>#REF!</v>
      </c>
    </row>
    <row r="155" spans="2:10" ht="14.25">
      <c r="B155" s="21" t="s">
        <v>152</v>
      </c>
      <c r="C155" s="22" t="s">
        <v>13</v>
      </c>
      <c r="D155" s="43" t="e">
        <f>+#REF!-'Poder Judicial'!D155</f>
        <v>#REF!</v>
      </c>
      <c r="E155" s="43" t="e">
        <f>+#REF!-'Poder Judicial'!E155</f>
        <v>#REF!</v>
      </c>
      <c r="F155" s="43" t="e">
        <f>+#REF!-'Poder Judicial'!F155</f>
        <v>#REF!</v>
      </c>
      <c r="G155" s="43" t="e">
        <f>+#REF!-'Poder Judicial'!G155</f>
        <v>#REF!</v>
      </c>
      <c r="H155" s="43" t="e">
        <f>+#REF!-'Poder Judicial'!H155</f>
        <v>#REF!</v>
      </c>
      <c r="I155" s="43" t="e">
        <f>+#REF!-'Poder Judicial'!I155</f>
        <v>#REF!</v>
      </c>
      <c r="J155" s="43" t="e">
        <f t="shared" si="31"/>
        <v>#REF!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 t="e">
        <f aca="true" t="shared" si="32" ref="D157:J157">SUM(D158:D159)</f>
        <v>#REF!</v>
      </c>
      <c r="E157" s="14" t="e">
        <f t="shared" si="32"/>
        <v>#REF!</v>
      </c>
      <c r="F157" s="14" t="e">
        <f t="shared" si="32"/>
        <v>#REF!</v>
      </c>
      <c r="G157" s="14" t="e">
        <f t="shared" si="32"/>
        <v>#REF!</v>
      </c>
      <c r="H157" s="14" t="e">
        <f t="shared" si="32"/>
        <v>#REF!</v>
      </c>
      <c r="I157" s="14" t="e">
        <f t="shared" si="32"/>
        <v>#REF!</v>
      </c>
      <c r="J157" s="14" t="e">
        <f t="shared" si="32"/>
        <v>#REF!</v>
      </c>
    </row>
    <row r="158" spans="2:10" ht="14.25">
      <c r="B158" s="13" t="s">
        <v>155</v>
      </c>
      <c r="C158" s="13" t="s">
        <v>14</v>
      </c>
      <c r="D158" s="43" t="e">
        <f>+#REF!-'Poder Judicial'!D158</f>
        <v>#REF!</v>
      </c>
      <c r="E158" s="43" t="e">
        <f>+#REF!-'Poder Judicial'!E158</f>
        <v>#REF!</v>
      </c>
      <c r="F158" s="43" t="e">
        <f>+#REF!-'Poder Judicial'!F158</f>
        <v>#REF!</v>
      </c>
      <c r="G158" s="43" t="e">
        <f>+#REF!-'Poder Judicial'!G158</f>
        <v>#REF!</v>
      </c>
      <c r="H158" s="43" t="e">
        <f>+#REF!-'Poder Judicial'!H158</f>
        <v>#REF!</v>
      </c>
      <c r="I158" s="43" t="e">
        <f>+#REF!-'Poder Judicial'!I158</f>
        <v>#REF!</v>
      </c>
      <c r="J158" s="43" t="e">
        <f>SUM(D158:I158)</f>
        <v>#REF!</v>
      </c>
    </row>
    <row r="159" spans="2:10" ht="14.25">
      <c r="B159" s="13" t="s">
        <v>156</v>
      </c>
      <c r="C159" s="13" t="s">
        <v>157</v>
      </c>
      <c r="D159" s="43" t="e">
        <f>+#REF!-'Poder Judicial'!D159</f>
        <v>#REF!</v>
      </c>
      <c r="E159" s="43" t="e">
        <f>+#REF!-'Poder Judicial'!E159</f>
        <v>#REF!</v>
      </c>
      <c r="F159" s="43" t="e">
        <f>+#REF!-'Poder Judicial'!F159</f>
        <v>#REF!</v>
      </c>
      <c r="G159" s="43" t="e">
        <f>+#REF!-'Poder Judicial'!G159</f>
        <v>#REF!</v>
      </c>
      <c r="H159" s="43" t="e">
        <f>+#REF!-'Poder Judicial'!H159</f>
        <v>#REF!</v>
      </c>
      <c r="I159" s="43" t="e">
        <f>+#REF!-'Poder Judicial'!I159</f>
        <v>#REF!</v>
      </c>
      <c r="J159" s="43" t="e">
        <f>SUM(D159:I159)</f>
        <v>#REF!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 t="e">
        <f aca="true" t="shared" si="33" ref="D161:J161">SUM(D162:D165)</f>
        <v>#REF!</v>
      </c>
      <c r="E161" s="14" t="e">
        <f t="shared" si="33"/>
        <v>#REF!</v>
      </c>
      <c r="F161" s="14" t="e">
        <f t="shared" si="33"/>
        <v>#REF!</v>
      </c>
      <c r="G161" s="14" t="e">
        <f t="shared" si="33"/>
        <v>#REF!</v>
      </c>
      <c r="H161" s="14" t="e">
        <f t="shared" si="33"/>
        <v>#REF!</v>
      </c>
      <c r="I161" s="14" t="e">
        <f t="shared" si="33"/>
        <v>#REF!</v>
      </c>
      <c r="J161" s="14" t="e">
        <f t="shared" si="33"/>
        <v>#REF!</v>
      </c>
    </row>
    <row r="162" spans="2:10" ht="14.25">
      <c r="B162" s="7" t="s">
        <v>160</v>
      </c>
      <c r="C162" s="17" t="s">
        <v>15</v>
      </c>
      <c r="D162" s="43" t="e">
        <f>+#REF!-'Poder Judicial'!D162</f>
        <v>#REF!</v>
      </c>
      <c r="E162" s="43" t="e">
        <f>+#REF!-'Poder Judicial'!E162</f>
        <v>#REF!</v>
      </c>
      <c r="F162" s="43" t="e">
        <f>+#REF!-'Poder Judicial'!F162</f>
        <v>#REF!</v>
      </c>
      <c r="G162" s="43" t="e">
        <f>+#REF!-'Poder Judicial'!G162</f>
        <v>#REF!</v>
      </c>
      <c r="H162" s="43" t="e">
        <f>+#REF!-'Poder Judicial'!H162</f>
        <v>#REF!</v>
      </c>
      <c r="I162" s="43" t="e">
        <f>+#REF!-'Poder Judicial'!I162</f>
        <v>#REF!</v>
      </c>
      <c r="J162" s="43" t="e">
        <f>SUM(D162:I162)</f>
        <v>#REF!</v>
      </c>
    </row>
    <row r="163" spans="2:10" ht="14.25">
      <c r="B163" s="21" t="s">
        <v>161</v>
      </c>
      <c r="C163" s="22" t="s">
        <v>16</v>
      </c>
      <c r="D163" s="43" t="e">
        <f>+#REF!-'Poder Judicial'!D163</f>
        <v>#REF!</v>
      </c>
      <c r="E163" s="43" t="e">
        <f>+#REF!-'Poder Judicial'!E163</f>
        <v>#REF!</v>
      </c>
      <c r="F163" s="43" t="e">
        <f>+#REF!-'Poder Judicial'!F163</f>
        <v>#REF!</v>
      </c>
      <c r="G163" s="43" t="e">
        <f>+#REF!-'Poder Judicial'!G163</f>
        <v>#REF!</v>
      </c>
      <c r="H163" s="43" t="e">
        <f>+#REF!-'Poder Judicial'!H163</f>
        <v>#REF!</v>
      </c>
      <c r="I163" s="43" t="e">
        <f>+#REF!-'Poder Judicial'!I163</f>
        <v>#REF!</v>
      </c>
      <c r="J163" s="43" t="e">
        <f>SUM(D163:I163)</f>
        <v>#REF!</v>
      </c>
    </row>
    <row r="164" spans="2:10" ht="14.25">
      <c r="B164" s="21" t="s">
        <v>162</v>
      </c>
      <c r="C164" s="22" t="s">
        <v>163</v>
      </c>
      <c r="D164" s="43" t="e">
        <f>+#REF!-'Poder Judicial'!D164</f>
        <v>#REF!</v>
      </c>
      <c r="E164" s="43" t="e">
        <f>+#REF!-'Poder Judicial'!E164</f>
        <v>#REF!</v>
      </c>
      <c r="F164" s="43" t="e">
        <f>+#REF!-'Poder Judicial'!F164</f>
        <v>#REF!</v>
      </c>
      <c r="G164" s="43" t="e">
        <f>+#REF!-'Poder Judicial'!G164</f>
        <v>#REF!</v>
      </c>
      <c r="H164" s="43" t="e">
        <f>+#REF!-'Poder Judicial'!H164</f>
        <v>#REF!</v>
      </c>
      <c r="I164" s="43" t="e">
        <f>+#REF!-'Poder Judicial'!I164</f>
        <v>#REF!</v>
      </c>
      <c r="J164" s="43" t="e">
        <f>SUM(D164:I164)</f>
        <v>#REF!</v>
      </c>
    </row>
    <row r="165" spans="2:10" ht="14.25">
      <c r="B165" s="21" t="s">
        <v>164</v>
      </c>
      <c r="C165" s="22" t="s">
        <v>17</v>
      </c>
      <c r="D165" s="43" t="e">
        <f>+#REF!-'Poder Judicial'!D165</f>
        <v>#REF!</v>
      </c>
      <c r="E165" s="43" t="e">
        <f>+#REF!-'Poder Judicial'!E165</f>
        <v>#REF!</v>
      </c>
      <c r="F165" s="43" t="e">
        <f>+#REF!-'Poder Judicial'!F165</f>
        <v>#REF!</v>
      </c>
      <c r="G165" s="43" t="e">
        <f>+#REF!-'Poder Judicial'!G165</f>
        <v>#REF!</v>
      </c>
      <c r="H165" s="43" t="e">
        <f>+#REF!-'Poder Judicial'!H165</f>
        <v>#REF!</v>
      </c>
      <c r="I165" s="43" t="e">
        <f>+#REF!-'Poder Judicial'!I165</f>
        <v>#REF!</v>
      </c>
      <c r="J165" s="43" t="e">
        <f>SUM(D165:I165)</f>
        <v>#REF!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 t="e">
        <f aca="true" t="shared" si="34" ref="D167:J167">+D169+D172+D177+D181+D184+D187</f>
        <v>#REF!</v>
      </c>
      <c r="E167" s="6" t="e">
        <f t="shared" si="34"/>
        <v>#REF!</v>
      </c>
      <c r="F167" s="6" t="e">
        <f t="shared" si="34"/>
        <v>#REF!</v>
      </c>
      <c r="G167" s="6" t="e">
        <f t="shared" si="34"/>
        <v>#REF!</v>
      </c>
      <c r="H167" s="6" t="e">
        <f t="shared" si="34"/>
        <v>#REF!</v>
      </c>
      <c r="I167" s="6" t="e">
        <f t="shared" si="34"/>
        <v>#REF!</v>
      </c>
      <c r="J167" s="6" t="e">
        <f t="shared" si="34"/>
        <v>#REF!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 t="e">
        <f aca="true" t="shared" si="35" ref="D169:J169">+D170</f>
        <v>#REF!</v>
      </c>
      <c r="E169" s="14" t="e">
        <f t="shared" si="35"/>
        <v>#REF!</v>
      </c>
      <c r="F169" s="14" t="e">
        <f t="shared" si="35"/>
        <v>#REF!</v>
      </c>
      <c r="G169" s="14" t="e">
        <f t="shared" si="35"/>
        <v>#REF!</v>
      </c>
      <c r="H169" s="14" t="e">
        <f t="shared" si="35"/>
        <v>#REF!</v>
      </c>
      <c r="I169" s="14" t="e">
        <f t="shared" si="35"/>
        <v>#REF!</v>
      </c>
      <c r="J169" s="14" t="e">
        <f t="shared" si="35"/>
        <v>#REF!</v>
      </c>
    </row>
    <row r="170" spans="2:12" ht="14.25">
      <c r="B170" s="21" t="s">
        <v>167</v>
      </c>
      <c r="C170" s="22" t="s">
        <v>168</v>
      </c>
      <c r="D170" s="43" t="e">
        <f>+#REF!-'Poder Judicial'!D170</f>
        <v>#REF!</v>
      </c>
      <c r="E170" s="43" t="e">
        <f>+#REF!-'Poder Judicial'!E170</f>
        <v>#REF!</v>
      </c>
      <c r="F170" s="43" t="e">
        <f>+#REF!-'Poder Judicial'!F170</f>
        <v>#REF!</v>
      </c>
      <c r="G170" s="43" t="e">
        <f>+#REF!-'Poder Judicial'!G170</f>
        <v>#REF!</v>
      </c>
      <c r="H170" s="43" t="e">
        <f>+#REF!-'Poder Judicial'!H170</f>
        <v>#REF!</v>
      </c>
      <c r="I170" s="43" t="e">
        <f>+#REF!-'Poder Judicial'!I170</f>
        <v>#REF!</v>
      </c>
      <c r="J170" s="43" t="e">
        <f>SUM(D170:I170)</f>
        <v>#REF!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 t="e">
        <f aca="true" t="shared" si="36" ref="D172:J172">SUM(D173:D175)</f>
        <v>#REF!</v>
      </c>
      <c r="E172" s="14" t="e">
        <f t="shared" si="36"/>
        <v>#REF!</v>
      </c>
      <c r="F172" s="14" t="e">
        <f t="shared" si="36"/>
        <v>#REF!</v>
      </c>
      <c r="G172" s="14" t="e">
        <f t="shared" si="36"/>
        <v>#REF!</v>
      </c>
      <c r="H172" s="14" t="e">
        <f t="shared" si="36"/>
        <v>#REF!</v>
      </c>
      <c r="I172" s="14" t="e">
        <f t="shared" si="36"/>
        <v>#REF!</v>
      </c>
      <c r="J172" s="14" t="e">
        <f t="shared" si="36"/>
        <v>#REF!</v>
      </c>
    </row>
    <row r="173" spans="2:10" ht="14.25">
      <c r="B173" s="21" t="s">
        <v>171</v>
      </c>
      <c r="C173" s="22" t="s">
        <v>18</v>
      </c>
      <c r="D173" s="43" t="e">
        <f>+#REF!-'Poder Judicial'!D173</f>
        <v>#REF!</v>
      </c>
      <c r="E173" s="43" t="e">
        <f>+#REF!-'Poder Judicial'!E173</f>
        <v>#REF!</v>
      </c>
      <c r="F173" s="43" t="e">
        <f>+#REF!-'Poder Judicial'!F173</f>
        <v>#REF!</v>
      </c>
      <c r="G173" s="43" t="e">
        <f>+#REF!-'Poder Judicial'!G173</f>
        <v>#REF!</v>
      </c>
      <c r="H173" s="43" t="e">
        <f>+#REF!-'Poder Judicial'!H173</f>
        <v>#REF!</v>
      </c>
      <c r="I173" s="43" t="e">
        <f>+#REF!-'Poder Judicial'!I173</f>
        <v>#REF!</v>
      </c>
      <c r="J173" s="43" t="e">
        <f>SUM(D173:I173)</f>
        <v>#REF!</v>
      </c>
    </row>
    <row r="174" spans="2:10" ht="14.25">
      <c r="B174" s="21" t="s">
        <v>172</v>
      </c>
      <c r="C174" s="22" t="s">
        <v>173</v>
      </c>
      <c r="D174" s="43" t="e">
        <f>+#REF!-'Poder Judicial'!D174</f>
        <v>#REF!</v>
      </c>
      <c r="E174" s="43" t="e">
        <f>+#REF!-'Poder Judicial'!E174</f>
        <v>#REF!</v>
      </c>
      <c r="F174" s="43" t="e">
        <f>+#REF!-'Poder Judicial'!F174</f>
        <v>#REF!</v>
      </c>
      <c r="G174" s="43" t="e">
        <f>+#REF!-'Poder Judicial'!G174</f>
        <v>#REF!</v>
      </c>
      <c r="H174" s="43" t="e">
        <f>+#REF!-'Poder Judicial'!H174</f>
        <v>#REF!</v>
      </c>
      <c r="I174" s="43" t="e">
        <f>+#REF!-'Poder Judicial'!I174</f>
        <v>#REF!</v>
      </c>
      <c r="J174" s="43" t="e">
        <f>SUM(D174:I174)</f>
        <v>#REF!</v>
      </c>
    </row>
    <row r="175" spans="2:10" ht="14.25">
      <c r="B175" s="21" t="s">
        <v>174</v>
      </c>
      <c r="C175" s="22" t="s">
        <v>19</v>
      </c>
      <c r="D175" s="43" t="e">
        <f>+#REF!-'Poder Judicial'!D175</f>
        <v>#REF!</v>
      </c>
      <c r="E175" s="43" t="e">
        <f>+#REF!-'Poder Judicial'!E175</f>
        <v>#REF!</v>
      </c>
      <c r="F175" s="43" t="e">
        <f>+#REF!-'Poder Judicial'!F175</f>
        <v>#REF!</v>
      </c>
      <c r="G175" s="43" t="e">
        <f>+#REF!-'Poder Judicial'!G175</f>
        <v>#REF!</v>
      </c>
      <c r="H175" s="43" t="e">
        <f>+#REF!-'Poder Judicial'!H175</f>
        <v>#REF!</v>
      </c>
      <c r="I175" s="43" t="e">
        <f>+#REF!-'Poder Judicial'!I175</f>
        <v>#REF!</v>
      </c>
      <c r="J175" s="43" t="e">
        <f>SUM(D175:I175)</f>
        <v>#REF!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 t="e">
        <f aca="true" t="shared" si="37" ref="D177:I177">SUM(D178:D179)</f>
        <v>#REF!</v>
      </c>
      <c r="E177" s="14" t="e">
        <f t="shared" si="37"/>
        <v>#REF!</v>
      </c>
      <c r="F177" s="14" t="e">
        <f t="shared" si="37"/>
        <v>#REF!</v>
      </c>
      <c r="G177" s="14" t="e">
        <f t="shared" si="37"/>
        <v>#REF!</v>
      </c>
      <c r="H177" s="14" t="e">
        <f t="shared" si="37"/>
        <v>#REF!</v>
      </c>
      <c r="I177" s="14" t="e">
        <f t="shared" si="37"/>
        <v>#REF!</v>
      </c>
      <c r="J177" s="14" t="e">
        <f>+J178+J179</f>
        <v>#REF!</v>
      </c>
    </row>
    <row r="178" spans="2:10" ht="14.25">
      <c r="B178" s="21" t="s">
        <v>177</v>
      </c>
      <c r="C178" s="22" t="s">
        <v>224</v>
      </c>
      <c r="D178" s="43" t="e">
        <f>+#REF!-'Poder Judicial'!D178</f>
        <v>#REF!</v>
      </c>
      <c r="E178" s="43" t="e">
        <f>+#REF!-'Poder Judicial'!E178</f>
        <v>#REF!</v>
      </c>
      <c r="F178" s="43" t="e">
        <f>+#REF!-'Poder Judicial'!F178</f>
        <v>#REF!</v>
      </c>
      <c r="G178" s="43" t="e">
        <f>+#REF!-'Poder Judicial'!G178</f>
        <v>#REF!</v>
      </c>
      <c r="H178" s="43" t="e">
        <f>+#REF!-'Poder Judicial'!H178</f>
        <v>#REF!</v>
      </c>
      <c r="I178" s="43" t="e">
        <f>+#REF!-'Poder Judicial'!I178</f>
        <v>#REF!</v>
      </c>
      <c r="J178" s="43" t="e">
        <f>SUM(D178:I178)</f>
        <v>#REF!</v>
      </c>
    </row>
    <row r="179" spans="2:10" ht="14.25">
      <c r="B179" s="21" t="s">
        <v>297</v>
      </c>
      <c r="C179" s="22" t="s">
        <v>298</v>
      </c>
      <c r="D179" s="43" t="e">
        <f>+#REF!-'Poder Judicial'!D179</f>
        <v>#REF!</v>
      </c>
      <c r="E179" s="43" t="e">
        <f>+#REF!-'Poder Judicial'!E179</f>
        <v>#REF!</v>
      </c>
      <c r="F179" s="43" t="e">
        <f>+#REF!-'Poder Judicial'!F179</f>
        <v>#REF!</v>
      </c>
      <c r="G179" s="43" t="e">
        <f>+#REF!-'Poder Judicial'!G179</f>
        <v>#REF!</v>
      </c>
      <c r="H179" s="43" t="e">
        <f>+#REF!-'Poder Judicial'!H179</f>
        <v>#REF!</v>
      </c>
      <c r="I179" s="43" t="e">
        <f>+#REF!-'Poder Judicial'!I179</f>
        <v>#REF!</v>
      </c>
      <c r="J179" s="43" t="e">
        <f>SUM(D179:I179)</f>
        <v>#REF!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 t="e">
        <f aca="true" t="shared" si="38" ref="D181:J181">+D182</f>
        <v>#REF!</v>
      </c>
      <c r="E181" s="26" t="e">
        <f t="shared" si="38"/>
        <v>#REF!</v>
      </c>
      <c r="F181" s="26" t="e">
        <f t="shared" si="38"/>
        <v>#REF!</v>
      </c>
      <c r="G181" s="26" t="e">
        <f t="shared" si="38"/>
        <v>#REF!</v>
      </c>
      <c r="H181" s="26" t="e">
        <f t="shared" si="38"/>
        <v>#REF!</v>
      </c>
      <c r="I181" s="26" t="e">
        <f t="shared" si="38"/>
        <v>#REF!</v>
      </c>
      <c r="J181" s="14" t="e">
        <f t="shared" si="38"/>
        <v>#REF!</v>
      </c>
    </row>
    <row r="182" spans="2:10" ht="14.25">
      <c r="B182" s="21" t="s">
        <v>302</v>
      </c>
      <c r="C182" s="22" t="s">
        <v>303</v>
      </c>
      <c r="D182" s="43" t="e">
        <f>+#REF!-'Poder Judicial'!D182</f>
        <v>#REF!</v>
      </c>
      <c r="E182" s="43" t="e">
        <f>+#REF!-'Poder Judicial'!E182</f>
        <v>#REF!</v>
      </c>
      <c r="F182" s="43" t="e">
        <f>+#REF!-'Poder Judicial'!F182</f>
        <v>#REF!</v>
      </c>
      <c r="G182" s="43" t="e">
        <f>+#REF!-'Poder Judicial'!G182</f>
        <v>#REF!</v>
      </c>
      <c r="H182" s="43" t="e">
        <f>+#REF!-'Poder Judicial'!H182</f>
        <v>#REF!</v>
      </c>
      <c r="I182" s="43" t="e">
        <f>+#REF!-'Poder Judicial'!I182</f>
        <v>#REF!</v>
      </c>
      <c r="J182" s="43" t="e">
        <f>SUM(D182:I182)</f>
        <v>#REF!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 t="e">
        <f aca="true" t="shared" si="39" ref="D184:J184">+D185</f>
        <v>#REF!</v>
      </c>
      <c r="E184" s="14" t="e">
        <f t="shared" si="39"/>
        <v>#REF!</v>
      </c>
      <c r="F184" s="14" t="e">
        <f t="shared" si="39"/>
        <v>#REF!</v>
      </c>
      <c r="G184" s="14" t="e">
        <f t="shared" si="39"/>
        <v>#REF!</v>
      </c>
      <c r="H184" s="14" t="e">
        <f t="shared" si="39"/>
        <v>#REF!</v>
      </c>
      <c r="I184" s="14" t="e">
        <f t="shared" si="39"/>
        <v>#REF!</v>
      </c>
      <c r="J184" s="14" t="e">
        <f t="shared" si="39"/>
        <v>#REF!</v>
      </c>
    </row>
    <row r="185" spans="2:10" ht="14.25">
      <c r="B185" s="21" t="s">
        <v>180</v>
      </c>
      <c r="C185" s="22" t="s">
        <v>225</v>
      </c>
      <c r="D185" s="43" t="e">
        <f>+#REF!-'Poder Judicial'!D185</f>
        <v>#REF!</v>
      </c>
      <c r="E185" s="43" t="e">
        <f>+#REF!-'Poder Judicial'!E185</f>
        <v>#REF!</v>
      </c>
      <c r="F185" s="43" t="e">
        <f>+#REF!-'Poder Judicial'!F185</f>
        <v>#REF!</v>
      </c>
      <c r="G185" s="43" t="e">
        <f>+#REF!-'Poder Judicial'!G185</f>
        <v>#REF!</v>
      </c>
      <c r="H185" s="43" t="e">
        <f>+#REF!-'Poder Judicial'!H185</f>
        <v>#REF!</v>
      </c>
      <c r="I185" s="43" t="e">
        <f>+#REF!-'Poder Judicial'!I185</f>
        <v>#REF!</v>
      </c>
      <c r="J185" s="43" t="e">
        <f>SUM(D185:I185)</f>
        <v>#REF!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 t="e">
        <f aca="true" t="shared" si="40" ref="D187:J187">+D188</f>
        <v>#REF!</v>
      </c>
      <c r="E187" s="37" t="e">
        <f t="shared" si="40"/>
        <v>#REF!</v>
      </c>
      <c r="F187" s="37" t="e">
        <f t="shared" si="40"/>
        <v>#REF!</v>
      </c>
      <c r="G187" s="37" t="e">
        <f t="shared" si="40"/>
        <v>#REF!</v>
      </c>
      <c r="H187" s="37" t="e">
        <f t="shared" si="40"/>
        <v>#REF!</v>
      </c>
      <c r="I187" s="37" t="e">
        <f t="shared" si="40"/>
        <v>#REF!</v>
      </c>
      <c r="J187" s="37" t="e">
        <f t="shared" si="40"/>
        <v>#REF!</v>
      </c>
    </row>
    <row r="188" spans="2:10" ht="14.25">
      <c r="B188" s="21" t="s">
        <v>1</v>
      </c>
      <c r="C188" s="22" t="s">
        <v>2</v>
      </c>
      <c r="D188" s="43" t="e">
        <f>+#REF!-'Poder Judicial'!D188</f>
        <v>#REF!</v>
      </c>
      <c r="E188" s="43" t="e">
        <f>+#REF!-'Poder Judicial'!E188</f>
        <v>#REF!</v>
      </c>
      <c r="F188" s="43" t="e">
        <f>+#REF!-'Poder Judicial'!F188</f>
        <v>#REF!</v>
      </c>
      <c r="G188" s="43" t="e">
        <f>+#REF!-'Poder Judicial'!G188</f>
        <v>#REF!</v>
      </c>
      <c r="H188" s="43" t="e">
        <f>+#REF!-'Poder Judicial'!H188</f>
        <v>#REF!</v>
      </c>
      <c r="I188" s="43" t="e">
        <f>+#REF!-'Poder Judicial'!I188</f>
        <v>#REF!</v>
      </c>
      <c r="J188" s="43" t="e">
        <f>SUM(D188:I188)</f>
        <v>#REF!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 t="e">
        <f aca="true" t="shared" si="41" ref="D190:J190">+D192</f>
        <v>#REF!</v>
      </c>
      <c r="E190" s="6" t="e">
        <f t="shared" si="41"/>
        <v>#REF!</v>
      </c>
      <c r="F190" s="6" t="e">
        <f t="shared" si="41"/>
        <v>#REF!</v>
      </c>
      <c r="G190" s="6" t="e">
        <f t="shared" si="41"/>
        <v>#REF!</v>
      </c>
      <c r="H190" s="6" t="e">
        <f t="shared" si="41"/>
        <v>#REF!</v>
      </c>
      <c r="I190" s="6" t="e">
        <f t="shared" si="41"/>
        <v>#REF!</v>
      </c>
      <c r="J190" s="6" t="e">
        <f t="shared" si="41"/>
        <v>#REF!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 t="e">
        <f aca="true" t="shared" si="42" ref="D192:J192">+D193</f>
        <v>#REF!</v>
      </c>
      <c r="E192" s="14" t="e">
        <f t="shared" si="42"/>
        <v>#REF!</v>
      </c>
      <c r="F192" s="14" t="e">
        <f t="shared" si="42"/>
        <v>#REF!</v>
      </c>
      <c r="G192" s="14" t="e">
        <f t="shared" si="42"/>
        <v>#REF!</v>
      </c>
      <c r="H192" s="14" t="e">
        <f t="shared" si="42"/>
        <v>#REF!</v>
      </c>
      <c r="I192" s="14" t="e">
        <f t="shared" si="42"/>
        <v>#REF!</v>
      </c>
      <c r="J192" s="14" t="e">
        <f t="shared" si="42"/>
        <v>#REF!</v>
      </c>
    </row>
    <row r="193" spans="2:10" ht="14.25">
      <c r="B193" s="21" t="s">
        <v>5</v>
      </c>
      <c r="C193" s="22" t="s">
        <v>226</v>
      </c>
      <c r="D193" s="43" t="e">
        <f>+#REF!-'Poder Judicial'!D193</f>
        <v>#REF!</v>
      </c>
      <c r="E193" s="43" t="e">
        <f>+#REF!-'Poder Judicial'!E193</f>
        <v>#REF!</v>
      </c>
      <c r="F193" s="43" t="e">
        <f>+#REF!-'Poder Judicial'!F193</f>
        <v>#REF!</v>
      </c>
      <c r="G193" s="43" t="e">
        <f>+#REF!-'Poder Judicial'!G193</f>
        <v>#REF!</v>
      </c>
      <c r="H193" s="43" t="e">
        <f>+#REF!-'Poder Judicial'!H193</f>
        <v>#REF!</v>
      </c>
      <c r="I193" s="43" t="e">
        <f>+#REF!-'Poder Judicial'!I193</f>
        <v>#REF!</v>
      </c>
      <c r="J193" s="43" t="e">
        <f>SUM(D193:I193)</f>
        <v>#REF!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B1">
      <selection activeCell="K28" sqref="K28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5.140625" style="1" bestFit="1" customWidth="1"/>
    <col min="5" max="6" width="14.00390625" style="1" bestFit="1" customWidth="1"/>
    <col min="7" max="7" width="19.421875" style="1" bestFit="1" customWidth="1"/>
    <col min="8" max="8" width="17.57421875" style="1" bestFit="1" customWidth="1"/>
    <col min="9" max="9" width="19.28125" style="1" bestFit="1" customWidth="1"/>
    <col min="10" max="10" width="15.5742187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ht="18">
      <c r="C2" s="46" t="s">
        <v>305</v>
      </c>
    </row>
    <row r="3" ht="18">
      <c r="C3" s="46"/>
    </row>
    <row r="4" ht="13.5" thickBot="1"/>
    <row r="5" spans="2:10" ht="15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</row>
    <row r="6" spans="2:10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" customHeight="1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>
        <f aca="true" t="shared" si="0" ref="D11:J11">+D13+D44+D145+D167</f>
        <v>-1365257125.1143332</v>
      </c>
      <c r="E11" s="6">
        <f t="shared" si="0"/>
        <v>-548213997.2518384</v>
      </c>
      <c r="F11" s="6">
        <f t="shared" si="0"/>
        <v>-922155225.1732694</v>
      </c>
      <c r="G11" s="6">
        <f t="shared" si="0"/>
        <v>-536781894.70033085</v>
      </c>
      <c r="H11" s="6">
        <f t="shared" si="0"/>
        <v>-388744558.4115318</v>
      </c>
      <c r="I11" s="6">
        <f t="shared" si="0"/>
        <v>-281537104.43579996</v>
      </c>
      <c r="J11" s="6">
        <f t="shared" si="0"/>
        <v>-4042689904.857104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 aca="true" t="shared" si="1" ref="D13:J13">+D15+D20+D27+D34+D38</f>
        <v>-690622244.4743334</v>
      </c>
      <c r="E13" s="6">
        <f t="shared" si="1"/>
        <v>-521119270.6893384</v>
      </c>
      <c r="F13" s="6">
        <f t="shared" si="1"/>
        <v>-821811469.9182694</v>
      </c>
      <c r="G13" s="6">
        <f t="shared" si="1"/>
        <v>-531311742.07533085</v>
      </c>
      <c r="H13" s="6">
        <f t="shared" si="1"/>
        <v>-388036024.4765318</v>
      </c>
      <c r="I13" s="6">
        <f t="shared" si="1"/>
        <v>-281023962.37079996</v>
      </c>
      <c r="J13" s="6">
        <f t="shared" si="1"/>
        <v>-3233924713.774604</v>
      </c>
      <c r="K13" s="31"/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2" ref="D15:J15">SUM(D16:D18)</f>
        <v>-341082213</v>
      </c>
      <c r="E15" s="14">
        <f t="shared" si="2"/>
        <v>-301517897</v>
      </c>
      <c r="F15" s="14">
        <f t="shared" si="2"/>
        <v>-430392397</v>
      </c>
      <c r="G15" s="14">
        <f t="shared" si="2"/>
        <v>-251484641</v>
      </c>
      <c r="H15" s="14">
        <f t="shared" si="2"/>
        <v>-172848935</v>
      </c>
      <c r="I15" s="14">
        <f t="shared" si="2"/>
        <v>-109134972</v>
      </c>
      <c r="J15" s="14">
        <f t="shared" si="2"/>
        <v>-1606461055</v>
      </c>
      <c r="K15" s="31"/>
    </row>
    <row r="16" spans="2:11" ht="14.25">
      <c r="B16" s="15" t="s">
        <v>252</v>
      </c>
      <c r="C16" s="16" t="s">
        <v>253</v>
      </c>
      <c r="D16" s="43">
        <v>-17087980</v>
      </c>
      <c r="E16" s="43">
        <v>359405596</v>
      </c>
      <c r="F16" s="43">
        <v>3845028</v>
      </c>
      <c r="G16" s="43">
        <v>-6423845</v>
      </c>
      <c r="H16" s="43">
        <v>-13386495</v>
      </c>
      <c r="I16" s="43">
        <v>-54489414</v>
      </c>
      <c r="J16" s="43">
        <f>SUM(D16:I16)</f>
        <v>271862890</v>
      </c>
      <c r="K16" s="31"/>
    </row>
    <row r="17" spans="2:10" ht="14.25">
      <c r="B17" s="15" t="s">
        <v>254</v>
      </c>
      <c r="C17" s="16" t="s">
        <v>98</v>
      </c>
      <c r="D17" s="43">
        <v>-40101612</v>
      </c>
      <c r="E17" s="43">
        <v>-21673873</v>
      </c>
      <c r="F17" s="43">
        <v>-81814142</v>
      </c>
      <c r="G17" s="43">
        <v>-40523740</v>
      </c>
      <c r="H17" s="43">
        <v>-29976784</v>
      </c>
      <c r="I17" s="43">
        <v>-14588070</v>
      </c>
      <c r="J17" s="43">
        <f>SUM(D17:I17)</f>
        <v>-228678221</v>
      </c>
    </row>
    <row r="18" spans="2:10" ht="14.25">
      <c r="B18" s="15" t="s">
        <v>255</v>
      </c>
      <c r="C18" s="16" t="s">
        <v>256</v>
      </c>
      <c r="D18" s="43">
        <v>-283892621</v>
      </c>
      <c r="E18" s="43">
        <v>-639249620</v>
      </c>
      <c r="F18" s="43">
        <v>-352423283</v>
      </c>
      <c r="G18" s="43">
        <v>-204537056</v>
      </c>
      <c r="H18" s="43">
        <v>-129485656</v>
      </c>
      <c r="I18" s="43">
        <v>-40057488</v>
      </c>
      <c r="J18" s="43">
        <f>SUM(D18:I18)</f>
        <v>-1649645724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3" ref="D20:J20">SUM(D21:D25)</f>
        <v>-3903842</v>
      </c>
      <c r="E20" s="14">
        <f t="shared" si="3"/>
        <v>-6963332</v>
      </c>
      <c r="F20" s="14">
        <f t="shared" si="3"/>
        <v>-21175403</v>
      </c>
      <c r="G20" s="14">
        <f t="shared" si="3"/>
        <v>-4134972</v>
      </c>
      <c r="H20" s="14">
        <f t="shared" si="3"/>
        <v>-2293535</v>
      </c>
      <c r="I20" s="14">
        <f t="shared" si="3"/>
        <v>-2584778</v>
      </c>
      <c r="J20" s="14">
        <f t="shared" si="3"/>
        <v>-41055862</v>
      </c>
    </row>
    <row r="21" spans="2:10" ht="14.25">
      <c r="B21" s="15" t="s">
        <v>259</v>
      </c>
      <c r="C21" s="16" t="s">
        <v>99</v>
      </c>
      <c r="D21" s="43">
        <v>-3836589</v>
      </c>
      <c r="E21" s="43">
        <v>-5244189</v>
      </c>
      <c r="F21" s="43">
        <v>-13493910</v>
      </c>
      <c r="G21" s="43">
        <v>-2954783</v>
      </c>
      <c r="H21" s="43">
        <v>-2099967</v>
      </c>
      <c r="I21" s="43">
        <v>-1024223</v>
      </c>
      <c r="J21" s="43">
        <f>SUM(D21:I21)</f>
        <v>-28653661</v>
      </c>
    </row>
    <row r="22" spans="2:10" ht="14.25">
      <c r="B22" s="15" t="s">
        <v>260</v>
      </c>
      <c r="C22" s="16" t="s">
        <v>100</v>
      </c>
      <c r="D22" s="43">
        <v>-3930</v>
      </c>
      <c r="E22" s="43">
        <v>-181236</v>
      </c>
      <c r="F22" s="43">
        <v>0</v>
      </c>
      <c r="G22" s="43">
        <v>-3930</v>
      </c>
      <c r="H22" s="43">
        <v>-3610</v>
      </c>
      <c r="I22" s="43">
        <v>0</v>
      </c>
      <c r="J22" s="43">
        <f>SUM(D22:I22)</f>
        <v>-192706</v>
      </c>
    </row>
    <row r="23" spans="2:10" ht="14.25">
      <c r="B23" s="15" t="s">
        <v>261</v>
      </c>
      <c r="C23" s="16" t="s">
        <v>101</v>
      </c>
      <c r="D23" s="43">
        <v>15564</v>
      </c>
      <c r="E23" s="43">
        <v>-599310</v>
      </c>
      <c r="F23" s="43">
        <v>-7519341</v>
      </c>
      <c r="G23" s="43">
        <v>-1072173</v>
      </c>
      <c r="H23" s="43">
        <v>-158071</v>
      </c>
      <c r="I23" s="43">
        <v>-1552168</v>
      </c>
      <c r="J23" s="43">
        <f>SUM(D23:I23)</f>
        <v>-10885499</v>
      </c>
    </row>
    <row r="24" spans="2:10" ht="14.25">
      <c r="B24" s="15" t="s">
        <v>262</v>
      </c>
      <c r="C24" s="16" t="s">
        <v>102</v>
      </c>
      <c r="D24" s="43">
        <v>-67098</v>
      </c>
      <c r="E24" s="43">
        <v>-162152</v>
      </c>
      <c r="F24" s="43">
        <v>-162152</v>
      </c>
      <c r="G24" s="43">
        <v>-100646</v>
      </c>
      <c r="H24" s="43">
        <v>-27957</v>
      </c>
      <c r="I24" s="43">
        <v>-8387</v>
      </c>
      <c r="J24" s="43">
        <f>SUM(D24:I24)</f>
        <v>-528392</v>
      </c>
    </row>
    <row r="25" spans="2:10" ht="14.25">
      <c r="B25" s="15" t="s">
        <v>263</v>
      </c>
      <c r="C25" s="16" t="s">
        <v>103</v>
      </c>
      <c r="D25" s="43">
        <v>-11789</v>
      </c>
      <c r="E25" s="43">
        <v>-776445</v>
      </c>
      <c r="F25" s="43">
        <v>0</v>
      </c>
      <c r="G25" s="43">
        <v>-3440</v>
      </c>
      <c r="H25" s="43">
        <v>-3930</v>
      </c>
      <c r="I25" s="43">
        <v>0</v>
      </c>
      <c r="J25" s="43">
        <f>SUM(D25:I25)</f>
        <v>-795604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4" ref="D27:J27">SUM(D28:D32)</f>
        <v>-201471911.3333335</v>
      </c>
      <c r="E27" s="14">
        <f t="shared" si="4"/>
        <v>-103843393.08333302</v>
      </c>
      <c r="F27" s="14">
        <f t="shared" si="4"/>
        <v>-198694477.16666698</v>
      </c>
      <c r="G27" s="14">
        <f t="shared" si="4"/>
        <v>-164783297.83333302</v>
      </c>
      <c r="H27" s="14">
        <f t="shared" si="4"/>
        <v>-131892831.83333349</v>
      </c>
      <c r="I27" s="14">
        <f t="shared" si="4"/>
        <v>-110641811.5</v>
      </c>
      <c r="J27" s="14">
        <f t="shared" si="4"/>
        <v>-911327722.75</v>
      </c>
    </row>
    <row r="28" spans="2:10" ht="14.25">
      <c r="B28" s="15" t="s">
        <v>266</v>
      </c>
      <c r="C28" s="16" t="s">
        <v>104</v>
      </c>
      <c r="D28" s="43">
        <v>-19856163</v>
      </c>
      <c r="E28" s="43">
        <v>24475309</v>
      </c>
      <c r="F28" s="43">
        <v>-25026275</v>
      </c>
      <c r="G28" s="43">
        <v>-17657146</v>
      </c>
      <c r="H28" s="43">
        <v>-14958045</v>
      </c>
      <c r="I28" s="43">
        <v>-19895840</v>
      </c>
      <c r="J28" s="43">
        <f>SUM(D28:I28)</f>
        <v>-72918160</v>
      </c>
    </row>
    <row r="29" spans="2:10" ht="14.25">
      <c r="B29" s="15" t="s">
        <v>267</v>
      </c>
      <c r="C29" s="16" t="s">
        <v>268</v>
      </c>
      <c r="D29" s="43">
        <v>-59954883</v>
      </c>
      <c r="E29" s="43">
        <v>-32747759</v>
      </c>
      <c r="F29" s="43">
        <v>-33617554</v>
      </c>
      <c r="G29" s="43">
        <v>-67140926</v>
      </c>
      <c r="H29" s="43">
        <v>-44265833</v>
      </c>
      <c r="I29" s="43">
        <v>-38719953</v>
      </c>
      <c r="J29" s="43">
        <f>SUM(D29:I29)</f>
        <v>-276446908</v>
      </c>
    </row>
    <row r="30" spans="2:10" ht="14.25">
      <c r="B30" s="15" t="s">
        <v>269</v>
      </c>
      <c r="C30" s="16" t="s">
        <v>105</v>
      </c>
      <c r="D30" s="43">
        <v>-42034321.33333349</v>
      </c>
      <c r="E30" s="43">
        <v>-31657552.083333015</v>
      </c>
      <c r="F30" s="43">
        <v>-50020175.166666985</v>
      </c>
      <c r="G30" s="43">
        <v>-32338420.833333015</v>
      </c>
      <c r="H30" s="43">
        <v>-23617797.833333492</v>
      </c>
      <c r="I30" s="43">
        <v>-17104735.5</v>
      </c>
      <c r="J30" s="43">
        <f>SUM(D30:I30)</f>
        <v>-196773002.75</v>
      </c>
    </row>
    <row r="31" spans="2:10" ht="14.25">
      <c r="B31" s="15" t="s">
        <v>270</v>
      </c>
      <c r="C31" s="16" t="s">
        <v>106</v>
      </c>
      <c r="D31" s="43"/>
      <c r="E31" s="43"/>
      <c r="F31" s="43"/>
      <c r="G31" s="43"/>
      <c r="H31" s="43"/>
      <c r="I31" s="43"/>
      <c r="J31" s="43"/>
    </row>
    <row r="32" spans="2:10" ht="14.25">
      <c r="B32" s="15" t="s">
        <v>271</v>
      </c>
      <c r="C32" s="16" t="s">
        <v>107</v>
      </c>
      <c r="D32" s="43">
        <v>-79626544</v>
      </c>
      <c r="E32" s="43">
        <v>-63913391</v>
      </c>
      <c r="F32" s="43">
        <v>-90030473</v>
      </c>
      <c r="G32" s="43">
        <v>-47646805</v>
      </c>
      <c r="H32" s="43">
        <v>-49051156</v>
      </c>
      <c r="I32" s="43">
        <v>-34921283</v>
      </c>
      <c r="J32" s="43">
        <f>SUM(D32:I32)</f>
        <v>-365189652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-49181305.7874999</v>
      </c>
      <c r="E34" s="14">
        <f>SUM(E35:E36)</f>
        <v>-37115039.32500237</v>
      </c>
      <c r="F34" s="14">
        <f>SUM(F35:F36)</f>
        <v>-58523604.94500047</v>
      </c>
      <c r="G34" s="14">
        <f>SUM(G35:G36)</f>
        <v>-37836287.77499929</v>
      </c>
      <c r="H34" s="14">
        <f>SUM(H35:H36)</f>
        <v>-27633206.639999375</v>
      </c>
      <c r="I34" s="14">
        <f>SUM(I35:I36)</f>
        <v>-20012540.53499997</v>
      </c>
      <c r="J34" s="14">
        <f>SUM(J35:J36)-0.17</f>
        <v>-230301984.77750137</v>
      </c>
      <c r="K34" s="31"/>
    </row>
    <row r="35" spans="2:11" ht="14.25">
      <c r="B35" s="15" t="s">
        <v>274</v>
      </c>
      <c r="C35" s="16" t="s">
        <v>275</v>
      </c>
      <c r="D35" s="42">
        <v>-46659187.162499905</v>
      </c>
      <c r="E35" s="42">
        <v>-35211703.97500229</v>
      </c>
      <c r="F35" s="42">
        <v>-55522394.43500042</v>
      </c>
      <c r="G35" s="42">
        <v>-35895965.32499933</v>
      </c>
      <c r="H35" s="42">
        <v>-26216119.11999941</v>
      </c>
      <c r="I35" s="42">
        <v>-18986256.40499997</v>
      </c>
      <c r="J35" s="43">
        <f>SUM(D35:I35)</f>
        <v>-218491626.42250133</v>
      </c>
      <c r="K35" s="31"/>
    </row>
    <row r="36" spans="2:11" ht="14.25">
      <c r="B36" s="15" t="s">
        <v>276</v>
      </c>
      <c r="C36" s="16" t="s">
        <v>277</v>
      </c>
      <c r="D36" s="42">
        <v>-2522118.224999994</v>
      </c>
      <c r="E36" s="42">
        <v>-1903335.3500000834</v>
      </c>
      <c r="F36" s="42">
        <v>-3001210.51000005</v>
      </c>
      <c r="G36" s="42">
        <v>-1940322.4499999583</v>
      </c>
      <c r="H36" s="42">
        <v>-1417087.519999966</v>
      </c>
      <c r="I36" s="42">
        <v>-1026284.13</v>
      </c>
      <c r="J36" s="43">
        <f>SUM(D36:I36)</f>
        <v>-11810358.185000053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 aca="true" t="shared" si="5" ref="D38:J38">SUM(D39:D41)</f>
        <v>-94982972.35350001</v>
      </c>
      <c r="E38" s="14">
        <f t="shared" si="5"/>
        <v>-71679609.281003</v>
      </c>
      <c r="F38" s="14">
        <f t="shared" si="5"/>
        <v>-113025587.806602</v>
      </c>
      <c r="G38" s="14">
        <f t="shared" si="5"/>
        <v>-73072543.46699858</v>
      </c>
      <c r="H38" s="14">
        <f t="shared" si="5"/>
        <v>-53367516.00319892</v>
      </c>
      <c r="I38" s="14">
        <f t="shared" si="5"/>
        <v>-38649860.33579998</v>
      </c>
      <c r="J38" s="14">
        <f t="shared" si="5"/>
        <v>-444778089.2471025</v>
      </c>
      <c r="K38" s="31"/>
    </row>
    <row r="39" spans="2:10" ht="14.25">
      <c r="B39" s="15" t="s">
        <v>280</v>
      </c>
      <c r="C39" s="16" t="s">
        <v>281</v>
      </c>
      <c r="D39" s="42">
        <v>-7566354.6750000715</v>
      </c>
      <c r="E39" s="42">
        <v>-5710006.050000191</v>
      </c>
      <c r="F39" s="42">
        <v>-9003631.53000021</v>
      </c>
      <c r="G39" s="42">
        <v>-5820967.349999905</v>
      </c>
      <c r="H39" s="42">
        <v>-4251262.559999883</v>
      </c>
      <c r="I39" s="42">
        <v>-3078852.39</v>
      </c>
      <c r="J39" s="43">
        <f>SUM(D39:I39)</f>
        <v>-35431074.55500026</v>
      </c>
    </row>
    <row r="40" spans="2:10" ht="14.25">
      <c r="B40" s="15" t="s">
        <v>282</v>
      </c>
      <c r="C40" s="16" t="s">
        <v>283</v>
      </c>
      <c r="D40" s="42">
        <v>-15132709.350000143</v>
      </c>
      <c r="E40" s="42">
        <v>-11420012.100000381</v>
      </c>
      <c r="F40" s="42">
        <v>-18007263.06000042</v>
      </c>
      <c r="G40" s="42">
        <v>-11641934.69999981</v>
      </c>
      <c r="H40" s="42">
        <v>-8502525.119999766</v>
      </c>
      <c r="I40" s="42">
        <v>-6157704.780000001</v>
      </c>
      <c r="J40" s="43">
        <f>SUM(D40:I40)</f>
        <v>-70862149.11000052</v>
      </c>
    </row>
    <row r="41" spans="2:10" ht="14.25">
      <c r="B41" s="15" t="s">
        <v>284</v>
      </c>
      <c r="C41" s="16" t="s">
        <v>285</v>
      </c>
      <c r="D41" s="42">
        <v>-72283908.3284998</v>
      </c>
      <c r="E41" s="42">
        <v>-54549591.131002426</v>
      </c>
      <c r="F41" s="42">
        <v>-86014693.21660137</v>
      </c>
      <c r="G41" s="42">
        <v>-55609641.41699886</v>
      </c>
      <c r="H41" s="42">
        <v>-40613728.32319927</v>
      </c>
      <c r="I41" s="42">
        <v>-29413303.165799975</v>
      </c>
      <c r="J41" s="43">
        <f>SUM(D41:I41)</f>
        <v>-338484865.5821017</v>
      </c>
    </row>
    <row r="42" spans="2:10" ht="14.25">
      <c r="B42" s="7" t="s">
        <v>286</v>
      </c>
      <c r="C42" s="17" t="s">
        <v>287</v>
      </c>
      <c r="D42" s="42"/>
      <c r="E42" s="42"/>
      <c r="F42" s="42"/>
      <c r="G42" s="42"/>
      <c r="H42" s="42"/>
      <c r="I42" s="42"/>
      <c r="J42" s="4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6" ref="D44:J44">+D46+D53+D87+D91</f>
        <v>-650446861</v>
      </c>
      <c r="E44" s="6">
        <f t="shared" si="6"/>
        <v>-26145000</v>
      </c>
      <c r="F44" s="6">
        <f t="shared" si="6"/>
        <v>-27272000</v>
      </c>
      <c r="G44" s="6">
        <f t="shared" si="6"/>
        <v>-4500000</v>
      </c>
      <c r="H44" s="6">
        <f t="shared" si="6"/>
        <v>0</v>
      </c>
      <c r="I44" s="6">
        <f t="shared" si="6"/>
        <v>0</v>
      </c>
      <c r="J44" s="6">
        <f t="shared" si="6"/>
        <v>-708363861</v>
      </c>
      <c r="L44" s="47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7" ref="D46:J46">SUM(D47:D47)</f>
        <v>-500000000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-500000000</v>
      </c>
    </row>
    <row r="47" spans="2:12" ht="14.25">
      <c r="B47" s="7" t="s">
        <v>290</v>
      </c>
      <c r="C47" s="17" t="s">
        <v>108</v>
      </c>
      <c r="D47" s="43">
        <v>-500000000</v>
      </c>
      <c r="E47" s="43"/>
      <c r="F47" s="43"/>
      <c r="G47" s="43"/>
      <c r="H47" s="43"/>
      <c r="I47" s="43"/>
      <c r="J47" s="43">
        <f>SUM(D47:I47)</f>
        <v>-500000000</v>
      </c>
      <c r="L47" s="33"/>
    </row>
    <row r="48" spans="2:12" ht="14.25">
      <c r="B48" s="7" t="s">
        <v>291</v>
      </c>
      <c r="C48" s="17" t="s">
        <v>292</v>
      </c>
      <c r="D48" s="43"/>
      <c r="E48" s="43"/>
      <c r="F48" s="43"/>
      <c r="G48" s="43"/>
      <c r="H48" s="43"/>
      <c r="I48" s="43"/>
      <c r="J48" s="43"/>
      <c r="L48" s="33"/>
    </row>
    <row r="49" spans="2:12" ht="14.25">
      <c r="B49" s="7" t="s">
        <v>293</v>
      </c>
      <c r="C49" s="17" t="s">
        <v>109</v>
      </c>
      <c r="D49" s="43"/>
      <c r="E49" s="43"/>
      <c r="F49" s="43"/>
      <c r="G49" s="43"/>
      <c r="H49" s="43"/>
      <c r="I49" s="43"/>
      <c r="J49" s="43"/>
      <c r="L49" s="33"/>
    </row>
    <row r="50" spans="2:12" ht="14.25">
      <c r="B50" s="7" t="s">
        <v>294</v>
      </c>
      <c r="C50" s="17" t="s">
        <v>295</v>
      </c>
      <c r="D50" s="43"/>
      <c r="E50" s="43"/>
      <c r="F50" s="43"/>
      <c r="G50" s="43"/>
      <c r="H50" s="43"/>
      <c r="I50" s="43"/>
      <c r="J50" s="43"/>
      <c r="L50" s="33"/>
    </row>
    <row r="51" spans="2:12" ht="14.25">
      <c r="B51" s="7" t="s">
        <v>296</v>
      </c>
      <c r="C51" s="17" t="s">
        <v>110</v>
      </c>
      <c r="D51" s="43"/>
      <c r="E51" s="43"/>
      <c r="F51" s="43"/>
      <c r="G51" s="43"/>
      <c r="H51" s="43"/>
      <c r="I51" s="43"/>
      <c r="J51" s="43"/>
      <c r="L51" s="33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8" ref="D53:J53">SUM(D57:D57)</f>
        <v>0</v>
      </c>
      <c r="E53" s="14">
        <f t="shared" si="8"/>
        <v>0</v>
      </c>
      <c r="F53" s="14">
        <f t="shared" si="8"/>
        <v>0</v>
      </c>
      <c r="G53" s="14">
        <f t="shared" si="8"/>
        <v>-500000</v>
      </c>
      <c r="H53" s="14">
        <f t="shared" si="8"/>
        <v>0</v>
      </c>
      <c r="I53" s="14">
        <f t="shared" si="8"/>
        <v>0</v>
      </c>
      <c r="J53" s="14">
        <f t="shared" si="8"/>
        <v>-500000</v>
      </c>
    </row>
    <row r="54" spans="2:10" ht="15">
      <c r="B54" s="7" t="s">
        <v>24</v>
      </c>
      <c r="C54" s="17" t="s">
        <v>25</v>
      </c>
      <c r="D54" s="14"/>
      <c r="E54" s="14"/>
      <c r="F54" s="14"/>
      <c r="G54" s="14"/>
      <c r="H54" s="14"/>
      <c r="I54" s="14"/>
      <c r="J54" s="14"/>
    </row>
    <row r="55" spans="2:10" ht="15">
      <c r="B55" s="7" t="s">
        <v>26</v>
      </c>
      <c r="C55" s="17" t="s">
        <v>27</v>
      </c>
      <c r="D55" s="14"/>
      <c r="E55" s="14"/>
      <c r="F55" s="14"/>
      <c r="G55" s="14"/>
      <c r="H55" s="14"/>
      <c r="I55" s="14"/>
      <c r="J55" s="14"/>
    </row>
    <row r="56" spans="2:10" ht="15">
      <c r="B56" s="7" t="s">
        <v>28</v>
      </c>
      <c r="C56" s="17" t="s">
        <v>29</v>
      </c>
      <c r="D56" s="14"/>
      <c r="E56" s="14"/>
      <c r="F56" s="14"/>
      <c r="G56" s="14"/>
      <c r="H56" s="14"/>
      <c r="I56" s="14"/>
      <c r="J56" s="14"/>
    </row>
    <row r="57" spans="2:12" ht="14.25">
      <c r="B57" s="7" t="s">
        <v>30</v>
      </c>
      <c r="C57" s="17" t="s">
        <v>111</v>
      </c>
      <c r="D57" s="43"/>
      <c r="E57" s="43"/>
      <c r="F57" s="43"/>
      <c r="G57" s="43">
        <v>-500000</v>
      </c>
      <c r="H57" s="43"/>
      <c r="I57" s="43"/>
      <c r="J57" s="43">
        <f>SUM(D57:I57)</f>
        <v>-500000</v>
      </c>
      <c r="K57" s="31"/>
      <c r="L57" s="41"/>
    </row>
    <row r="58" spans="2:12" ht="14.25">
      <c r="B58" s="7" t="s">
        <v>31</v>
      </c>
      <c r="C58" s="17" t="s">
        <v>32</v>
      </c>
      <c r="D58" s="43"/>
      <c r="E58" s="43"/>
      <c r="F58" s="43"/>
      <c r="G58" s="43"/>
      <c r="H58" s="43"/>
      <c r="I58" s="43"/>
      <c r="J58" s="43"/>
      <c r="K58" s="31"/>
      <c r="L58" s="41"/>
    </row>
    <row r="59" spans="2:12" ht="14.25">
      <c r="B59" s="7"/>
      <c r="C59" s="17"/>
      <c r="D59" s="43"/>
      <c r="E59" s="43"/>
      <c r="F59" s="43"/>
      <c r="G59" s="43"/>
      <c r="H59" s="43"/>
      <c r="I59" s="43"/>
      <c r="J59" s="43"/>
      <c r="K59" s="31"/>
      <c r="L59" s="41"/>
    </row>
    <row r="60" spans="2:12" ht="15">
      <c r="B60" s="18" t="s">
        <v>33</v>
      </c>
      <c r="C60" s="19" t="s">
        <v>34</v>
      </c>
      <c r="D60" s="43"/>
      <c r="E60" s="43"/>
      <c r="F60" s="43"/>
      <c r="G60" s="43"/>
      <c r="H60" s="43"/>
      <c r="I60" s="43"/>
      <c r="J60" s="43"/>
      <c r="K60" s="31"/>
      <c r="L60" s="41"/>
    </row>
    <row r="61" spans="2:12" ht="14.25">
      <c r="B61" s="7" t="s">
        <v>35</v>
      </c>
      <c r="C61" s="17" t="s">
        <v>36</v>
      </c>
      <c r="D61" s="43"/>
      <c r="E61" s="43"/>
      <c r="F61" s="43"/>
      <c r="G61" s="43"/>
      <c r="H61" s="43"/>
      <c r="I61" s="43"/>
      <c r="J61" s="43"/>
      <c r="K61" s="31"/>
      <c r="L61" s="41"/>
    </row>
    <row r="62" spans="2:12" ht="14.25">
      <c r="B62" s="7" t="s">
        <v>299</v>
      </c>
      <c r="C62" s="17" t="s">
        <v>300</v>
      </c>
      <c r="D62" s="43"/>
      <c r="E62" s="43"/>
      <c r="F62" s="43"/>
      <c r="G62" s="43"/>
      <c r="H62" s="43"/>
      <c r="I62" s="43"/>
      <c r="J62" s="43"/>
      <c r="K62" s="31"/>
      <c r="L62" s="41"/>
    </row>
    <row r="63" spans="2:12" ht="14.25">
      <c r="B63" s="7" t="s">
        <v>37</v>
      </c>
      <c r="C63" s="17" t="s">
        <v>38</v>
      </c>
      <c r="D63" s="43"/>
      <c r="E63" s="43"/>
      <c r="F63" s="43"/>
      <c r="G63" s="43"/>
      <c r="H63" s="43"/>
      <c r="I63" s="43"/>
      <c r="J63" s="43"/>
      <c r="K63" s="31"/>
      <c r="L63" s="41"/>
    </row>
    <row r="64" spans="2:12" ht="14.25">
      <c r="B64" s="7" t="s">
        <v>39</v>
      </c>
      <c r="C64" s="17" t="s">
        <v>40</v>
      </c>
      <c r="D64" s="43"/>
      <c r="E64" s="43"/>
      <c r="F64" s="43"/>
      <c r="G64" s="43"/>
      <c r="H64" s="43"/>
      <c r="I64" s="43"/>
      <c r="J64" s="43"/>
      <c r="K64" s="31"/>
      <c r="L64" s="41"/>
    </row>
    <row r="65" spans="2:12" ht="14.25">
      <c r="B65" s="7" t="s">
        <v>41</v>
      </c>
      <c r="C65" s="17" t="s">
        <v>112</v>
      </c>
      <c r="D65" s="43"/>
      <c r="E65" s="43"/>
      <c r="F65" s="43"/>
      <c r="G65" s="43"/>
      <c r="H65" s="43"/>
      <c r="I65" s="43"/>
      <c r="J65" s="43"/>
      <c r="K65" s="31"/>
      <c r="L65" s="41"/>
    </row>
    <row r="66" spans="2:12" ht="14.25">
      <c r="B66" s="7" t="s">
        <v>42</v>
      </c>
      <c r="C66" s="17" t="s">
        <v>43</v>
      </c>
      <c r="D66" s="43"/>
      <c r="E66" s="43"/>
      <c r="F66" s="43"/>
      <c r="G66" s="43"/>
      <c r="H66" s="43"/>
      <c r="I66" s="43"/>
      <c r="J66" s="43"/>
      <c r="K66" s="31"/>
      <c r="L66" s="41"/>
    </row>
    <row r="67" spans="2:12" ht="14.25">
      <c r="B67" s="7"/>
      <c r="C67" s="17"/>
      <c r="D67" s="43"/>
      <c r="E67" s="43"/>
      <c r="F67" s="43"/>
      <c r="G67" s="43"/>
      <c r="H67" s="43"/>
      <c r="I67" s="43"/>
      <c r="J67" s="43"/>
      <c r="K67" s="31"/>
      <c r="L67" s="41"/>
    </row>
    <row r="68" spans="2:12" ht="15">
      <c r="B68" s="18" t="s">
        <v>44</v>
      </c>
      <c r="C68" s="19" t="s">
        <v>45</v>
      </c>
      <c r="D68" s="43"/>
      <c r="E68" s="43"/>
      <c r="F68" s="43"/>
      <c r="G68" s="43"/>
      <c r="H68" s="43"/>
      <c r="I68" s="43"/>
      <c r="J68" s="43"/>
      <c r="K68" s="31"/>
      <c r="L68" s="41"/>
    </row>
    <row r="69" spans="2:12" ht="14.25">
      <c r="B69" s="7" t="s">
        <v>46</v>
      </c>
      <c r="C69" s="17" t="s">
        <v>113</v>
      </c>
      <c r="D69" s="43"/>
      <c r="E69" s="43"/>
      <c r="F69" s="43"/>
      <c r="G69" s="43"/>
      <c r="H69" s="43"/>
      <c r="I69" s="43"/>
      <c r="J69" s="43"/>
      <c r="K69" s="31"/>
      <c r="L69" s="41"/>
    </row>
    <row r="70" spans="2:12" ht="14.25">
      <c r="B70" s="7" t="s">
        <v>47</v>
      </c>
      <c r="C70" s="17" t="s">
        <v>48</v>
      </c>
      <c r="D70" s="43"/>
      <c r="E70" s="43"/>
      <c r="F70" s="43"/>
      <c r="G70" s="43"/>
      <c r="H70" s="43"/>
      <c r="I70" s="43"/>
      <c r="J70" s="43"/>
      <c r="K70" s="31"/>
      <c r="L70" s="41"/>
    </row>
    <row r="71" spans="2:12" ht="14.25">
      <c r="B71" s="7" t="s">
        <v>49</v>
      </c>
      <c r="C71" s="17" t="s">
        <v>114</v>
      </c>
      <c r="D71" s="43"/>
      <c r="E71" s="43"/>
      <c r="F71" s="43"/>
      <c r="G71" s="43"/>
      <c r="H71" s="43"/>
      <c r="I71" s="43"/>
      <c r="J71" s="43"/>
      <c r="K71" s="31"/>
      <c r="L71" s="41"/>
    </row>
    <row r="72" spans="2:12" ht="14.25">
      <c r="B72" s="7" t="s">
        <v>50</v>
      </c>
      <c r="C72" s="17" t="s">
        <v>51</v>
      </c>
      <c r="D72" s="43"/>
      <c r="E72" s="43"/>
      <c r="F72" s="43"/>
      <c r="G72" s="43"/>
      <c r="H72" s="43"/>
      <c r="I72" s="43"/>
      <c r="J72" s="43"/>
      <c r="K72" s="31"/>
      <c r="L72" s="41"/>
    </row>
    <row r="73" spans="2:12" ht="14.25">
      <c r="B73" s="7" t="s">
        <v>52</v>
      </c>
      <c r="C73" s="17" t="s">
        <v>53</v>
      </c>
      <c r="D73" s="43"/>
      <c r="E73" s="43"/>
      <c r="F73" s="43"/>
      <c r="G73" s="43"/>
      <c r="H73" s="43"/>
      <c r="I73" s="43"/>
      <c r="J73" s="43"/>
      <c r="K73" s="31"/>
      <c r="L73" s="41"/>
    </row>
    <row r="74" spans="2:12" ht="14.25">
      <c r="B74" s="7" t="s">
        <v>54</v>
      </c>
      <c r="C74" s="17" t="s">
        <v>55</v>
      </c>
      <c r="D74" s="43"/>
      <c r="E74" s="43"/>
      <c r="F74" s="43"/>
      <c r="G74" s="43"/>
      <c r="H74" s="43"/>
      <c r="I74" s="43"/>
      <c r="J74" s="43"/>
      <c r="K74" s="31"/>
      <c r="L74" s="41"/>
    </row>
    <row r="75" spans="2:12" ht="14.25">
      <c r="B75" s="7" t="s">
        <v>56</v>
      </c>
      <c r="C75" s="17" t="s">
        <v>115</v>
      </c>
      <c r="D75" s="43"/>
      <c r="E75" s="43"/>
      <c r="F75" s="43"/>
      <c r="G75" s="43"/>
      <c r="H75" s="43"/>
      <c r="I75" s="43"/>
      <c r="J75" s="43"/>
      <c r="K75" s="31"/>
      <c r="L75" s="41"/>
    </row>
    <row r="76" spans="2:12" ht="14.25">
      <c r="B76" s="7"/>
      <c r="C76" s="17"/>
      <c r="D76" s="43"/>
      <c r="E76" s="43"/>
      <c r="F76" s="43"/>
      <c r="G76" s="43"/>
      <c r="H76" s="43"/>
      <c r="I76" s="43"/>
      <c r="J76" s="43"/>
      <c r="K76" s="31"/>
      <c r="L76" s="41"/>
    </row>
    <row r="77" spans="2:12" ht="15">
      <c r="B77" s="18" t="s">
        <v>57</v>
      </c>
      <c r="C77" s="19" t="s">
        <v>58</v>
      </c>
      <c r="D77" s="43"/>
      <c r="E77" s="43"/>
      <c r="F77" s="43"/>
      <c r="G77" s="43"/>
      <c r="H77" s="43"/>
      <c r="I77" s="43"/>
      <c r="J77" s="43"/>
      <c r="K77" s="31"/>
      <c r="L77" s="41"/>
    </row>
    <row r="78" spans="2:12" ht="14.25">
      <c r="B78" s="7" t="s">
        <v>59</v>
      </c>
      <c r="C78" s="17" t="s">
        <v>116</v>
      </c>
      <c r="D78" s="43"/>
      <c r="E78" s="43"/>
      <c r="F78" s="43"/>
      <c r="G78" s="43"/>
      <c r="H78" s="43"/>
      <c r="I78" s="43"/>
      <c r="J78" s="43"/>
      <c r="K78" s="31"/>
      <c r="L78" s="41"/>
    </row>
    <row r="79" spans="2:12" ht="14.25">
      <c r="B79" s="7" t="s">
        <v>60</v>
      </c>
      <c r="C79" s="17" t="s">
        <v>117</v>
      </c>
      <c r="D79" s="43"/>
      <c r="E79" s="43"/>
      <c r="F79" s="43"/>
      <c r="G79" s="43"/>
      <c r="H79" s="43"/>
      <c r="I79" s="43"/>
      <c r="J79" s="43"/>
      <c r="K79" s="31"/>
      <c r="L79" s="41"/>
    </row>
    <row r="80" spans="2:12" ht="14.25">
      <c r="B80" s="7" t="s">
        <v>61</v>
      </c>
      <c r="C80" s="17" t="s">
        <v>118</v>
      </c>
      <c r="D80" s="43"/>
      <c r="E80" s="43"/>
      <c r="F80" s="43"/>
      <c r="G80" s="43"/>
      <c r="H80" s="43"/>
      <c r="I80" s="43"/>
      <c r="J80" s="43"/>
      <c r="K80" s="31"/>
      <c r="L80" s="41"/>
    </row>
    <row r="81" spans="2:12" ht="14.25">
      <c r="B81" s="7" t="s">
        <v>62</v>
      </c>
      <c r="C81" s="17" t="s">
        <v>119</v>
      </c>
      <c r="D81" s="43"/>
      <c r="E81" s="43"/>
      <c r="F81" s="43"/>
      <c r="G81" s="43"/>
      <c r="H81" s="43"/>
      <c r="I81" s="43"/>
      <c r="J81" s="43"/>
      <c r="K81" s="31"/>
      <c r="L81" s="41"/>
    </row>
    <row r="82" spans="2:12" ht="14.25">
      <c r="B82" s="7"/>
      <c r="C82" s="17"/>
      <c r="D82" s="43"/>
      <c r="E82" s="43"/>
      <c r="F82" s="43"/>
      <c r="G82" s="43"/>
      <c r="H82" s="43"/>
      <c r="I82" s="43"/>
      <c r="J82" s="43"/>
      <c r="K82" s="31"/>
      <c r="L82" s="41"/>
    </row>
    <row r="83" spans="2:12" ht="15">
      <c r="B83" s="18" t="s">
        <v>63</v>
      </c>
      <c r="C83" s="19" t="s">
        <v>64</v>
      </c>
      <c r="D83" s="43"/>
      <c r="E83" s="43"/>
      <c r="F83" s="43"/>
      <c r="G83" s="43"/>
      <c r="H83" s="43"/>
      <c r="I83" s="43"/>
      <c r="J83" s="43"/>
      <c r="K83" s="31"/>
      <c r="L83" s="41"/>
    </row>
    <row r="84" spans="2:12" ht="14.25">
      <c r="B84" s="7" t="s">
        <v>65</v>
      </c>
      <c r="C84" s="17" t="s">
        <v>66</v>
      </c>
      <c r="D84" s="43"/>
      <c r="E84" s="43"/>
      <c r="F84" s="43"/>
      <c r="G84" s="43"/>
      <c r="H84" s="43"/>
      <c r="I84" s="43"/>
      <c r="J84" s="43"/>
      <c r="K84" s="31"/>
      <c r="L84" s="41"/>
    </row>
    <row r="85" spans="2:12" ht="14.25">
      <c r="B85" s="7" t="s">
        <v>67</v>
      </c>
      <c r="C85" s="17" t="s">
        <v>68</v>
      </c>
      <c r="D85" s="43"/>
      <c r="E85" s="43"/>
      <c r="F85" s="43"/>
      <c r="G85" s="43"/>
      <c r="H85" s="43"/>
      <c r="I85" s="43"/>
      <c r="J85" s="43"/>
      <c r="K85" s="31"/>
      <c r="L85" s="41"/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9" ref="D87:J87">SUM(D88:D89)</f>
        <v>-2044420</v>
      </c>
      <c r="E87" s="14">
        <f t="shared" si="9"/>
        <v>0</v>
      </c>
      <c r="F87" s="14">
        <f t="shared" si="9"/>
        <v>0</v>
      </c>
      <c r="G87" s="14">
        <f t="shared" si="9"/>
        <v>0</v>
      </c>
      <c r="H87" s="14">
        <f t="shared" si="9"/>
        <v>0</v>
      </c>
      <c r="I87" s="14">
        <f t="shared" si="9"/>
        <v>0</v>
      </c>
      <c r="J87" s="14">
        <f t="shared" si="9"/>
        <v>-2044420</v>
      </c>
    </row>
    <row r="88" spans="2:10" ht="14.25">
      <c r="B88" s="7" t="s">
        <v>71</v>
      </c>
      <c r="C88" s="17" t="s">
        <v>120</v>
      </c>
      <c r="D88" s="43">
        <v>-1000000</v>
      </c>
      <c r="E88" s="43"/>
      <c r="F88" s="43"/>
      <c r="G88" s="43"/>
      <c r="H88" s="43"/>
      <c r="I88" s="43"/>
      <c r="J88" s="43">
        <f>SUM(D88:I88)</f>
        <v>-1000000</v>
      </c>
    </row>
    <row r="89" spans="2:10" ht="14.25">
      <c r="B89" s="7" t="s">
        <v>72</v>
      </c>
      <c r="C89" s="17" t="s">
        <v>73</v>
      </c>
      <c r="D89" s="43">
        <v>-1044420</v>
      </c>
      <c r="E89" s="43"/>
      <c r="F89" s="43"/>
      <c r="G89" s="43"/>
      <c r="H89" s="43"/>
      <c r="I89" s="43"/>
      <c r="J89" s="43">
        <f>SUM(D89:I89)</f>
        <v>-1044420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10" ref="D91:J91">SUM(D92:D92)</f>
        <v>-148402441</v>
      </c>
      <c r="E91" s="14">
        <f t="shared" si="10"/>
        <v>-26145000</v>
      </c>
      <c r="F91" s="14">
        <f t="shared" si="10"/>
        <v>-27272000</v>
      </c>
      <c r="G91" s="14">
        <f t="shared" si="10"/>
        <v>-4000000</v>
      </c>
      <c r="H91" s="14">
        <f t="shared" si="10"/>
        <v>0</v>
      </c>
      <c r="I91" s="14">
        <f t="shared" si="10"/>
        <v>0</v>
      </c>
      <c r="J91" s="14">
        <f t="shared" si="10"/>
        <v>-205819441</v>
      </c>
    </row>
    <row r="92" spans="2:10" ht="14.25">
      <c r="B92" s="7" t="s">
        <v>76</v>
      </c>
      <c r="C92" s="17" t="s">
        <v>121</v>
      </c>
      <c r="D92" s="43">
        <v>-148402441</v>
      </c>
      <c r="E92" s="43">
        <v>-26145000</v>
      </c>
      <c r="F92" s="43">
        <v>-27272000</v>
      </c>
      <c r="G92" s="43">
        <v>-4000000</v>
      </c>
      <c r="H92" s="43"/>
      <c r="I92" s="43"/>
      <c r="J92" s="43">
        <f>SUM(D92:I92)</f>
        <v>-205819441</v>
      </c>
    </row>
    <row r="93" spans="2:10" ht="14.25">
      <c r="B93" s="7" t="s">
        <v>77</v>
      </c>
      <c r="C93" s="17" t="s">
        <v>122</v>
      </c>
      <c r="D93" s="43"/>
      <c r="E93" s="43"/>
      <c r="F93" s="43"/>
      <c r="G93" s="43"/>
      <c r="H93" s="43"/>
      <c r="I93" s="43"/>
      <c r="J93" s="43"/>
    </row>
    <row r="94" spans="2:10" ht="14.25">
      <c r="B94" s="7" t="s">
        <v>78</v>
      </c>
      <c r="C94" s="17" t="s">
        <v>192</v>
      </c>
      <c r="D94" s="43"/>
      <c r="E94" s="43"/>
      <c r="F94" s="43"/>
      <c r="G94" s="43"/>
      <c r="H94" s="43"/>
      <c r="I94" s="43"/>
      <c r="J94" s="43"/>
    </row>
    <row r="95" spans="2:10" ht="14.25">
      <c r="B95" s="7" t="s">
        <v>193</v>
      </c>
      <c r="C95" s="17" t="s">
        <v>194</v>
      </c>
      <c r="D95" s="43"/>
      <c r="E95" s="43"/>
      <c r="F95" s="43"/>
      <c r="G95" s="43"/>
      <c r="H95" s="43"/>
      <c r="I95" s="43"/>
      <c r="J95" s="43"/>
    </row>
    <row r="96" spans="2:10" ht="14.25">
      <c r="B96" s="7" t="s">
        <v>195</v>
      </c>
      <c r="C96" s="17" t="s">
        <v>123</v>
      </c>
      <c r="D96" s="43"/>
      <c r="E96" s="43"/>
      <c r="F96" s="43"/>
      <c r="G96" s="43"/>
      <c r="H96" s="43"/>
      <c r="I96" s="43"/>
      <c r="J96" s="43"/>
    </row>
    <row r="97" spans="2:10" ht="14.25">
      <c r="B97" s="7" t="s">
        <v>196</v>
      </c>
      <c r="C97" s="17" t="s">
        <v>197</v>
      </c>
      <c r="D97" s="43"/>
      <c r="E97" s="43"/>
      <c r="F97" s="43"/>
      <c r="G97" s="43"/>
      <c r="H97" s="43"/>
      <c r="I97" s="43"/>
      <c r="J97" s="43"/>
    </row>
    <row r="98" spans="2:10" ht="14.25">
      <c r="B98" s="7" t="s">
        <v>198</v>
      </c>
      <c r="C98" s="17" t="s">
        <v>199</v>
      </c>
      <c r="D98" s="43"/>
      <c r="E98" s="43"/>
      <c r="F98" s="43"/>
      <c r="G98" s="43"/>
      <c r="H98" s="43"/>
      <c r="I98" s="43"/>
      <c r="J98" s="43"/>
    </row>
    <row r="99" spans="2:10" ht="14.25">
      <c r="B99" s="7" t="s">
        <v>200</v>
      </c>
      <c r="C99" s="17" t="s">
        <v>201</v>
      </c>
      <c r="D99" s="43"/>
      <c r="E99" s="43"/>
      <c r="F99" s="43"/>
      <c r="G99" s="43"/>
      <c r="H99" s="43"/>
      <c r="I99" s="43"/>
      <c r="J99" s="43"/>
    </row>
    <row r="100" spans="2:10" ht="14.25">
      <c r="B100" s="7"/>
      <c r="C100" s="17"/>
      <c r="D100" s="43"/>
      <c r="E100" s="43"/>
      <c r="F100" s="43"/>
      <c r="G100" s="43"/>
      <c r="H100" s="43"/>
      <c r="I100" s="43"/>
      <c r="J100" s="43"/>
    </row>
    <row r="101" spans="2:10" ht="15">
      <c r="B101" s="20" t="s">
        <v>202</v>
      </c>
      <c r="C101" s="19" t="s">
        <v>203</v>
      </c>
      <c r="D101" s="43"/>
      <c r="E101" s="43"/>
      <c r="F101" s="43"/>
      <c r="G101" s="43"/>
      <c r="H101" s="43"/>
      <c r="I101" s="43"/>
      <c r="J101" s="43"/>
    </row>
    <row r="102" spans="2:10" ht="14.25">
      <c r="B102" s="7" t="s">
        <v>204</v>
      </c>
      <c r="C102" s="17" t="s">
        <v>124</v>
      </c>
      <c r="D102" s="43"/>
      <c r="E102" s="43"/>
      <c r="F102" s="43"/>
      <c r="G102" s="43"/>
      <c r="H102" s="43"/>
      <c r="I102" s="43"/>
      <c r="J102" s="43"/>
    </row>
    <row r="103" spans="2:10" ht="14.25">
      <c r="B103" s="7"/>
      <c r="C103" s="17"/>
      <c r="D103" s="43"/>
      <c r="E103" s="43"/>
      <c r="F103" s="43"/>
      <c r="G103" s="43"/>
      <c r="H103" s="43"/>
      <c r="I103" s="43"/>
      <c r="J103" s="43"/>
    </row>
    <row r="104" spans="2:10" ht="15">
      <c r="B104" s="18" t="s">
        <v>205</v>
      </c>
      <c r="C104" s="19" t="s">
        <v>206</v>
      </c>
      <c r="D104" s="43"/>
      <c r="E104" s="43"/>
      <c r="F104" s="43"/>
      <c r="G104" s="43"/>
      <c r="H104" s="43"/>
      <c r="I104" s="43"/>
      <c r="J104" s="43"/>
    </row>
    <row r="105" spans="2:10" ht="14.25">
      <c r="B105" s="7" t="s">
        <v>207</v>
      </c>
      <c r="C105" s="17" t="s">
        <v>125</v>
      </c>
      <c r="D105" s="43"/>
      <c r="E105" s="43"/>
      <c r="F105" s="43"/>
      <c r="G105" s="43"/>
      <c r="H105" s="43"/>
      <c r="I105" s="43"/>
      <c r="J105" s="43"/>
    </row>
    <row r="106" spans="2:10" ht="14.25">
      <c r="B106" s="7" t="s">
        <v>208</v>
      </c>
      <c r="C106" s="17" t="s">
        <v>126</v>
      </c>
      <c r="D106" s="43"/>
      <c r="E106" s="43"/>
      <c r="F106" s="43"/>
      <c r="G106" s="43"/>
      <c r="H106" s="43"/>
      <c r="I106" s="43"/>
      <c r="J106" s="43"/>
    </row>
    <row r="107" spans="2:10" ht="14.25">
      <c r="B107" s="7"/>
      <c r="C107" s="17"/>
      <c r="D107" s="43"/>
      <c r="E107" s="43"/>
      <c r="F107" s="43"/>
      <c r="G107" s="43"/>
      <c r="H107" s="43"/>
      <c r="I107" s="43"/>
      <c r="J107" s="43"/>
    </row>
    <row r="108" spans="2:10" ht="15">
      <c r="B108" s="9">
        <v>2</v>
      </c>
      <c r="C108" s="10" t="s">
        <v>246</v>
      </c>
      <c r="D108" s="48"/>
      <c r="E108" s="48"/>
      <c r="F108" s="48"/>
      <c r="G108" s="48"/>
      <c r="H108" s="48"/>
      <c r="I108" s="48"/>
      <c r="J108" s="48"/>
    </row>
    <row r="109" spans="2:10" ht="15">
      <c r="B109" s="11"/>
      <c r="C109" s="12"/>
      <c r="D109" s="43"/>
      <c r="E109" s="43"/>
      <c r="F109" s="43"/>
      <c r="G109" s="43"/>
      <c r="H109" s="43"/>
      <c r="I109" s="43"/>
      <c r="J109" s="43"/>
    </row>
    <row r="110" spans="2:10" ht="15">
      <c r="B110" s="11" t="s">
        <v>209</v>
      </c>
      <c r="C110" s="19" t="s">
        <v>210</v>
      </c>
      <c r="D110" s="43"/>
      <c r="E110" s="43"/>
      <c r="F110" s="43"/>
      <c r="G110" s="43"/>
      <c r="H110" s="43"/>
      <c r="I110" s="43"/>
      <c r="J110" s="43"/>
    </row>
    <row r="111" spans="2:10" ht="14.25">
      <c r="B111" s="7" t="s">
        <v>211</v>
      </c>
      <c r="C111" s="17" t="s">
        <v>127</v>
      </c>
      <c r="D111" s="43"/>
      <c r="E111" s="43"/>
      <c r="F111" s="43"/>
      <c r="G111" s="43"/>
      <c r="H111" s="43"/>
      <c r="I111" s="43"/>
      <c r="J111" s="43"/>
    </row>
    <row r="112" spans="2:10" ht="14.25">
      <c r="B112" s="7" t="s">
        <v>212</v>
      </c>
      <c r="C112" s="17" t="s">
        <v>128</v>
      </c>
      <c r="D112" s="43"/>
      <c r="E112" s="43"/>
      <c r="F112" s="43"/>
      <c r="G112" s="43"/>
      <c r="H112" s="43"/>
      <c r="I112" s="43"/>
      <c r="J112" s="43"/>
    </row>
    <row r="113" spans="2:10" ht="14.25">
      <c r="B113" s="7" t="s">
        <v>213</v>
      </c>
      <c r="C113" s="17" t="s">
        <v>214</v>
      </c>
      <c r="D113" s="43"/>
      <c r="E113" s="43"/>
      <c r="F113" s="43"/>
      <c r="G113" s="43"/>
      <c r="H113" s="43"/>
      <c r="I113" s="43"/>
      <c r="J113" s="43"/>
    </row>
    <row r="114" spans="2:10" ht="14.25">
      <c r="B114" s="7" t="s">
        <v>215</v>
      </c>
      <c r="C114" s="17" t="s">
        <v>216</v>
      </c>
      <c r="D114" s="43"/>
      <c r="E114" s="43"/>
      <c r="F114" s="43"/>
      <c r="G114" s="43"/>
      <c r="H114" s="43"/>
      <c r="I114" s="43"/>
      <c r="J114" s="43"/>
    </row>
    <row r="115" spans="2:10" ht="14.25">
      <c r="B115" s="7" t="s">
        <v>217</v>
      </c>
      <c r="C115" s="17" t="s">
        <v>129</v>
      </c>
      <c r="D115" s="43"/>
      <c r="E115" s="43"/>
      <c r="F115" s="43"/>
      <c r="G115" s="43"/>
      <c r="H115" s="43"/>
      <c r="I115" s="43"/>
      <c r="J115" s="43"/>
    </row>
    <row r="116" spans="2:10" ht="14.25">
      <c r="B116" s="7"/>
      <c r="C116" s="17"/>
      <c r="D116" s="43"/>
      <c r="E116" s="43"/>
      <c r="F116" s="43"/>
      <c r="G116" s="43"/>
      <c r="H116" s="43"/>
      <c r="I116" s="43"/>
      <c r="J116" s="43"/>
    </row>
    <row r="117" spans="2:10" ht="15">
      <c r="B117" s="11" t="s">
        <v>218</v>
      </c>
      <c r="C117" s="19" t="s">
        <v>219</v>
      </c>
      <c r="D117" s="43"/>
      <c r="E117" s="43"/>
      <c r="F117" s="43"/>
      <c r="G117" s="43"/>
      <c r="H117" s="43"/>
      <c r="I117" s="43"/>
      <c r="J117" s="43"/>
    </row>
    <row r="118" spans="2:10" ht="14.25">
      <c r="B118" s="7" t="s">
        <v>220</v>
      </c>
      <c r="C118" s="17" t="s">
        <v>130</v>
      </c>
      <c r="D118" s="43"/>
      <c r="E118" s="43"/>
      <c r="F118" s="43"/>
      <c r="G118" s="43"/>
      <c r="H118" s="43"/>
      <c r="I118" s="43"/>
      <c r="J118" s="43"/>
    </row>
    <row r="119" spans="2:10" ht="14.25">
      <c r="B119" s="7" t="s">
        <v>221</v>
      </c>
      <c r="C119" s="17" t="s">
        <v>131</v>
      </c>
      <c r="D119" s="43"/>
      <c r="E119" s="43"/>
      <c r="F119" s="43"/>
      <c r="G119" s="43"/>
      <c r="H119" s="43"/>
      <c r="I119" s="43"/>
      <c r="J119" s="43"/>
    </row>
    <row r="120" spans="2:10" ht="14.25">
      <c r="B120" s="7" t="s">
        <v>222</v>
      </c>
      <c r="C120" s="17" t="s">
        <v>132</v>
      </c>
      <c r="D120" s="43"/>
      <c r="E120" s="43"/>
      <c r="F120" s="43"/>
      <c r="G120" s="43"/>
      <c r="H120" s="43"/>
      <c r="I120" s="43"/>
      <c r="J120" s="43"/>
    </row>
    <row r="121" spans="2:10" ht="14.25">
      <c r="B121" s="7"/>
      <c r="C121" s="17"/>
      <c r="D121" s="43"/>
      <c r="E121" s="43"/>
      <c r="F121" s="43"/>
      <c r="G121" s="43"/>
      <c r="H121" s="43"/>
      <c r="I121" s="43"/>
      <c r="J121" s="43"/>
    </row>
    <row r="122" spans="2:10" ht="15">
      <c r="B122" s="11" t="s">
        <v>223</v>
      </c>
      <c r="C122" s="19" t="s">
        <v>79</v>
      </c>
      <c r="D122" s="43"/>
      <c r="E122" s="43"/>
      <c r="F122" s="43"/>
      <c r="G122" s="43"/>
      <c r="H122" s="43"/>
      <c r="I122" s="43"/>
      <c r="J122" s="43"/>
    </row>
    <row r="123" spans="2:10" ht="14.25">
      <c r="B123" s="7" t="s">
        <v>80</v>
      </c>
      <c r="C123" s="17" t="s">
        <v>182</v>
      </c>
      <c r="D123" s="43"/>
      <c r="E123" s="43"/>
      <c r="F123" s="43"/>
      <c r="G123" s="43"/>
      <c r="H123" s="43"/>
      <c r="I123" s="43"/>
      <c r="J123" s="43"/>
    </row>
    <row r="124" spans="2:10" ht="14.25">
      <c r="B124" s="7" t="s">
        <v>81</v>
      </c>
      <c r="C124" s="17" t="s">
        <v>183</v>
      </c>
      <c r="D124" s="43"/>
      <c r="E124" s="43"/>
      <c r="F124" s="43"/>
      <c r="G124" s="43"/>
      <c r="H124" s="43"/>
      <c r="I124" s="43"/>
      <c r="J124" s="43"/>
    </row>
    <row r="125" spans="2:10" ht="14.25">
      <c r="B125" s="7" t="s">
        <v>82</v>
      </c>
      <c r="C125" s="17" t="s">
        <v>184</v>
      </c>
      <c r="D125" s="43"/>
      <c r="E125" s="43"/>
      <c r="F125" s="43"/>
      <c r="G125" s="43"/>
      <c r="H125" s="43"/>
      <c r="I125" s="43"/>
      <c r="J125" s="43"/>
    </row>
    <row r="126" spans="2:10" ht="14.25">
      <c r="B126" s="7" t="s">
        <v>83</v>
      </c>
      <c r="C126" s="17" t="s">
        <v>185</v>
      </c>
      <c r="D126" s="43"/>
      <c r="E126" s="43"/>
      <c r="F126" s="43"/>
      <c r="G126" s="43"/>
      <c r="H126" s="43"/>
      <c r="I126" s="43"/>
      <c r="J126" s="43"/>
    </row>
    <row r="127" spans="2:10" ht="14.25">
      <c r="B127" s="7" t="s">
        <v>84</v>
      </c>
      <c r="C127" s="17" t="s">
        <v>186</v>
      </c>
      <c r="D127" s="43"/>
      <c r="E127" s="43"/>
      <c r="F127" s="43"/>
      <c r="G127" s="43"/>
      <c r="H127" s="43"/>
      <c r="I127" s="43"/>
      <c r="J127" s="43"/>
    </row>
    <row r="128" spans="2:10" ht="14.25">
      <c r="B128" s="7" t="s">
        <v>85</v>
      </c>
      <c r="C128" s="17" t="s">
        <v>187</v>
      </c>
      <c r="D128" s="43"/>
      <c r="E128" s="43"/>
      <c r="F128" s="43"/>
      <c r="G128" s="43"/>
      <c r="H128" s="43"/>
      <c r="I128" s="43"/>
      <c r="J128" s="43"/>
    </row>
    <row r="129" spans="2:10" ht="14.25">
      <c r="B129" s="7" t="s">
        <v>86</v>
      </c>
      <c r="C129" s="17" t="s">
        <v>188</v>
      </c>
      <c r="D129" s="43"/>
      <c r="E129" s="43"/>
      <c r="F129" s="43"/>
      <c r="G129" s="43"/>
      <c r="H129" s="43"/>
      <c r="I129" s="43"/>
      <c r="J129" s="43"/>
    </row>
    <row r="130" spans="2:10" ht="14.25">
      <c r="B130" s="7"/>
      <c r="C130" s="17"/>
      <c r="D130" s="43"/>
      <c r="E130" s="43"/>
      <c r="F130" s="43"/>
      <c r="G130" s="43"/>
      <c r="H130" s="43"/>
      <c r="I130" s="43"/>
      <c r="J130" s="43"/>
    </row>
    <row r="131" spans="2:10" ht="15">
      <c r="B131" s="11" t="s">
        <v>87</v>
      </c>
      <c r="C131" s="19" t="s">
        <v>88</v>
      </c>
      <c r="D131" s="43"/>
      <c r="E131" s="43"/>
      <c r="F131" s="43"/>
      <c r="G131" s="43"/>
      <c r="H131" s="43"/>
      <c r="I131" s="43"/>
      <c r="J131" s="43"/>
    </row>
    <row r="132" spans="2:10" ht="14.25">
      <c r="B132" s="7" t="s">
        <v>89</v>
      </c>
      <c r="C132" s="17" t="s">
        <v>189</v>
      </c>
      <c r="D132" s="43"/>
      <c r="E132" s="43"/>
      <c r="F132" s="43"/>
      <c r="G132" s="43"/>
      <c r="H132" s="43"/>
      <c r="I132" s="43"/>
      <c r="J132" s="43"/>
    </row>
    <row r="133" spans="2:10" ht="14.25">
      <c r="B133" s="7" t="s">
        <v>90</v>
      </c>
      <c r="C133" s="17" t="s">
        <v>190</v>
      </c>
      <c r="D133" s="43"/>
      <c r="E133" s="43"/>
      <c r="F133" s="43"/>
      <c r="G133" s="43"/>
      <c r="H133" s="43"/>
      <c r="I133" s="43"/>
      <c r="J133" s="43"/>
    </row>
    <row r="134" spans="2:10" ht="14.25">
      <c r="B134" s="7"/>
      <c r="C134" s="17"/>
      <c r="D134" s="43"/>
      <c r="E134" s="43"/>
      <c r="F134" s="43"/>
      <c r="G134" s="43"/>
      <c r="H134" s="43"/>
      <c r="I134" s="43"/>
      <c r="J134" s="43"/>
    </row>
    <row r="135" spans="2:10" ht="15">
      <c r="B135" s="11" t="s">
        <v>91</v>
      </c>
      <c r="C135" s="19" t="s">
        <v>92</v>
      </c>
      <c r="D135" s="43"/>
      <c r="E135" s="43"/>
      <c r="F135" s="43"/>
      <c r="G135" s="43"/>
      <c r="H135" s="43"/>
      <c r="I135" s="43"/>
      <c r="J135" s="43"/>
    </row>
    <row r="136" spans="2:10" ht="14.25">
      <c r="B136" s="21" t="s">
        <v>93</v>
      </c>
      <c r="C136" s="22" t="s">
        <v>94</v>
      </c>
      <c r="D136" s="43"/>
      <c r="E136" s="43"/>
      <c r="F136" s="43"/>
      <c r="G136" s="43"/>
      <c r="H136" s="43"/>
      <c r="I136" s="43"/>
      <c r="J136" s="43"/>
    </row>
    <row r="137" spans="2:10" ht="14.25">
      <c r="B137" s="21" t="s">
        <v>95</v>
      </c>
      <c r="C137" s="22" t="s">
        <v>96</v>
      </c>
      <c r="D137" s="43"/>
      <c r="E137" s="43"/>
      <c r="F137" s="43"/>
      <c r="G137" s="43"/>
      <c r="H137" s="43"/>
      <c r="I137" s="43"/>
      <c r="J137" s="43"/>
    </row>
    <row r="138" spans="2:10" ht="14.25">
      <c r="B138" s="21" t="s">
        <v>97</v>
      </c>
      <c r="C138" s="22" t="s">
        <v>133</v>
      </c>
      <c r="D138" s="43"/>
      <c r="E138" s="43"/>
      <c r="F138" s="43"/>
      <c r="G138" s="43"/>
      <c r="H138" s="43"/>
      <c r="I138" s="43"/>
      <c r="J138" s="43"/>
    </row>
    <row r="139" spans="2:10" ht="14.25">
      <c r="B139" s="21" t="s">
        <v>134</v>
      </c>
      <c r="C139" s="22" t="s">
        <v>191</v>
      </c>
      <c r="D139" s="43"/>
      <c r="E139" s="43"/>
      <c r="F139" s="43"/>
      <c r="G139" s="43"/>
      <c r="H139" s="43"/>
      <c r="I139" s="43"/>
      <c r="J139" s="43"/>
    </row>
    <row r="140" spans="2:10" ht="14.25">
      <c r="B140" s="21" t="s">
        <v>135</v>
      </c>
      <c r="C140" s="22" t="s">
        <v>136</v>
      </c>
      <c r="D140" s="43"/>
      <c r="E140" s="43"/>
      <c r="F140" s="43"/>
      <c r="G140" s="43"/>
      <c r="H140" s="43"/>
      <c r="I140" s="43"/>
      <c r="J140" s="43"/>
    </row>
    <row r="141" spans="2:10" ht="14.25">
      <c r="B141" s="21" t="s">
        <v>137</v>
      </c>
      <c r="C141" s="22" t="s">
        <v>138</v>
      </c>
      <c r="D141" s="43"/>
      <c r="E141" s="43"/>
      <c r="F141" s="43"/>
      <c r="G141" s="43"/>
      <c r="H141" s="43"/>
      <c r="I141" s="43"/>
      <c r="J141" s="43"/>
    </row>
    <row r="142" spans="2:10" ht="14.25">
      <c r="B142" s="21" t="s">
        <v>139</v>
      </c>
      <c r="C142" s="22" t="s">
        <v>140</v>
      </c>
      <c r="D142" s="43"/>
      <c r="E142" s="43"/>
      <c r="F142" s="43"/>
      <c r="G142" s="43"/>
      <c r="H142" s="43"/>
      <c r="I142" s="43"/>
      <c r="J142" s="43"/>
    </row>
    <row r="143" spans="2:10" ht="14.25">
      <c r="B143" s="21" t="s">
        <v>141</v>
      </c>
      <c r="C143" s="22" t="s">
        <v>6</v>
      </c>
      <c r="D143" s="17"/>
      <c r="E143" s="45"/>
      <c r="F143" s="45"/>
      <c r="G143" s="45"/>
      <c r="H143" s="45"/>
      <c r="I143" s="45"/>
      <c r="J143" s="45"/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11" ref="D145:J145">+D147+D157+D161</f>
        <v>-22926990</v>
      </c>
      <c r="E145" s="6">
        <f t="shared" si="11"/>
        <v>0</v>
      </c>
      <c r="F145" s="6">
        <f t="shared" si="11"/>
        <v>-71571150</v>
      </c>
      <c r="G145" s="6">
        <f t="shared" si="11"/>
        <v>0</v>
      </c>
      <c r="H145" s="6">
        <f t="shared" si="11"/>
        <v>0</v>
      </c>
      <c r="I145" s="6">
        <f t="shared" si="11"/>
        <v>0</v>
      </c>
      <c r="J145" s="6">
        <f t="shared" si="11"/>
        <v>-94498140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12" ref="D147:J147">SUM(D151:D151)</f>
        <v>0</v>
      </c>
      <c r="E147" s="14">
        <f t="shared" si="12"/>
        <v>0</v>
      </c>
      <c r="F147" s="14">
        <f t="shared" si="12"/>
        <v>-1600000</v>
      </c>
      <c r="G147" s="14">
        <f t="shared" si="12"/>
        <v>0</v>
      </c>
      <c r="H147" s="14">
        <f t="shared" si="12"/>
        <v>0</v>
      </c>
      <c r="I147" s="14">
        <f t="shared" si="12"/>
        <v>0</v>
      </c>
      <c r="J147" s="14">
        <f t="shared" si="12"/>
        <v>-1600000</v>
      </c>
    </row>
    <row r="148" spans="2:10" ht="15">
      <c r="B148" s="21" t="s">
        <v>144</v>
      </c>
      <c r="C148" s="22" t="s">
        <v>7</v>
      </c>
      <c r="D148" s="14"/>
      <c r="E148" s="14"/>
      <c r="F148" s="14"/>
      <c r="G148" s="14"/>
      <c r="H148" s="14"/>
      <c r="I148" s="14"/>
      <c r="J148" s="14"/>
    </row>
    <row r="149" spans="2:10" ht="15">
      <c r="B149" s="21" t="s">
        <v>145</v>
      </c>
      <c r="C149" s="22" t="s">
        <v>8</v>
      </c>
      <c r="D149" s="14"/>
      <c r="E149" s="14"/>
      <c r="F149" s="14"/>
      <c r="G149" s="14"/>
      <c r="H149" s="14"/>
      <c r="I149" s="14"/>
      <c r="J149" s="14"/>
    </row>
    <row r="150" spans="2:10" ht="15">
      <c r="B150" s="21" t="s">
        <v>146</v>
      </c>
      <c r="C150" s="22" t="s">
        <v>9</v>
      </c>
      <c r="D150" s="14"/>
      <c r="E150" s="14"/>
      <c r="F150" s="14"/>
      <c r="G150" s="14"/>
      <c r="H150" s="14"/>
      <c r="I150" s="14"/>
      <c r="J150" s="14"/>
    </row>
    <row r="151" spans="2:10" ht="14.25">
      <c r="B151" s="21" t="s">
        <v>147</v>
      </c>
      <c r="C151" s="22" t="s">
        <v>10</v>
      </c>
      <c r="D151" s="43"/>
      <c r="E151" s="43"/>
      <c r="F151" s="43">
        <v>-1600000</v>
      </c>
      <c r="G151" s="43"/>
      <c r="H151" s="43"/>
      <c r="I151" s="43"/>
      <c r="J151" s="43">
        <f>SUM(D151:I151)</f>
        <v>-1600000</v>
      </c>
    </row>
    <row r="152" spans="2:10" ht="14.25">
      <c r="B152" s="15" t="s">
        <v>148</v>
      </c>
      <c r="C152" s="16" t="s">
        <v>149</v>
      </c>
      <c r="D152" s="43"/>
      <c r="E152" s="43"/>
      <c r="F152" s="43"/>
      <c r="G152" s="43"/>
      <c r="H152" s="43"/>
      <c r="I152" s="43"/>
      <c r="J152" s="43"/>
    </row>
    <row r="153" spans="2:10" ht="14.25">
      <c r="B153" s="15" t="s">
        <v>150</v>
      </c>
      <c r="C153" s="16" t="s">
        <v>11</v>
      </c>
      <c r="D153" s="43"/>
      <c r="E153" s="43"/>
      <c r="F153" s="43"/>
      <c r="G153" s="43"/>
      <c r="H153" s="43"/>
      <c r="I153" s="43"/>
      <c r="J153" s="43"/>
    </row>
    <row r="154" spans="2:10" ht="14.25">
      <c r="B154" s="21" t="s">
        <v>151</v>
      </c>
      <c r="C154" s="22" t="s">
        <v>12</v>
      </c>
      <c r="D154" s="43"/>
      <c r="E154" s="43"/>
      <c r="F154" s="43"/>
      <c r="G154" s="43"/>
      <c r="H154" s="43"/>
      <c r="I154" s="43"/>
      <c r="J154" s="43"/>
    </row>
    <row r="155" spans="2:10" ht="14.25">
      <c r="B155" s="21" t="s">
        <v>152</v>
      </c>
      <c r="C155" s="22" t="s">
        <v>13</v>
      </c>
      <c r="D155" s="43"/>
      <c r="E155" s="43"/>
      <c r="F155" s="43"/>
      <c r="G155" s="43"/>
      <c r="H155" s="43"/>
      <c r="I155" s="43"/>
      <c r="J155" s="43"/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13" ref="D157:J157">SUM(D158:D159)</f>
        <v>-17000000</v>
      </c>
      <c r="E157" s="14">
        <f t="shared" si="13"/>
        <v>0</v>
      </c>
      <c r="F157" s="14">
        <f t="shared" si="13"/>
        <v>-69971150</v>
      </c>
      <c r="G157" s="14">
        <f t="shared" si="13"/>
        <v>0</v>
      </c>
      <c r="H157" s="14">
        <f t="shared" si="13"/>
        <v>0</v>
      </c>
      <c r="I157" s="14">
        <f t="shared" si="13"/>
        <v>0</v>
      </c>
      <c r="J157" s="14">
        <f t="shared" si="13"/>
        <v>-86971150</v>
      </c>
    </row>
    <row r="158" spans="2:10" ht="14.25">
      <c r="B158" s="13" t="s">
        <v>155</v>
      </c>
      <c r="C158" s="13" t="s">
        <v>14</v>
      </c>
      <c r="D158" s="43">
        <v>-17000000</v>
      </c>
      <c r="E158" s="43"/>
      <c r="F158" s="43">
        <v>-67971150</v>
      </c>
      <c r="G158" s="43"/>
      <c r="H158" s="43"/>
      <c r="I158" s="43"/>
      <c r="J158" s="43">
        <f>SUM(D158:I158)</f>
        <v>-84971150</v>
      </c>
    </row>
    <row r="159" spans="2:10" ht="14.25">
      <c r="B159" s="13" t="s">
        <v>156</v>
      </c>
      <c r="C159" s="13" t="s">
        <v>157</v>
      </c>
      <c r="D159" s="43"/>
      <c r="E159" s="43"/>
      <c r="F159" s="43">
        <v>-2000000</v>
      </c>
      <c r="G159" s="43"/>
      <c r="H159" s="43"/>
      <c r="I159" s="43"/>
      <c r="J159" s="43">
        <f>SUM(D159:I159)</f>
        <v>-2000000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14" ref="D161:J161">SUM(D163:D163)</f>
        <v>-5926990</v>
      </c>
      <c r="E161" s="14">
        <f t="shared" si="14"/>
        <v>0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  <c r="J161" s="14">
        <f t="shared" si="14"/>
        <v>-5926990</v>
      </c>
    </row>
    <row r="162" spans="2:10" ht="15">
      <c r="B162" s="7" t="s">
        <v>160</v>
      </c>
      <c r="C162" s="17" t="s">
        <v>15</v>
      </c>
      <c r="D162" s="14"/>
      <c r="E162" s="14"/>
      <c r="F162" s="14"/>
      <c r="G162" s="14"/>
      <c r="H162" s="14"/>
      <c r="I162" s="14"/>
      <c r="J162" s="14"/>
    </row>
    <row r="163" spans="2:10" ht="14.25">
      <c r="B163" s="21" t="s">
        <v>161</v>
      </c>
      <c r="C163" s="22" t="s">
        <v>16</v>
      </c>
      <c r="D163" s="43">
        <v>-5926990</v>
      </c>
      <c r="E163" s="43"/>
      <c r="F163" s="43"/>
      <c r="G163" s="43"/>
      <c r="H163" s="43"/>
      <c r="I163" s="43"/>
      <c r="J163" s="43">
        <f>SUM(D163:I163)</f>
        <v>-5926990</v>
      </c>
    </row>
    <row r="164" spans="2:10" ht="14.25">
      <c r="B164" s="21" t="s">
        <v>162</v>
      </c>
      <c r="C164" s="22" t="s">
        <v>163</v>
      </c>
      <c r="D164" s="17"/>
      <c r="E164" s="45"/>
      <c r="F164" s="45"/>
      <c r="G164" s="45"/>
      <c r="H164" s="45"/>
      <c r="I164" s="45"/>
      <c r="J164" s="45"/>
    </row>
    <row r="165" spans="2:10" ht="14.25">
      <c r="B165" s="21" t="s">
        <v>164</v>
      </c>
      <c r="C165" s="22" t="s">
        <v>17</v>
      </c>
      <c r="D165" s="17"/>
      <c r="E165" s="45"/>
      <c r="F165" s="45"/>
      <c r="G165" s="45"/>
      <c r="H165" s="45"/>
      <c r="I165" s="45"/>
      <c r="J165" s="45"/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15" ref="D167:J167">+D169</f>
        <v>-1261029.6399999857</v>
      </c>
      <c r="E167" s="6">
        <f t="shared" si="15"/>
        <v>-949726.5625</v>
      </c>
      <c r="F167" s="6">
        <f t="shared" si="15"/>
        <v>-1500605.2549999952</v>
      </c>
      <c r="G167" s="6">
        <f t="shared" si="15"/>
        <v>-970152.625</v>
      </c>
      <c r="H167" s="6">
        <f t="shared" si="15"/>
        <v>-708533.9349999949</v>
      </c>
      <c r="I167" s="6">
        <f t="shared" si="15"/>
        <v>-513142.06500000134</v>
      </c>
      <c r="J167" s="6">
        <f t="shared" si="15"/>
        <v>-5903190.082499977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16" ref="D169:J169">+D170</f>
        <v>-1261029.6399999857</v>
      </c>
      <c r="E169" s="14">
        <f t="shared" si="16"/>
        <v>-949726.5625</v>
      </c>
      <c r="F169" s="14">
        <f t="shared" si="16"/>
        <v>-1500605.2549999952</v>
      </c>
      <c r="G169" s="14">
        <f t="shared" si="16"/>
        <v>-970152.625</v>
      </c>
      <c r="H169" s="14">
        <f t="shared" si="16"/>
        <v>-708533.9349999949</v>
      </c>
      <c r="I169" s="14">
        <f t="shared" si="16"/>
        <v>-513142.06500000134</v>
      </c>
      <c r="J169" s="14">
        <f t="shared" si="16"/>
        <v>-5903190.082499977</v>
      </c>
    </row>
    <row r="170" spans="2:12" ht="14.25">
      <c r="B170" s="21" t="s">
        <v>167</v>
      </c>
      <c r="C170" s="22" t="s">
        <v>168</v>
      </c>
      <c r="D170" s="43">
        <v>-1261029.6399999857</v>
      </c>
      <c r="E170" s="43">
        <v>-949726.5625</v>
      </c>
      <c r="F170" s="43">
        <v>-1500605.2549999952</v>
      </c>
      <c r="G170" s="43">
        <v>-970152.625</v>
      </c>
      <c r="H170" s="43">
        <v>-708533.9349999949</v>
      </c>
      <c r="I170" s="43">
        <v>-513142.06500000134</v>
      </c>
      <c r="J170" s="43">
        <f>SUM(D170:I170)</f>
        <v>-5903190.082499977</v>
      </c>
      <c r="K170" s="38"/>
      <c r="L170" s="29"/>
    </row>
    <row r="171" spans="2:12" ht="14.25">
      <c r="B171" s="21"/>
      <c r="C171" s="22"/>
      <c r="D171" s="43"/>
      <c r="E171" s="43"/>
      <c r="F171" s="43"/>
      <c r="G171" s="43"/>
      <c r="H171" s="43"/>
      <c r="I171" s="43"/>
      <c r="J171" s="43"/>
      <c r="K171" s="38"/>
      <c r="L171" s="29"/>
    </row>
    <row r="172" spans="2:12" ht="15">
      <c r="B172" s="11" t="s">
        <v>169</v>
      </c>
      <c r="C172" s="19" t="s">
        <v>170</v>
      </c>
      <c r="D172" s="43"/>
      <c r="E172" s="43"/>
      <c r="F172" s="43"/>
      <c r="G172" s="43"/>
      <c r="H172" s="43"/>
      <c r="I172" s="43"/>
      <c r="J172" s="43"/>
      <c r="K172" s="38"/>
      <c r="L172" s="29"/>
    </row>
    <row r="173" spans="2:12" ht="14.25">
      <c r="B173" s="21" t="s">
        <v>171</v>
      </c>
      <c r="C173" s="22" t="s">
        <v>18</v>
      </c>
      <c r="D173" s="43"/>
      <c r="E173" s="43"/>
      <c r="F173" s="43"/>
      <c r="G173" s="43"/>
      <c r="H173" s="43"/>
      <c r="I173" s="43"/>
      <c r="J173" s="43"/>
      <c r="K173" s="38"/>
      <c r="L173" s="29"/>
    </row>
    <row r="174" spans="2:12" ht="14.25">
      <c r="B174" s="21" t="s">
        <v>172</v>
      </c>
      <c r="C174" s="22" t="s">
        <v>173</v>
      </c>
      <c r="D174" s="43"/>
      <c r="E174" s="43"/>
      <c r="F174" s="43"/>
      <c r="G174" s="43"/>
      <c r="H174" s="43"/>
      <c r="I174" s="43"/>
      <c r="J174" s="43"/>
      <c r="K174" s="38"/>
      <c r="L174" s="29"/>
    </row>
    <row r="175" spans="2:12" ht="14.25">
      <c r="B175" s="21" t="s">
        <v>174</v>
      </c>
      <c r="C175" s="22" t="s">
        <v>19</v>
      </c>
      <c r="D175" s="43"/>
      <c r="E175" s="43"/>
      <c r="F175" s="43"/>
      <c r="G175" s="43"/>
      <c r="H175" s="43"/>
      <c r="I175" s="43"/>
      <c r="J175" s="43"/>
      <c r="K175" s="38"/>
      <c r="L175" s="29"/>
    </row>
    <row r="176" spans="2:12" ht="14.25">
      <c r="B176" s="21"/>
      <c r="C176" s="22"/>
      <c r="D176" s="43"/>
      <c r="E176" s="43"/>
      <c r="F176" s="43"/>
      <c r="G176" s="43"/>
      <c r="H176" s="43"/>
      <c r="I176" s="43"/>
      <c r="J176" s="43"/>
      <c r="K176" s="38"/>
      <c r="L176" s="29"/>
    </row>
    <row r="177" spans="2:12" ht="15">
      <c r="B177" s="11" t="s">
        <v>175</v>
      </c>
      <c r="C177" s="19" t="s">
        <v>176</v>
      </c>
      <c r="D177" s="43"/>
      <c r="E177" s="43"/>
      <c r="F177" s="43"/>
      <c r="G177" s="43"/>
      <c r="H177" s="43"/>
      <c r="I177" s="43"/>
      <c r="J177" s="43"/>
      <c r="K177" s="38"/>
      <c r="L177" s="29"/>
    </row>
    <row r="178" spans="2:12" ht="14.25">
      <c r="B178" s="21" t="s">
        <v>177</v>
      </c>
      <c r="C178" s="22" t="s">
        <v>224</v>
      </c>
      <c r="D178" s="43"/>
      <c r="E178" s="43"/>
      <c r="F178" s="43"/>
      <c r="G178" s="43"/>
      <c r="H178" s="43"/>
      <c r="I178" s="43"/>
      <c r="J178" s="43"/>
      <c r="K178" s="38"/>
      <c r="L178" s="29"/>
    </row>
    <row r="179" spans="2:12" ht="14.25">
      <c r="B179" s="21" t="s">
        <v>297</v>
      </c>
      <c r="C179" s="22" t="s">
        <v>298</v>
      </c>
      <c r="D179" s="43"/>
      <c r="E179" s="43"/>
      <c r="F179" s="43"/>
      <c r="G179" s="43"/>
      <c r="H179" s="43"/>
      <c r="I179" s="43"/>
      <c r="J179" s="43"/>
      <c r="K179" s="38"/>
      <c r="L179" s="29"/>
    </row>
    <row r="180" spans="2:12" ht="14.25">
      <c r="B180" s="21"/>
      <c r="C180" s="22"/>
      <c r="D180" s="43"/>
      <c r="E180" s="43"/>
      <c r="F180" s="43"/>
      <c r="G180" s="43"/>
      <c r="H180" s="43"/>
      <c r="I180" s="43"/>
      <c r="J180" s="43"/>
      <c r="K180" s="38"/>
      <c r="L180" s="29"/>
    </row>
    <row r="181" spans="2:12" ht="15">
      <c r="B181" s="24">
        <v>6.04</v>
      </c>
      <c r="C181" s="25" t="s">
        <v>301</v>
      </c>
      <c r="D181" s="43"/>
      <c r="E181" s="43"/>
      <c r="F181" s="43"/>
      <c r="G181" s="43"/>
      <c r="H181" s="43"/>
      <c r="I181" s="43"/>
      <c r="J181" s="43"/>
      <c r="K181" s="38"/>
      <c r="L181" s="29"/>
    </row>
    <row r="182" spans="2:12" ht="14.25">
      <c r="B182" s="21" t="s">
        <v>302</v>
      </c>
      <c r="C182" s="22" t="s">
        <v>303</v>
      </c>
      <c r="D182" s="43"/>
      <c r="E182" s="43"/>
      <c r="F182" s="43"/>
      <c r="G182" s="43"/>
      <c r="H182" s="43"/>
      <c r="I182" s="43"/>
      <c r="J182" s="43"/>
      <c r="K182" s="38"/>
      <c r="L182" s="29"/>
    </row>
    <row r="183" spans="2:12" ht="14.25">
      <c r="B183" s="21"/>
      <c r="C183" s="22"/>
      <c r="D183" s="43"/>
      <c r="E183" s="43"/>
      <c r="F183" s="43"/>
      <c r="G183" s="43"/>
      <c r="H183" s="43"/>
      <c r="I183" s="43"/>
      <c r="J183" s="43"/>
      <c r="K183" s="38"/>
      <c r="L183" s="29"/>
    </row>
    <row r="184" spans="2:12" ht="15">
      <c r="B184" s="11" t="s">
        <v>178</v>
      </c>
      <c r="C184" s="19" t="s">
        <v>179</v>
      </c>
      <c r="D184" s="43"/>
      <c r="E184" s="43"/>
      <c r="F184" s="43"/>
      <c r="G184" s="43"/>
      <c r="H184" s="43"/>
      <c r="I184" s="43"/>
      <c r="J184" s="43"/>
      <c r="K184" s="38"/>
      <c r="L184" s="29"/>
    </row>
    <row r="185" spans="2:12" ht="14.25">
      <c r="B185" s="21" t="s">
        <v>180</v>
      </c>
      <c r="C185" s="22" t="s">
        <v>225</v>
      </c>
      <c r="D185" s="43"/>
      <c r="E185" s="43"/>
      <c r="F185" s="43"/>
      <c r="G185" s="43"/>
      <c r="H185" s="43"/>
      <c r="I185" s="43"/>
      <c r="J185" s="43"/>
      <c r="K185" s="38"/>
      <c r="L185" s="29"/>
    </row>
    <row r="186" spans="2:12" ht="14.25">
      <c r="B186" s="21"/>
      <c r="C186" s="22"/>
      <c r="D186" s="43"/>
      <c r="E186" s="43"/>
      <c r="F186" s="43"/>
      <c r="G186" s="43"/>
      <c r="H186" s="43"/>
      <c r="I186" s="43"/>
      <c r="J186" s="43"/>
      <c r="K186" s="38"/>
      <c r="L186" s="29"/>
    </row>
    <row r="187" spans="2:12" ht="15">
      <c r="B187" s="11" t="s">
        <v>181</v>
      </c>
      <c r="C187" s="19" t="s">
        <v>0</v>
      </c>
      <c r="D187" s="43"/>
      <c r="E187" s="43"/>
      <c r="F187" s="43"/>
      <c r="G187" s="43"/>
      <c r="H187" s="43"/>
      <c r="I187" s="43"/>
      <c r="J187" s="43"/>
      <c r="K187" s="38"/>
      <c r="L187" s="29"/>
    </row>
    <row r="188" spans="2:12" ht="14.25">
      <c r="B188" s="21" t="s">
        <v>1</v>
      </c>
      <c r="C188" s="22" t="s">
        <v>2</v>
      </c>
      <c r="D188" s="43"/>
      <c r="E188" s="43"/>
      <c r="F188" s="43"/>
      <c r="G188" s="43"/>
      <c r="H188" s="43"/>
      <c r="I188" s="43"/>
      <c r="J188" s="43"/>
      <c r="K188" s="38"/>
      <c r="L188" s="29"/>
    </row>
    <row r="189" spans="2:12" ht="14.25">
      <c r="B189" s="21"/>
      <c r="C189" s="22"/>
      <c r="D189" s="43"/>
      <c r="E189" s="43"/>
      <c r="F189" s="43"/>
      <c r="G189" s="43"/>
      <c r="H189" s="43"/>
      <c r="I189" s="43"/>
      <c r="J189" s="43"/>
      <c r="K189" s="38"/>
      <c r="L189" s="29"/>
    </row>
    <row r="190" spans="2:12" ht="15">
      <c r="B190" s="9">
        <v>9</v>
      </c>
      <c r="C190" s="10" t="s">
        <v>249</v>
      </c>
      <c r="D190" s="43"/>
      <c r="E190" s="43"/>
      <c r="F190" s="43"/>
      <c r="G190" s="43"/>
      <c r="H190" s="43"/>
      <c r="I190" s="43"/>
      <c r="J190" s="43"/>
      <c r="K190" s="38"/>
      <c r="L190" s="29"/>
    </row>
    <row r="191" spans="2:12" ht="15">
      <c r="B191" s="11"/>
      <c r="C191" s="12"/>
      <c r="D191" s="43"/>
      <c r="E191" s="43"/>
      <c r="F191" s="43"/>
      <c r="G191" s="43"/>
      <c r="H191" s="43"/>
      <c r="I191" s="43"/>
      <c r="J191" s="43"/>
      <c r="K191" s="38"/>
      <c r="L191" s="29"/>
    </row>
    <row r="192" spans="2:12" ht="15">
      <c r="B192" s="11" t="s">
        <v>3</v>
      </c>
      <c r="C192" s="19" t="s">
        <v>4</v>
      </c>
      <c r="D192" s="43"/>
      <c r="E192" s="43"/>
      <c r="F192" s="43"/>
      <c r="G192" s="43"/>
      <c r="H192" s="43"/>
      <c r="I192" s="43"/>
      <c r="J192" s="43"/>
      <c r="K192" s="38"/>
      <c r="L192" s="29"/>
    </row>
    <row r="193" spans="2:12" ht="14.25">
      <c r="B193" s="21" t="s">
        <v>5</v>
      </c>
      <c r="C193" s="22" t="s">
        <v>226</v>
      </c>
      <c r="D193" s="43"/>
      <c r="E193" s="43"/>
      <c r="F193" s="43"/>
      <c r="G193" s="43"/>
      <c r="H193" s="43"/>
      <c r="I193" s="43"/>
      <c r="J193" s="43"/>
      <c r="K193" s="38"/>
      <c r="L193" s="29"/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4">
    <mergeCell ref="B11:C11"/>
    <mergeCell ref="B5:B9"/>
    <mergeCell ref="C5:C9"/>
    <mergeCell ref="J5:J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70">
      <selection activeCell="E17" sqref="E17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20.140625" style="1" customWidth="1"/>
    <col min="8" max="8" width="19.00390625" style="1" customWidth="1"/>
    <col min="9" max="9" width="20.57421875" style="1" customWidth="1"/>
    <col min="10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51" t="s">
        <v>306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/>
      <c r="C3" s="52"/>
      <c r="D3" s="52"/>
      <c r="E3" s="52"/>
      <c r="F3" s="52"/>
      <c r="G3" s="52"/>
      <c r="H3" s="52"/>
      <c r="I3" s="52"/>
      <c r="J3" s="52"/>
    </row>
    <row r="4" spans="6:13" ht="15.75" thickBot="1">
      <c r="F4" s="2"/>
      <c r="J4" s="2"/>
      <c r="L4" s="27"/>
      <c r="M4" s="28"/>
    </row>
    <row r="5" spans="2:13" ht="15" customHeight="1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  <c r="L5" s="27"/>
      <c r="M5" s="28"/>
    </row>
    <row r="6" spans="2:13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  <c r="L6" s="27"/>
      <c r="M6" s="28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.75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 t="e">
        <f aca="true" t="shared" si="0" ref="D11:J11">+D13+D44+D108+D145+D167+D190</f>
        <v>#REF!</v>
      </c>
      <c r="E11" s="6" t="e">
        <f t="shared" si="0"/>
        <v>#REF!</v>
      </c>
      <c r="F11" s="6" t="e">
        <f t="shared" si="0"/>
        <v>#REF!</v>
      </c>
      <c r="G11" s="6" t="e">
        <f t="shared" si="0"/>
        <v>#REF!</v>
      </c>
      <c r="H11" s="6" t="e">
        <f t="shared" si="0"/>
        <v>#REF!</v>
      </c>
      <c r="I11" s="6" t="e">
        <f t="shared" si="0"/>
        <v>#REF!</v>
      </c>
      <c r="J11" s="6" t="e">
        <f t="shared" si="0"/>
        <v>#REF!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 t="e">
        <f aca="true" t="shared" si="1" ref="D13:J13">+D15+D20+D27+D34+D38</f>
        <v>#REF!</v>
      </c>
      <c r="E13" s="6" t="e">
        <f t="shared" si="1"/>
        <v>#REF!</v>
      </c>
      <c r="F13" s="6" t="e">
        <f t="shared" si="1"/>
        <v>#REF!</v>
      </c>
      <c r="G13" s="6" t="e">
        <f t="shared" si="1"/>
        <v>#REF!</v>
      </c>
      <c r="H13" s="6" t="e">
        <f t="shared" si="1"/>
        <v>#REF!</v>
      </c>
      <c r="I13" s="6" t="e">
        <f t="shared" si="1"/>
        <v>#REF!</v>
      </c>
      <c r="J13" s="6" t="e">
        <f t="shared" si="1"/>
        <v>#REF!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 t="e">
        <f aca="true" t="shared" si="2" ref="D15:J15">SUM(D16:D18)</f>
        <v>#REF!</v>
      </c>
      <c r="E15" s="14" t="e">
        <f t="shared" si="2"/>
        <v>#REF!</v>
      </c>
      <c r="F15" s="14" t="e">
        <f t="shared" si="2"/>
        <v>#REF!</v>
      </c>
      <c r="G15" s="14" t="e">
        <f t="shared" si="2"/>
        <v>#REF!</v>
      </c>
      <c r="H15" s="14" t="e">
        <f t="shared" si="2"/>
        <v>#REF!</v>
      </c>
      <c r="I15" s="14" t="e">
        <f t="shared" si="2"/>
        <v>#REF!</v>
      </c>
      <c r="J15" s="14" t="e">
        <f t="shared" si="2"/>
        <v>#REF!</v>
      </c>
      <c r="K15" s="31"/>
    </row>
    <row r="16" spans="2:11" ht="14.25">
      <c r="B16" s="15" t="s">
        <v>252</v>
      </c>
      <c r="C16" s="16" t="s">
        <v>253</v>
      </c>
      <c r="D16" s="43" t="e">
        <f>+Comparativo!D16-'Rebajos x Programa y Subpartida'!D16</f>
        <v>#REF!</v>
      </c>
      <c r="E16" s="43" t="e">
        <f>+Comparativo!E16-'Rebajos x Programa y Subpartida'!E16</f>
        <v>#REF!</v>
      </c>
      <c r="F16" s="43" t="e">
        <f>+Comparativo!F16-'Rebajos x Programa y Subpartida'!F16</f>
        <v>#REF!</v>
      </c>
      <c r="G16" s="43" t="e">
        <f>+Comparativo!G16-'Rebajos x Programa y Subpartida'!G16</f>
        <v>#REF!</v>
      </c>
      <c r="H16" s="43" t="e">
        <f>+Comparativo!H16-'Rebajos x Programa y Subpartida'!H16</f>
        <v>#REF!</v>
      </c>
      <c r="I16" s="43" t="e">
        <f>+Comparativo!I16-'Rebajos x Programa y Subpartida'!I16</f>
        <v>#REF!</v>
      </c>
      <c r="J16" s="43" t="e">
        <f>SUM(D16:I16)</f>
        <v>#REF!</v>
      </c>
      <c r="K16" s="31"/>
    </row>
    <row r="17" spans="2:10" ht="14.25">
      <c r="B17" s="15" t="s">
        <v>254</v>
      </c>
      <c r="C17" s="16" t="s">
        <v>98</v>
      </c>
      <c r="D17" s="43" t="e">
        <f>+Comparativo!D17-'Rebajos x Programa y Subpartida'!D17</f>
        <v>#REF!</v>
      </c>
      <c r="E17" s="43" t="e">
        <f>+Comparativo!E17-'Rebajos x Programa y Subpartida'!E17</f>
        <v>#REF!</v>
      </c>
      <c r="F17" s="43" t="e">
        <f>+Comparativo!F17-'Rebajos x Programa y Subpartida'!F17</f>
        <v>#REF!</v>
      </c>
      <c r="G17" s="43" t="e">
        <f>+Comparativo!G17-'Rebajos x Programa y Subpartida'!G17</f>
        <v>#REF!</v>
      </c>
      <c r="H17" s="43" t="e">
        <f>+Comparativo!H17-'Rebajos x Programa y Subpartida'!H17</f>
        <v>#REF!</v>
      </c>
      <c r="I17" s="43" t="e">
        <f>+Comparativo!I17-'Rebajos x Programa y Subpartida'!I17</f>
        <v>#REF!</v>
      </c>
      <c r="J17" s="43" t="e">
        <f>SUM(D17:I17)</f>
        <v>#REF!</v>
      </c>
    </row>
    <row r="18" spans="2:10" ht="14.25">
      <c r="B18" s="15" t="s">
        <v>255</v>
      </c>
      <c r="C18" s="16" t="s">
        <v>256</v>
      </c>
      <c r="D18" s="43" t="e">
        <f>+Comparativo!D18-'Rebajos x Programa y Subpartida'!D18</f>
        <v>#REF!</v>
      </c>
      <c r="E18" s="43" t="e">
        <f>+Comparativo!E18-'Rebajos x Programa y Subpartida'!E18</f>
        <v>#REF!</v>
      </c>
      <c r="F18" s="43" t="e">
        <f>+Comparativo!F18-'Rebajos x Programa y Subpartida'!F18</f>
        <v>#REF!</v>
      </c>
      <c r="G18" s="43" t="e">
        <f>+Comparativo!G18-'Rebajos x Programa y Subpartida'!G18</f>
        <v>#REF!</v>
      </c>
      <c r="H18" s="43" t="e">
        <f>+Comparativo!H18-'Rebajos x Programa y Subpartida'!H18</f>
        <v>#REF!</v>
      </c>
      <c r="I18" s="43" t="e">
        <f>+Comparativo!I18-'Rebajos x Programa y Subpartida'!I18</f>
        <v>#REF!</v>
      </c>
      <c r="J18" s="43" t="e">
        <f>SUM(D18:I18)</f>
        <v>#REF!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 t="e">
        <f aca="true" t="shared" si="3" ref="D20:J20">SUM(D21:D25)</f>
        <v>#REF!</v>
      </c>
      <c r="E20" s="14" t="e">
        <f t="shared" si="3"/>
        <v>#REF!</v>
      </c>
      <c r="F20" s="14" t="e">
        <f t="shared" si="3"/>
        <v>#REF!</v>
      </c>
      <c r="G20" s="14" t="e">
        <f t="shared" si="3"/>
        <v>#REF!</v>
      </c>
      <c r="H20" s="14" t="e">
        <f t="shared" si="3"/>
        <v>#REF!</v>
      </c>
      <c r="I20" s="14" t="e">
        <f t="shared" si="3"/>
        <v>#REF!</v>
      </c>
      <c r="J20" s="14" t="e">
        <f t="shared" si="3"/>
        <v>#REF!</v>
      </c>
    </row>
    <row r="21" spans="2:10" ht="14.25">
      <c r="B21" s="15" t="s">
        <v>259</v>
      </c>
      <c r="C21" s="16" t="s">
        <v>99</v>
      </c>
      <c r="D21" s="43" t="e">
        <f>+Comparativo!D21-'Rebajos x Programa y Subpartida'!D21</f>
        <v>#REF!</v>
      </c>
      <c r="E21" s="43" t="e">
        <f>+Comparativo!E21-'Rebajos x Programa y Subpartida'!E21</f>
        <v>#REF!</v>
      </c>
      <c r="F21" s="43" t="e">
        <f>+Comparativo!F21-'Rebajos x Programa y Subpartida'!F21</f>
        <v>#REF!</v>
      </c>
      <c r="G21" s="43" t="e">
        <f>+Comparativo!G21-'Rebajos x Programa y Subpartida'!G21</f>
        <v>#REF!</v>
      </c>
      <c r="H21" s="43" t="e">
        <f>+Comparativo!H21-'Rebajos x Programa y Subpartida'!H21</f>
        <v>#REF!</v>
      </c>
      <c r="I21" s="43" t="e">
        <f>+Comparativo!I21-'Rebajos x Programa y Subpartida'!I21</f>
        <v>#REF!</v>
      </c>
      <c r="J21" s="43" t="e">
        <f>SUM(D21:I21)</f>
        <v>#REF!</v>
      </c>
    </row>
    <row r="22" spans="2:10" ht="14.25">
      <c r="B22" s="15" t="s">
        <v>260</v>
      </c>
      <c r="C22" s="16" t="s">
        <v>100</v>
      </c>
      <c r="D22" s="43" t="e">
        <f>+Comparativo!D22-'Rebajos x Programa y Subpartida'!D22</f>
        <v>#REF!</v>
      </c>
      <c r="E22" s="43" t="e">
        <f>+Comparativo!E22-'Rebajos x Programa y Subpartida'!E22</f>
        <v>#REF!</v>
      </c>
      <c r="F22" s="43" t="e">
        <f>+Comparativo!F22-'Rebajos x Programa y Subpartida'!F22</f>
        <v>#REF!</v>
      </c>
      <c r="G22" s="43" t="e">
        <f>+Comparativo!G22-'Rebajos x Programa y Subpartida'!G22</f>
        <v>#REF!</v>
      </c>
      <c r="H22" s="43" t="e">
        <f>+Comparativo!H22-'Rebajos x Programa y Subpartida'!H22</f>
        <v>#REF!</v>
      </c>
      <c r="I22" s="43" t="e">
        <f>+Comparativo!I22-'Rebajos x Programa y Subpartida'!I22</f>
        <v>#REF!</v>
      </c>
      <c r="J22" s="43" t="e">
        <f>SUM(D22:I22)</f>
        <v>#REF!</v>
      </c>
    </row>
    <row r="23" spans="2:10" ht="14.25">
      <c r="B23" s="15" t="s">
        <v>261</v>
      </c>
      <c r="C23" s="16" t="s">
        <v>101</v>
      </c>
      <c r="D23" s="43" t="e">
        <f>+Comparativo!D23-'Rebajos x Programa y Subpartida'!D23</f>
        <v>#REF!</v>
      </c>
      <c r="E23" s="43" t="e">
        <f>+Comparativo!E23-'Rebajos x Programa y Subpartida'!E23</f>
        <v>#REF!</v>
      </c>
      <c r="F23" s="43" t="e">
        <f>+Comparativo!F23-'Rebajos x Programa y Subpartida'!F23</f>
        <v>#REF!</v>
      </c>
      <c r="G23" s="43" t="e">
        <f>+Comparativo!G23-'Rebajos x Programa y Subpartida'!G23</f>
        <v>#REF!</v>
      </c>
      <c r="H23" s="43" t="e">
        <f>+Comparativo!H23-'Rebajos x Programa y Subpartida'!H23</f>
        <v>#REF!</v>
      </c>
      <c r="I23" s="43" t="e">
        <f>+Comparativo!I23-'Rebajos x Programa y Subpartida'!I23</f>
        <v>#REF!</v>
      </c>
      <c r="J23" s="43" t="e">
        <f>SUM(D23:I23)</f>
        <v>#REF!</v>
      </c>
    </row>
    <row r="24" spans="2:10" ht="14.25">
      <c r="B24" s="15" t="s">
        <v>262</v>
      </c>
      <c r="C24" s="16" t="s">
        <v>102</v>
      </c>
      <c r="D24" s="43" t="e">
        <f>+Comparativo!D24-'Rebajos x Programa y Subpartida'!D24</f>
        <v>#REF!</v>
      </c>
      <c r="E24" s="43" t="e">
        <f>+Comparativo!E24-'Rebajos x Programa y Subpartida'!E24</f>
        <v>#REF!</v>
      </c>
      <c r="F24" s="43" t="e">
        <f>+Comparativo!F24-'Rebajos x Programa y Subpartida'!F24</f>
        <v>#REF!</v>
      </c>
      <c r="G24" s="43" t="e">
        <f>+Comparativo!G24-'Rebajos x Programa y Subpartida'!G24</f>
        <v>#REF!</v>
      </c>
      <c r="H24" s="43" t="e">
        <f>+Comparativo!H24-'Rebajos x Programa y Subpartida'!H24</f>
        <v>#REF!</v>
      </c>
      <c r="I24" s="43" t="e">
        <f>+Comparativo!I24-'Rebajos x Programa y Subpartida'!I24</f>
        <v>#REF!</v>
      </c>
      <c r="J24" s="43" t="e">
        <f>SUM(D24:I24)</f>
        <v>#REF!</v>
      </c>
    </row>
    <row r="25" spans="2:10" ht="14.25">
      <c r="B25" s="15" t="s">
        <v>263</v>
      </c>
      <c r="C25" s="16" t="s">
        <v>103</v>
      </c>
      <c r="D25" s="43" t="e">
        <f>+Comparativo!D25-'Rebajos x Programa y Subpartida'!D25</f>
        <v>#REF!</v>
      </c>
      <c r="E25" s="43" t="e">
        <f>+Comparativo!E25-'Rebajos x Programa y Subpartida'!E25</f>
        <v>#REF!</v>
      </c>
      <c r="F25" s="43" t="e">
        <f>+Comparativo!F25-'Rebajos x Programa y Subpartida'!F25</f>
        <v>#REF!</v>
      </c>
      <c r="G25" s="43" t="e">
        <f>+Comparativo!G25-'Rebajos x Programa y Subpartida'!G25</f>
        <v>#REF!</v>
      </c>
      <c r="H25" s="43" t="e">
        <f>+Comparativo!H25-'Rebajos x Programa y Subpartida'!H25</f>
        <v>#REF!</v>
      </c>
      <c r="I25" s="43" t="e">
        <f>+Comparativo!I25-'Rebajos x Programa y Subpartida'!I25</f>
        <v>#REF!</v>
      </c>
      <c r="J25" s="43" t="e">
        <f>SUM(D25:I25)</f>
        <v>#REF!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 t="e">
        <f aca="true" t="shared" si="4" ref="D27:J27">SUM(D28:D32)</f>
        <v>#REF!</v>
      </c>
      <c r="E27" s="14" t="e">
        <f t="shared" si="4"/>
        <v>#REF!</v>
      </c>
      <c r="F27" s="14" t="e">
        <f t="shared" si="4"/>
        <v>#REF!</v>
      </c>
      <c r="G27" s="14" t="e">
        <f t="shared" si="4"/>
        <v>#REF!</v>
      </c>
      <c r="H27" s="14" t="e">
        <f t="shared" si="4"/>
        <v>#REF!</v>
      </c>
      <c r="I27" s="14" t="e">
        <f t="shared" si="4"/>
        <v>#REF!</v>
      </c>
      <c r="J27" s="14" t="e">
        <f t="shared" si="4"/>
        <v>#REF!</v>
      </c>
    </row>
    <row r="28" spans="2:10" ht="14.25">
      <c r="B28" s="15" t="s">
        <v>266</v>
      </c>
      <c r="C28" s="16" t="s">
        <v>104</v>
      </c>
      <c r="D28" s="43" t="e">
        <f>+Comparativo!D28-'Rebajos x Programa y Subpartida'!D28</f>
        <v>#REF!</v>
      </c>
      <c r="E28" s="43" t="e">
        <f>+Comparativo!E28-'Rebajos x Programa y Subpartida'!E28</f>
        <v>#REF!</v>
      </c>
      <c r="F28" s="43" t="e">
        <f>+Comparativo!F28-'Rebajos x Programa y Subpartida'!F28</f>
        <v>#REF!</v>
      </c>
      <c r="G28" s="43" t="e">
        <f>+Comparativo!G28-'Rebajos x Programa y Subpartida'!G28</f>
        <v>#REF!</v>
      </c>
      <c r="H28" s="43" t="e">
        <f>+Comparativo!H28-'Rebajos x Programa y Subpartida'!H28</f>
        <v>#REF!</v>
      </c>
      <c r="I28" s="43" t="e">
        <f>+Comparativo!I28-'Rebajos x Programa y Subpartida'!I28</f>
        <v>#REF!</v>
      </c>
      <c r="J28" s="43" t="e">
        <f>SUM(D28:I28)</f>
        <v>#REF!</v>
      </c>
    </row>
    <row r="29" spans="2:10" ht="14.25">
      <c r="B29" s="15" t="s">
        <v>267</v>
      </c>
      <c r="C29" s="16" t="s">
        <v>268</v>
      </c>
      <c r="D29" s="43" t="e">
        <f>+Comparativo!D29-'Rebajos x Programa y Subpartida'!D29</f>
        <v>#REF!</v>
      </c>
      <c r="E29" s="43" t="e">
        <f>+Comparativo!E29-'Rebajos x Programa y Subpartida'!E29</f>
        <v>#REF!</v>
      </c>
      <c r="F29" s="43" t="e">
        <f>+Comparativo!F29-'Rebajos x Programa y Subpartida'!F29</f>
        <v>#REF!</v>
      </c>
      <c r="G29" s="43" t="e">
        <f>+Comparativo!G29-'Rebajos x Programa y Subpartida'!G29</f>
        <v>#REF!</v>
      </c>
      <c r="H29" s="43" t="e">
        <f>+Comparativo!H29-'Rebajos x Programa y Subpartida'!H29</f>
        <v>#REF!</v>
      </c>
      <c r="I29" s="43" t="e">
        <f>+Comparativo!I29-'Rebajos x Programa y Subpartida'!I29</f>
        <v>#REF!</v>
      </c>
      <c r="J29" s="43" t="e">
        <f>SUM(D29:I29)</f>
        <v>#REF!</v>
      </c>
    </row>
    <row r="30" spans="2:10" ht="14.25">
      <c r="B30" s="15" t="s">
        <v>269</v>
      </c>
      <c r="C30" s="16" t="s">
        <v>105</v>
      </c>
      <c r="D30" s="43" t="e">
        <f>+Comparativo!D30-'Rebajos x Programa y Subpartida'!D30</f>
        <v>#REF!</v>
      </c>
      <c r="E30" s="43" t="e">
        <f>+Comparativo!E30-'Rebajos x Programa y Subpartida'!E30</f>
        <v>#REF!</v>
      </c>
      <c r="F30" s="43" t="e">
        <f>+Comparativo!F30-'Rebajos x Programa y Subpartida'!F30</f>
        <v>#REF!</v>
      </c>
      <c r="G30" s="43" t="e">
        <f>+Comparativo!G30-'Rebajos x Programa y Subpartida'!G30</f>
        <v>#REF!</v>
      </c>
      <c r="H30" s="43" t="e">
        <f>+Comparativo!H30-'Rebajos x Programa y Subpartida'!H30</f>
        <v>#REF!</v>
      </c>
      <c r="I30" s="43" t="e">
        <f>+Comparativo!I30-'Rebajos x Programa y Subpartida'!I30</f>
        <v>#REF!</v>
      </c>
      <c r="J30" s="43" t="e">
        <f>SUM(D30:I30)</f>
        <v>#REF!</v>
      </c>
    </row>
    <row r="31" spans="2:10" ht="14.25">
      <c r="B31" s="15" t="s">
        <v>270</v>
      </c>
      <c r="C31" s="16" t="s">
        <v>106</v>
      </c>
      <c r="D31" s="43" t="e">
        <f>+Comparativo!D31-'Rebajos x Programa y Subpartida'!D31</f>
        <v>#REF!</v>
      </c>
      <c r="E31" s="43" t="e">
        <f>+Comparativo!E31-'Rebajos x Programa y Subpartida'!E31</f>
        <v>#REF!</v>
      </c>
      <c r="F31" s="43" t="e">
        <f>+Comparativo!F31-'Rebajos x Programa y Subpartida'!F31</f>
        <v>#REF!</v>
      </c>
      <c r="G31" s="43" t="e">
        <f>+Comparativo!G31-'Rebajos x Programa y Subpartida'!G31</f>
        <v>#REF!</v>
      </c>
      <c r="H31" s="43" t="e">
        <f>+Comparativo!H31-'Rebajos x Programa y Subpartida'!H31</f>
        <v>#REF!</v>
      </c>
      <c r="I31" s="43" t="e">
        <f>+Comparativo!I31-'Rebajos x Programa y Subpartida'!I31</f>
        <v>#REF!</v>
      </c>
      <c r="J31" s="43" t="e">
        <f>SUM(D31:I31)</f>
        <v>#REF!</v>
      </c>
    </row>
    <row r="32" spans="2:10" ht="14.25">
      <c r="B32" s="15" t="s">
        <v>271</v>
      </c>
      <c r="C32" s="16" t="s">
        <v>107</v>
      </c>
      <c r="D32" s="43" t="e">
        <f>+Comparativo!D32-'Rebajos x Programa y Subpartida'!D32</f>
        <v>#REF!</v>
      </c>
      <c r="E32" s="43" t="e">
        <f>+Comparativo!E32-'Rebajos x Programa y Subpartida'!E32</f>
        <v>#REF!</v>
      </c>
      <c r="F32" s="43" t="e">
        <f>+Comparativo!F32-'Rebajos x Programa y Subpartida'!F32</f>
        <v>#REF!</v>
      </c>
      <c r="G32" s="43" t="e">
        <f>+Comparativo!G32-'Rebajos x Programa y Subpartida'!G32</f>
        <v>#REF!</v>
      </c>
      <c r="H32" s="43" t="e">
        <f>+Comparativo!H32-'Rebajos x Programa y Subpartida'!H32</f>
        <v>#REF!</v>
      </c>
      <c r="I32" s="43" t="e">
        <f>+Comparativo!I32-'Rebajos x Programa y Subpartida'!I32</f>
        <v>#REF!</v>
      </c>
      <c r="J32" s="43" t="e">
        <f>SUM(D32:I32)</f>
        <v>#REF!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 t="e">
        <f aca="true" t="shared" si="5" ref="D34:J34">SUM(D35:D36)</f>
        <v>#REF!</v>
      </c>
      <c r="E34" s="14" t="e">
        <f t="shared" si="5"/>
        <v>#REF!</v>
      </c>
      <c r="F34" s="14" t="e">
        <f t="shared" si="5"/>
        <v>#REF!</v>
      </c>
      <c r="G34" s="14" t="e">
        <f t="shared" si="5"/>
        <v>#REF!</v>
      </c>
      <c r="H34" s="14" t="e">
        <f t="shared" si="5"/>
        <v>#REF!</v>
      </c>
      <c r="I34" s="14" t="e">
        <f t="shared" si="5"/>
        <v>#REF!</v>
      </c>
      <c r="J34" s="14" t="e">
        <f t="shared" si="5"/>
        <v>#REF!</v>
      </c>
      <c r="K34" s="31"/>
    </row>
    <row r="35" spans="2:11" ht="14.25">
      <c r="B35" s="15" t="s">
        <v>274</v>
      </c>
      <c r="C35" s="16" t="s">
        <v>275</v>
      </c>
      <c r="D35" s="43" t="e">
        <f>+Comparativo!D35-'Rebajos x Programa y Subpartida'!D35</f>
        <v>#REF!</v>
      </c>
      <c r="E35" s="43" t="e">
        <f>+Comparativo!E35-'Rebajos x Programa y Subpartida'!E35</f>
        <v>#REF!</v>
      </c>
      <c r="F35" s="43" t="e">
        <f>+Comparativo!F35-'Rebajos x Programa y Subpartida'!F35</f>
        <v>#REF!</v>
      </c>
      <c r="G35" s="43" t="e">
        <f>+Comparativo!G35-'Rebajos x Programa y Subpartida'!G35</f>
        <v>#REF!</v>
      </c>
      <c r="H35" s="43" t="e">
        <f>+Comparativo!H35-'Rebajos x Programa y Subpartida'!H35</f>
        <v>#REF!</v>
      </c>
      <c r="I35" s="43" t="e">
        <f>+Comparativo!I35-'Rebajos x Programa y Subpartida'!I35</f>
        <v>#REF!</v>
      </c>
      <c r="J35" s="43" t="e">
        <f>SUM(D35:I35)</f>
        <v>#REF!</v>
      </c>
      <c r="K35" s="31"/>
    </row>
    <row r="36" spans="2:11" ht="14.25">
      <c r="B36" s="15" t="s">
        <v>276</v>
      </c>
      <c r="C36" s="16" t="s">
        <v>277</v>
      </c>
      <c r="D36" s="43" t="e">
        <f>+Comparativo!D36-'Rebajos x Programa y Subpartida'!D36</f>
        <v>#REF!</v>
      </c>
      <c r="E36" s="43" t="e">
        <f>+Comparativo!E36-'Rebajos x Programa y Subpartida'!E36</f>
        <v>#REF!</v>
      </c>
      <c r="F36" s="43" t="e">
        <f>+Comparativo!F36-'Rebajos x Programa y Subpartida'!F36</f>
        <v>#REF!</v>
      </c>
      <c r="G36" s="43" t="e">
        <f>+Comparativo!G36-'Rebajos x Programa y Subpartida'!G36</f>
        <v>#REF!</v>
      </c>
      <c r="H36" s="43" t="e">
        <f>+Comparativo!H36-'Rebajos x Programa y Subpartida'!H36</f>
        <v>#REF!</v>
      </c>
      <c r="I36" s="43" t="e">
        <f>+Comparativo!I36-'Rebajos x Programa y Subpartida'!I36</f>
        <v>#REF!</v>
      </c>
      <c r="J36" s="43" t="e">
        <f>SUM(D36:I36)</f>
        <v>#REF!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 t="e">
        <f aca="true" t="shared" si="6" ref="D38:J38">SUM(D39:D42)</f>
        <v>#REF!</v>
      </c>
      <c r="E38" s="14" t="e">
        <f t="shared" si="6"/>
        <v>#REF!</v>
      </c>
      <c r="F38" s="14" t="e">
        <f t="shared" si="6"/>
        <v>#REF!</v>
      </c>
      <c r="G38" s="14" t="e">
        <f t="shared" si="6"/>
        <v>#REF!</v>
      </c>
      <c r="H38" s="14" t="e">
        <f t="shared" si="6"/>
        <v>#REF!</v>
      </c>
      <c r="I38" s="14" t="e">
        <f t="shared" si="6"/>
        <v>#REF!</v>
      </c>
      <c r="J38" s="14" t="e">
        <f t="shared" si="6"/>
        <v>#REF!</v>
      </c>
      <c r="K38" s="31"/>
    </row>
    <row r="39" spans="2:10" ht="14.25">
      <c r="B39" s="15" t="s">
        <v>280</v>
      </c>
      <c r="C39" s="16" t="s">
        <v>281</v>
      </c>
      <c r="D39" s="43" t="e">
        <f>+Comparativo!D39-'Rebajos x Programa y Subpartida'!D39</f>
        <v>#REF!</v>
      </c>
      <c r="E39" s="43" t="e">
        <f>+Comparativo!E39-'Rebajos x Programa y Subpartida'!E39</f>
        <v>#REF!</v>
      </c>
      <c r="F39" s="43" t="e">
        <f>+Comparativo!F39-'Rebajos x Programa y Subpartida'!F39</f>
        <v>#REF!</v>
      </c>
      <c r="G39" s="43" t="e">
        <f>+Comparativo!G39-'Rebajos x Programa y Subpartida'!G39</f>
        <v>#REF!</v>
      </c>
      <c r="H39" s="43" t="e">
        <f>+Comparativo!H39-'Rebajos x Programa y Subpartida'!H39</f>
        <v>#REF!</v>
      </c>
      <c r="I39" s="43" t="e">
        <f>+Comparativo!I39-'Rebajos x Programa y Subpartida'!I39</f>
        <v>#REF!</v>
      </c>
      <c r="J39" s="43" t="e">
        <f>SUM(D39:I39)</f>
        <v>#REF!</v>
      </c>
    </row>
    <row r="40" spans="2:10" ht="14.25">
      <c r="B40" s="15" t="s">
        <v>282</v>
      </c>
      <c r="C40" s="16" t="s">
        <v>283</v>
      </c>
      <c r="D40" s="43" t="e">
        <f>+Comparativo!D40-'Rebajos x Programa y Subpartida'!D40</f>
        <v>#REF!</v>
      </c>
      <c r="E40" s="43" t="e">
        <f>+Comparativo!E40-'Rebajos x Programa y Subpartida'!E40</f>
        <v>#REF!</v>
      </c>
      <c r="F40" s="43" t="e">
        <f>+Comparativo!F40-'Rebajos x Programa y Subpartida'!F40</f>
        <v>#REF!</v>
      </c>
      <c r="G40" s="43" t="e">
        <f>+Comparativo!G40-'Rebajos x Programa y Subpartida'!G40</f>
        <v>#REF!</v>
      </c>
      <c r="H40" s="43" t="e">
        <f>+Comparativo!H40-'Rebajos x Programa y Subpartida'!H40</f>
        <v>#REF!</v>
      </c>
      <c r="I40" s="43" t="e">
        <f>+Comparativo!I40-'Rebajos x Programa y Subpartida'!I40</f>
        <v>#REF!</v>
      </c>
      <c r="J40" s="43" t="e">
        <f>SUM(D40:I40)</f>
        <v>#REF!</v>
      </c>
    </row>
    <row r="41" spans="2:10" ht="14.25">
      <c r="B41" s="15" t="s">
        <v>284</v>
      </c>
      <c r="C41" s="16" t="s">
        <v>285</v>
      </c>
      <c r="D41" s="43" t="e">
        <f>+Comparativo!D41-'Rebajos x Programa y Subpartida'!D41</f>
        <v>#REF!</v>
      </c>
      <c r="E41" s="43" t="e">
        <f>+Comparativo!E41-'Rebajos x Programa y Subpartida'!E41</f>
        <v>#REF!</v>
      </c>
      <c r="F41" s="43" t="e">
        <f>+Comparativo!F41-'Rebajos x Programa y Subpartida'!F41</f>
        <v>#REF!</v>
      </c>
      <c r="G41" s="43" t="e">
        <f>+Comparativo!G41-'Rebajos x Programa y Subpartida'!G41</f>
        <v>#REF!</v>
      </c>
      <c r="H41" s="43" t="e">
        <f>+Comparativo!H41-'Rebajos x Programa y Subpartida'!H41</f>
        <v>#REF!</v>
      </c>
      <c r="I41" s="43" t="e">
        <f>+Comparativo!I41-'Rebajos x Programa y Subpartida'!I41</f>
        <v>#REF!</v>
      </c>
      <c r="J41" s="43" t="e">
        <f>SUM(D41:I41)</f>
        <v>#REF!</v>
      </c>
    </row>
    <row r="42" spans="2:12" ht="14.25">
      <c r="B42" s="7" t="s">
        <v>286</v>
      </c>
      <c r="C42" s="17" t="s">
        <v>287</v>
      </c>
      <c r="D42" s="43" t="e">
        <f>+Comparativo!D42-'Rebajos x Programa y Subpartida'!D42</f>
        <v>#REF!</v>
      </c>
      <c r="E42" s="43" t="e">
        <f>+Comparativo!E42-'Rebajos x Programa y Subpartida'!E42</f>
        <v>#REF!</v>
      </c>
      <c r="F42" s="43" t="e">
        <f>+Comparativo!F42-'Rebajos x Programa y Subpartida'!F42</f>
        <v>#REF!</v>
      </c>
      <c r="G42" s="43" t="e">
        <f>+Comparativo!G42-'Rebajos x Programa y Subpartida'!G42</f>
        <v>#REF!</v>
      </c>
      <c r="H42" s="43" t="e">
        <f>+Comparativo!H42-'Rebajos x Programa y Subpartida'!H42</f>
        <v>#REF!</v>
      </c>
      <c r="I42" s="43" t="e">
        <f>+Comparativo!I42-'Rebajos x Programa y Subpartida'!I42</f>
        <v>#REF!</v>
      </c>
      <c r="J42" s="43" t="e">
        <f>SUM(D42:I42)</f>
        <v>#REF!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 t="e">
        <f aca="true" t="shared" si="7" ref="D44:J44">+D46+D53+D60+D68+D77+D83+D87+D91+D101+D104</f>
        <v>#REF!</v>
      </c>
      <c r="E44" s="6" t="e">
        <f t="shared" si="7"/>
        <v>#REF!</v>
      </c>
      <c r="F44" s="6" t="e">
        <f t="shared" si="7"/>
        <v>#REF!</v>
      </c>
      <c r="G44" s="6" t="e">
        <f t="shared" si="7"/>
        <v>#REF!</v>
      </c>
      <c r="H44" s="6" t="e">
        <f t="shared" si="7"/>
        <v>#REF!</v>
      </c>
      <c r="I44" s="6" t="e">
        <f t="shared" si="7"/>
        <v>#REF!</v>
      </c>
      <c r="J44" s="6" t="e">
        <f t="shared" si="7"/>
        <v>#REF!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 t="e">
        <f aca="true" t="shared" si="8" ref="D46:J46">SUM(D47:D51)</f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</row>
    <row r="47" spans="2:12" ht="14.25">
      <c r="B47" s="7" t="s">
        <v>290</v>
      </c>
      <c r="C47" s="17" t="s">
        <v>108</v>
      </c>
      <c r="D47" s="43" t="e">
        <f>+Comparativo!D47-'Rebajos x Programa y Subpartida'!D47</f>
        <v>#REF!</v>
      </c>
      <c r="E47" s="43" t="e">
        <f>+Comparativo!E47-'Rebajos x Programa y Subpartida'!E47</f>
        <v>#REF!</v>
      </c>
      <c r="F47" s="43" t="e">
        <f>+Comparativo!F47-'Rebajos x Programa y Subpartida'!F47</f>
        <v>#REF!</v>
      </c>
      <c r="G47" s="43" t="e">
        <f>+Comparativo!G47-'Rebajos x Programa y Subpartida'!G47</f>
        <v>#REF!</v>
      </c>
      <c r="H47" s="43" t="e">
        <f>+Comparativo!H47-'Rebajos x Programa y Subpartida'!H47</f>
        <v>#REF!</v>
      </c>
      <c r="I47" s="43" t="e">
        <f>+Comparativo!I47-'Rebajos x Programa y Subpartida'!I47</f>
        <v>#REF!</v>
      </c>
      <c r="J47" s="43" t="e">
        <f>SUM(D47:I47)</f>
        <v>#REF!</v>
      </c>
      <c r="L47" s="33"/>
    </row>
    <row r="48" spans="2:12" ht="14.25">
      <c r="B48" s="7" t="s">
        <v>291</v>
      </c>
      <c r="C48" s="17" t="s">
        <v>292</v>
      </c>
      <c r="D48" s="43" t="e">
        <f>+Comparativo!D48-'Rebajos x Programa y Subpartida'!D48</f>
        <v>#REF!</v>
      </c>
      <c r="E48" s="43" t="e">
        <f>+Comparativo!E48-'Rebajos x Programa y Subpartida'!E48</f>
        <v>#REF!</v>
      </c>
      <c r="F48" s="43" t="e">
        <f>+Comparativo!F48-'Rebajos x Programa y Subpartida'!F48</f>
        <v>#REF!</v>
      </c>
      <c r="G48" s="43" t="e">
        <f>+Comparativo!G48-'Rebajos x Programa y Subpartida'!G48</f>
        <v>#REF!</v>
      </c>
      <c r="H48" s="43" t="e">
        <f>+Comparativo!H48-'Rebajos x Programa y Subpartida'!H48</f>
        <v>#REF!</v>
      </c>
      <c r="I48" s="43" t="e">
        <f>+Comparativo!I48-'Rebajos x Programa y Subpartida'!I48</f>
        <v>#REF!</v>
      </c>
      <c r="J48" s="43" t="e">
        <f>SUM(D48:I48)</f>
        <v>#REF!</v>
      </c>
      <c r="L48" s="32"/>
    </row>
    <row r="49" spans="2:10" ht="14.25">
      <c r="B49" s="7" t="s">
        <v>293</v>
      </c>
      <c r="C49" s="17" t="s">
        <v>109</v>
      </c>
      <c r="D49" s="43" t="e">
        <f>+Comparativo!D49-'Rebajos x Programa y Subpartida'!D49</f>
        <v>#REF!</v>
      </c>
      <c r="E49" s="43" t="e">
        <f>+Comparativo!E49-'Rebajos x Programa y Subpartida'!E49</f>
        <v>#REF!</v>
      </c>
      <c r="F49" s="43" t="e">
        <f>+Comparativo!F49-'Rebajos x Programa y Subpartida'!F49</f>
        <v>#REF!</v>
      </c>
      <c r="G49" s="43" t="e">
        <f>+Comparativo!G49-'Rebajos x Programa y Subpartida'!G49</f>
        <v>#REF!</v>
      </c>
      <c r="H49" s="43" t="e">
        <f>+Comparativo!H49-'Rebajos x Programa y Subpartida'!H49</f>
        <v>#REF!</v>
      </c>
      <c r="I49" s="43" t="e">
        <f>+Comparativo!I49-'Rebajos x Programa y Subpartida'!I49</f>
        <v>#REF!</v>
      </c>
      <c r="J49" s="43" t="e">
        <f>SUM(D49:I49)</f>
        <v>#REF!</v>
      </c>
    </row>
    <row r="50" spans="2:12" ht="14.25">
      <c r="B50" s="7" t="s">
        <v>294</v>
      </c>
      <c r="C50" s="17" t="s">
        <v>295</v>
      </c>
      <c r="D50" s="43" t="e">
        <f>+Comparativo!D50-'Rebajos x Programa y Subpartida'!D50</f>
        <v>#REF!</v>
      </c>
      <c r="E50" s="43" t="e">
        <f>+Comparativo!E50-'Rebajos x Programa y Subpartida'!E50</f>
        <v>#REF!</v>
      </c>
      <c r="F50" s="43" t="e">
        <f>+Comparativo!F50-'Rebajos x Programa y Subpartida'!F50</f>
        <v>#REF!</v>
      </c>
      <c r="G50" s="43" t="e">
        <f>+Comparativo!G50-'Rebajos x Programa y Subpartida'!G50</f>
        <v>#REF!</v>
      </c>
      <c r="H50" s="43" t="e">
        <f>+Comparativo!H50-'Rebajos x Programa y Subpartida'!H50</f>
        <v>#REF!</v>
      </c>
      <c r="I50" s="43" t="e">
        <f>+Comparativo!I50-'Rebajos x Programa y Subpartida'!I50</f>
        <v>#REF!</v>
      </c>
      <c r="J50" s="43" t="e">
        <f>SUM(D50:I50)</f>
        <v>#REF!</v>
      </c>
      <c r="L50" s="32"/>
    </row>
    <row r="51" spans="2:12" ht="14.25">
      <c r="B51" s="7" t="s">
        <v>296</v>
      </c>
      <c r="C51" s="17" t="s">
        <v>110</v>
      </c>
      <c r="D51" s="43" t="e">
        <f>+Comparativo!D51-'Rebajos x Programa y Subpartida'!D51</f>
        <v>#REF!</v>
      </c>
      <c r="E51" s="43" t="e">
        <f>+Comparativo!E51-'Rebajos x Programa y Subpartida'!E51</f>
        <v>#REF!</v>
      </c>
      <c r="F51" s="43" t="e">
        <f>+Comparativo!F51-'Rebajos x Programa y Subpartida'!F51</f>
        <v>#REF!</v>
      </c>
      <c r="G51" s="43" t="e">
        <f>+Comparativo!G51-'Rebajos x Programa y Subpartida'!G51</f>
        <v>#REF!</v>
      </c>
      <c r="H51" s="43" t="e">
        <f>+Comparativo!H51-'Rebajos x Programa y Subpartida'!H51</f>
        <v>#REF!</v>
      </c>
      <c r="I51" s="43" t="e">
        <f>+Comparativo!I51-'Rebajos x Programa y Subpartida'!I51</f>
        <v>#REF!</v>
      </c>
      <c r="J51" s="43" t="e">
        <f>SUM(D51:I51)</f>
        <v>#REF!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 t="e">
        <f aca="true" t="shared" si="9" ref="D53:J53">SUM(D54:D58)</f>
        <v>#REF!</v>
      </c>
      <c r="E53" s="14" t="e">
        <f t="shared" si="9"/>
        <v>#REF!</v>
      </c>
      <c r="F53" s="14" t="e">
        <f t="shared" si="9"/>
        <v>#REF!</v>
      </c>
      <c r="G53" s="14" t="e">
        <f t="shared" si="9"/>
        <v>#REF!</v>
      </c>
      <c r="H53" s="14" t="e">
        <f t="shared" si="9"/>
        <v>#REF!</v>
      </c>
      <c r="I53" s="14" t="e">
        <f t="shared" si="9"/>
        <v>#REF!</v>
      </c>
      <c r="J53" s="14" t="e">
        <f t="shared" si="9"/>
        <v>#REF!</v>
      </c>
    </row>
    <row r="54" spans="2:10" ht="14.25">
      <c r="B54" s="7" t="s">
        <v>24</v>
      </c>
      <c r="C54" s="17" t="s">
        <v>25</v>
      </c>
      <c r="D54" s="43" t="e">
        <f>+Comparativo!D54-'Rebajos x Programa y Subpartida'!D54</f>
        <v>#REF!</v>
      </c>
      <c r="E54" s="43" t="e">
        <f>+Comparativo!E54-'Rebajos x Programa y Subpartida'!E54</f>
        <v>#REF!</v>
      </c>
      <c r="F54" s="43" t="e">
        <f>+Comparativo!F54-'Rebajos x Programa y Subpartida'!F54</f>
        <v>#REF!</v>
      </c>
      <c r="G54" s="43" t="e">
        <f>+Comparativo!G54-'Rebajos x Programa y Subpartida'!G54</f>
        <v>#REF!</v>
      </c>
      <c r="H54" s="43" t="e">
        <f>+Comparativo!H54-'Rebajos x Programa y Subpartida'!H54</f>
        <v>#REF!</v>
      </c>
      <c r="I54" s="43" t="e">
        <f>+Comparativo!I54-'Rebajos x Programa y Subpartida'!I54</f>
        <v>#REF!</v>
      </c>
      <c r="J54" s="43" t="e">
        <f>SUM(D54:I54)</f>
        <v>#REF!</v>
      </c>
    </row>
    <row r="55" spans="2:10" ht="14.25">
      <c r="B55" s="7" t="s">
        <v>26</v>
      </c>
      <c r="C55" s="17" t="s">
        <v>27</v>
      </c>
      <c r="D55" s="43" t="e">
        <f>+Comparativo!D55-'Rebajos x Programa y Subpartida'!D55</f>
        <v>#REF!</v>
      </c>
      <c r="E55" s="43" t="e">
        <f>+Comparativo!E55-'Rebajos x Programa y Subpartida'!E55</f>
        <v>#REF!</v>
      </c>
      <c r="F55" s="43" t="e">
        <f>+Comparativo!F55-'Rebajos x Programa y Subpartida'!F55</f>
        <v>#REF!</v>
      </c>
      <c r="G55" s="43" t="e">
        <f>+Comparativo!G55-'Rebajos x Programa y Subpartida'!G55</f>
        <v>#REF!</v>
      </c>
      <c r="H55" s="43" t="e">
        <f>+Comparativo!H55-'Rebajos x Programa y Subpartida'!H55</f>
        <v>#REF!</v>
      </c>
      <c r="I55" s="43" t="e">
        <f>+Comparativo!I55-'Rebajos x Programa y Subpartida'!I55</f>
        <v>#REF!</v>
      </c>
      <c r="J55" s="43" t="e">
        <f>SUM(D55:I55)</f>
        <v>#REF!</v>
      </c>
    </row>
    <row r="56" spans="2:10" ht="14.25">
      <c r="B56" s="7" t="s">
        <v>28</v>
      </c>
      <c r="C56" s="17" t="s">
        <v>29</v>
      </c>
      <c r="D56" s="43" t="e">
        <f>+Comparativo!D56-'Rebajos x Programa y Subpartida'!D56</f>
        <v>#REF!</v>
      </c>
      <c r="E56" s="43" t="e">
        <f>+Comparativo!E56-'Rebajos x Programa y Subpartida'!E56</f>
        <v>#REF!</v>
      </c>
      <c r="F56" s="43" t="e">
        <f>+Comparativo!F56-'Rebajos x Programa y Subpartida'!F56</f>
        <v>#REF!</v>
      </c>
      <c r="G56" s="43" t="e">
        <f>+Comparativo!G56-'Rebajos x Programa y Subpartida'!G56</f>
        <v>#REF!</v>
      </c>
      <c r="H56" s="43" t="e">
        <f>+Comparativo!H56-'Rebajos x Programa y Subpartida'!H56</f>
        <v>#REF!</v>
      </c>
      <c r="I56" s="43" t="e">
        <f>+Comparativo!I56-'Rebajos x Programa y Subpartida'!I56</f>
        <v>#REF!</v>
      </c>
      <c r="J56" s="43" t="e">
        <f>SUM(D56:I56)</f>
        <v>#REF!</v>
      </c>
    </row>
    <row r="57" spans="2:12" ht="14.25">
      <c r="B57" s="7" t="s">
        <v>30</v>
      </c>
      <c r="C57" s="17" t="s">
        <v>111</v>
      </c>
      <c r="D57" s="43" t="e">
        <f>+Comparativo!D57-'Rebajos x Programa y Subpartida'!D57</f>
        <v>#REF!</v>
      </c>
      <c r="E57" s="43" t="e">
        <f>+Comparativo!E57-'Rebajos x Programa y Subpartida'!E57</f>
        <v>#REF!</v>
      </c>
      <c r="F57" s="43" t="e">
        <f>+Comparativo!F57-'Rebajos x Programa y Subpartida'!F57</f>
        <v>#REF!</v>
      </c>
      <c r="G57" s="43" t="e">
        <f>+Comparativo!G57-'Rebajos x Programa y Subpartida'!G57</f>
        <v>#REF!</v>
      </c>
      <c r="H57" s="43" t="e">
        <f>+Comparativo!H57-'Rebajos x Programa y Subpartida'!H57</f>
        <v>#REF!</v>
      </c>
      <c r="I57" s="43" t="e">
        <f>+Comparativo!I57-'Rebajos x Programa y Subpartida'!I57</f>
        <v>#REF!</v>
      </c>
      <c r="J57" s="43" t="e">
        <f>SUM(D57:I57)</f>
        <v>#REF!</v>
      </c>
      <c r="K57" s="31"/>
      <c r="L57" s="41"/>
    </row>
    <row r="58" spans="2:10" ht="14.25">
      <c r="B58" s="7" t="s">
        <v>31</v>
      </c>
      <c r="C58" s="17" t="s">
        <v>32</v>
      </c>
      <c r="D58" s="43" t="e">
        <f>+Comparativo!D58-'Rebajos x Programa y Subpartida'!D58</f>
        <v>#REF!</v>
      </c>
      <c r="E58" s="43" t="e">
        <f>+Comparativo!E58-'Rebajos x Programa y Subpartida'!E58</f>
        <v>#REF!</v>
      </c>
      <c r="F58" s="43" t="e">
        <f>+Comparativo!F58-'Rebajos x Programa y Subpartida'!F58</f>
        <v>#REF!</v>
      </c>
      <c r="G58" s="43" t="e">
        <f>+Comparativo!G58-'Rebajos x Programa y Subpartida'!G58</f>
        <v>#REF!</v>
      </c>
      <c r="H58" s="43" t="e">
        <f>+Comparativo!H58-'Rebajos x Programa y Subpartida'!H58</f>
        <v>#REF!</v>
      </c>
      <c r="I58" s="43" t="e">
        <f>+Comparativo!I58-'Rebajos x Programa y Subpartida'!I58</f>
        <v>#REF!</v>
      </c>
      <c r="J58" s="43" t="e">
        <f>SUM(D58:I58)</f>
        <v>#REF!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 t="e">
        <f aca="true" t="shared" si="10" ref="D60:J60">SUM(D61:D66)</f>
        <v>#REF!</v>
      </c>
      <c r="E60" s="14" t="e">
        <f t="shared" si="10"/>
        <v>#REF!</v>
      </c>
      <c r="F60" s="14" t="e">
        <f t="shared" si="10"/>
        <v>#REF!</v>
      </c>
      <c r="G60" s="14" t="e">
        <f t="shared" si="10"/>
        <v>#REF!</v>
      </c>
      <c r="H60" s="14" t="e">
        <f t="shared" si="10"/>
        <v>#REF!</v>
      </c>
      <c r="I60" s="14" t="e">
        <f t="shared" si="10"/>
        <v>#REF!</v>
      </c>
      <c r="J60" s="14" t="e">
        <f t="shared" si="10"/>
        <v>#REF!</v>
      </c>
    </row>
    <row r="61" spans="2:10" ht="14.25">
      <c r="B61" s="7" t="s">
        <v>35</v>
      </c>
      <c r="C61" s="17" t="s">
        <v>36</v>
      </c>
      <c r="D61" s="43" t="e">
        <f>+Comparativo!D61-'Rebajos x Programa y Subpartida'!D61</f>
        <v>#REF!</v>
      </c>
      <c r="E61" s="43" t="e">
        <f>+Comparativo!E61-'Rebajos x Programa y Subpartida'!E61</f>
        <v>#REF!</v>
      </c>
      <c r="F61" s="43" t="e">
        <f>+Comparativo!F61-'Rebajos x Programa y Subpartida'!F61</f>
        <v>#REF!</v>
      </c>
      <c r="G61" s="43" t="e">
        <f>+Comparativo!G61-'Rebajos x Programa y Subpartida'!G61</f>
        <v>#REF!</v>
      </c>
      <c r="H61" s="43" t="e">
        <f>+Comparativo!H61-'Rebajos x Programa y Subpartida'!H61</f>
        <v>#REF!</v>
      </c>
      <c r="I61" s="43" t="e">
        <f>+Comparativo!I61-'Rebajos x Programa y Subpartida'!I61</f>
        <v>#REF!</v>
      </c>
      <c r="J61" s="43" t="e">
        <f aca="true" t="shared" si="11" ref="J61:J66">SUM(D61:I61)</f>
        <v>#REF!</v>
      </c>
    </row>
    <row r="62" spans="2:10" ht="14.25">
      <c r="B62" s="7" t="s">
        <v>299</v>
      </c>
      <c r="C62" s="17" t="s">
        <v>300</v>
      </c>
      <c r="D62" s="43" t="e">
        <f>+Comparativo!D62-'Rebajos x Programa y Subpartida'!D62</f>
        <v>#REF!</v>
      </c>
      <c r="E62" s="43" t="e">
        <f>+Comparativo!E62-'Rebajos x Programa y Subpartida'!E62</f>
        <v>#REF!</v>
      </c>
      <c r="F62" s="43" t="e">
        <f>+Comparativo!F62-'Rebajos x Programa y Subpartida'!F62</f>
        <v>#REF!</v>
      </c>
      <c r="G62" s="43" t="e">
        <f>+Comparativo!G62-'Rebajos x Programa y Subpartida'!G62</f>
        <v>#REF!</v>
      </c>
      <c r="H62" s="43" t="e">
        <f>+Comparativo!H62-'Rebajos x Programa y Subpartida'!H62</f>
        <v>#REF!</v>
      </c>
      <c r="I62" s="43" t="e">
        <f>+Comparativo!I62-'Rebajos x Programa y Subpartida'!I62</f>
        <v>#REF!</v>
      </c>
      <c r="J62" s="43" t="e">
        <f t="shared" si="11"/>
        <v>#REF!</v>
      </c>
    </row>
    <row r="63" spans="2:10" ht="14.25">
      <c r="B63" s="7" t="s">
        <v>37</v>
      </c>
      <c r="C63" s="17" t="s">
        <v>38</v>
      </c>
      <c r="D63" s="43" t="e">
        <f>+Comparativo!D63-'Rebajos x Programa y Subpartida'!D63</f>
        <v>#REF!</v>
      </c>
      <c r="E63" s="43" t="e">
        <f>+Comparativo!E63-'Rebajos x Programa y Subpartida'!E63</f>
        <v>#REF!</v>
      </c>
      <c r="F63" s="43" t="e">
        <f>+Comparativo!F63-'Rebajos x Programa y Subpartida'!F63</f>
        <v>#REF!</v>
      </c>
      <c r="G63" s="43" t="e">
        <f>+Comparativo!G63-'Rebajos x Programa y Subpartida'!G63</f>
        <v>#REF!</v>
      </c>
      <c r="H63" s="43" t="e">
        <f>+Comparativo!H63-'Rebajos x Programa y Subpartida'!H63</f>
        <v>#REF!</v>
      </c>
      <c r="I63" s="43" t="e">
        <f>+Comparativo!I63-'Rebajos x Programa y Subpartida'!I63</f>
        <v>#REF!</v>
      </c>
      <c r="J63" s="43" t="e">
        <f t="shared" si="11"/>
        <v>#REF!</v>
      </c>
    </row>
    <row r="64" spans="2:10" ht="14.25">
      <c r="B64" s="7" t="s">
        <v>39</v>
      </c>
      <c r="C64" s="17" t="s">
        <v>40</v>
      </c>
      <c r="D64" s="43" t="e">
        <f>+Comparativo!D64-'Rebajos x Programa y Subpartida'!D64</f>
        <v>#REF!</v>
      </c>
      <c r="E64" s="43" t="e">
        <f>+Comparativo!E64-'Rebajos x Programa y Subpartida'!E64</f>
        <v>#REF!</v>
      </c>
      <c r="F64" s="43" t="e">
        <f>+Comparativo!F64-'Rebajos x Programa y Subpartida'!F64</f>
        <v>#REF!</v>
      </c>
      <c r="G64" s="43" t="e">
        <f>+Comparativo!G64-'Rebajos x Programa y Subpartida'!G64</f>
        <v>#REF!</v>
      </c>
      <c r="H64" s="43" t="e">
        <f>+Comparativo!H64-'Rebajos x Programa y Subpartida'!H64</f>
        <v>#REF!</v>
      </c>
      <c r="I64" s="43" t="e">
        <f>+Comparativo!I64-'Rebajos x Programa y Subpartida'!I64</f>
        <v>#REF!</v>
      </c>
      <c r="J64" s="43" t="e">
        <f t="shared" si="11"/>
        <v>#REF!</v>
      </c>
    </row>
    <row r="65" spans="2:10" ht="14.25">
      <c r="B65" s="7" t="s">
        <v>41</v>
      </c>
      <c r="C65" s="17" t="s">
        <v>112</v>
      </c>
      <c r="D65" s="43" t="e">
        <f>+Comparativo!D65-'Rebajos x Programa y Subpartida'!D65</f>
        <v>#REF!</v>
      </c>
      <c r="E65" s="43" t="e">
        <f>+Comparativo!E65-'Rebajos x Programa y Subpartida'!E65</f>
        <v>#REF!</v>
      </c>
      <c r="F65" s="43" t="e">
        <f>+Comparativo!F65-'Rebajos x Programa y Subpartida'!F65</f>
        <v>#REF!</v>
      </c>
      <c r="G65" s="43" t="e">
        <f>+Comparativo!G65-'Rebajos x Programa y Subpartida'!G65</f>
        <v>#REF!</v>
      </c>
      <c r="H65" s="43" t="e">
        <f>+Comparativo!H65-'Rebajos x Programa y Subpartida'!H65</f>
        <v>#REF!</v>
      </c>
      <c r="I65" s="43" t="e">
        <f>+Comparativo!I65-'Rebajos x Programa y Subpartida'!I65</f>
        <v>#REF!</v>
      </c>
      <c r="J65" s="43" t="e">
        <f t="shared" si="11"/>
        <v>#REF!</v>
      </c>
    </row>
    <row r="66" spans="2:10" ht="14.25">
      <c r="B66" s="7" t="s">
        <v>42</v>
      </c>
      <c r="C66" s="17" t="s">
        <v>43</v>
      </c>
      <c r="D66" s="43" t="e">
        <f>+Comparativo!D66-'Rebajos x Programa y Subpartida'!D66</f>
        <v>#REF!</v>
      </c>
      <c r="E66" s="43" t="e">
        <f>+Comparativo!E66-'Rebajos x Programa y Subpartida'!E66</f>
        <v>#REF!</v>
      </c>
      <c r="F66" s="43" t="e">
        <f>+Comparativo!F66-'Rebajos x Programa y Subpartida'!F66</f>
        <v>#REF!</v>
      </c>
      <c r="G66" s="43" t="e">
        <f>+Comparativo!G66-'Rebajos x Programa y Subpartida'!G66</f>
        <v>#REF!</v>
      </c>
      <c r="H66" s="43" t="e">
        <f>+Comparativo!H66-'Rebajos x Programa y Subpartida'!H66</f>
        <v>#REF!</v>
      </c>
      <c r="I66" s="43" t="e">
        <f>+Comparativo!I66-'Rebajos x Programa y Subpartida'!I66</f>
        <v>#REF!</v>
      </c>
      <c r="J66" s="43" t="e">
        <f t="shared" si="11"/>
        <v>#REF!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 t="e">
        <f aca="true" t="shared" si="12" ref="D68:J68">SUM(D69:D75)</f>
        <v>#REF!</v>
      </c>
      <c r="E68" s="14" t="e">
        <f t="shared" si="12"/>
        <v>#REF!</v>
      </c>
      <c r="F68" s="14" t="e">
        <f t="shared" si="12"/>
        <v>#REF!</v>
      </c>
      <c r="G68" s="14" t="e">
        <f t="shared" si="12"/>
        <v>#REF!</v>
      </c>
      <c r="H68" s="14" t="e">
        <f t="shared" si="12"/>
        <v>#REF!</v>
      </c>
      <c r="I68" s="14" t="e">
        <f t="shared" si="12"/>
        <v>#REF!</v>
      </c>
      <c r="J68" s="14" t="e">
        <f t="shared" si="12"/>
        <v>#REF!</v>
      </c>
    </row>
    <row r="69" spans="2:10" ht="14.25">
      <c r="B69" s="7" t="s">
        <v>46</v>
      </c>
      <c r="C69" s="17" t="s">
        <v>113</v>
      </c>
      <c r="D69" s="43" t="e">
        <f>+Comparativo!D69-'Rebajos x Programa y Subpartida'!D69</f>
        <v>#REF!</v>
      </c>
      <c r="E69" s="43" t="e">
        <f>+Comparativo!E69-'Rebajos x Programa y Subpartida'!E69</f>
        <v>#REF!</v>
      </c>
      <c r="F69" s="43" t="e">
        <f>+Comparativo!F69-'Rebajos x Programa y Subpartida'!F69</f>
        <v>#REF!</v>
      </c>
      <c r="G69" s="43" t="e">
        <f>+Comparativo!G69-'Rebajos x Programa y Subpartida'!G69</f>
        <v>#REF!</v>
      </c>
      <c r="H69" s="43" t="e">
        <f>+Comparativo!H69-'Rebajos x Programa y Subpartida'!H69</f>
        <v>#REF!</v>
      </c>
      <c r="I69" s="43" t="e">
        <f>+Comparativo!I69-'Rebajos x Programa y Subpartida'!I69</f>
        <v>#REF!</v>
      </c>
      <c r="J69" s="43" t="e">
        <f aca="true" t="shared" si="13" ref="J69:J75">SUM(D69:I69)</f>
        <v>#REF!</v>
      </c>
    </row>
    <row r="70" spans="2:10" ht="14.25">
      <c r="B70" s="7" t="s">
        <v>47</v>
      </c>
      <c r="C70" s="17" t="s">
        <v>48</v>
      </c>
      <c r="D70" s="43" t="e">
        <f>+Comparativo!D70-'Rebajos x Programa y Subpartida'!D70</f>
        <v>#REF!</v>
      </c>
      <c r="E70" s="43" t="e">
        <f>+Comparativo!E70-'Rebajos x Programa y Subpartida'!E70</f>
        <v>#REF!</v>
      </c>
      <c r="F70" s="43" t="e">
        <f>+Comparativo!F70-'Rebajos x Programa y Subpartida'!F70</f>
        <v>#REF!</v>
      </c>
      <c r="G70" s="43" t="e">
        <f>+Comparativo!G70-'Rebajos x Programa y Subpartida'!G70</f>
        <v>#REF!</v>
      </c>
      <c r="H70" s="43" t="e">
        <f>+Comparativo!H70-'Rebajos x Programa y Subpartida'!H70</f>
        <v>#REF!</v>
      </c>
      <c r="I70" s="43" t="e">
        <f>+Comparativo!I70-'Rebajos x Programa y Subpartida'!I70</f>
        <v>#REF!</v>
      </c>
      <c r="J70" s="43" t="e">
        <f t="shared" si="13"/>
        <v>#REF!</v>
      </c>
    </row>
    <row r="71" spans="2:10" ht="14.25">
      <c r="B71" s="7" t="s">
        <v>49</v>
      </c>
      <c r="C71" s="17" t="s">
        <v>114</v>
      </c>
      <c r="D71" s="43" t="e">
        <f>+Comparativo!D71-'Rebajos x Programa y Subpartida'!D71</f>
        <v>#REF!</v>
      </c>
      <c r="E71" s="43" t="e">
        <f>+Comparativo!E71-'Rebajos x Programa y Subpartida'!E71</f>
        <v>#REF!</v>
      </c>
      <c r="F71" s="43" t="e">
        <f>+Comparativo!F71-'Rebajos x Programa y Subpartida'!F71</f>
        <v>#REF!</v>
      </c>
      <c r="G71" s="43" t="e">
        <f>+Comparativo!G71-'Rebajos x Programa y Subpartida'!G71</f>
        <v>#REF!</v>
      </c>
      <c r="H71" s="43" t="e">
        <f>+Comparativo!H71-'Rebajos x Programa y Subpartida'!H71</f>
        <v>#REF!</v>
      </c>
      <c r="I71" s="43" t="e">
        <f>+Comparativo!I71-'Rebajos x Programa y Subpartida'!I71</f>
        <v>#REF!</v>
      </c>
      <c r="J71" s="43" t="e">
        <f t="shared" si="13"/>
        <v>#REF!</v>
      </c>
    </row>
    <row r="72" spans="2:10" ht="14.25">
      <c r="B72" s="7" t="s">
        <v>50</v>
      </c>
      <c r="C72" s="17" t="s">
        <v>51</v>
      </c>
      <c r="D72" s="43" t="e">
        <f>+Comparativo!D72-'Rebajos x Programa y Subpartida'!D72</f>
        <v>#REF!</v>
      </c>
      <c r="E72" s="43" t="e">
        <f>+Comparativo!E72-'Rebajos x Programa y Subpartida'!E72</f>
        <v>#REF!</v>
      </c>
      <c r="F72" s="43" t="e">
        <f>+Comparativo!F72-'Rebajos x Programa y Subpartida'!F72</f>
        <v>#REF!</v>
      </c>
      <c r="G72" s="43" t="e">
        <f>+Comparativo!G72-'Rebajos x Programa y Subpartida'!G72</f>
        <v>#REF!</v>
      </c>
      <c r="H72" s="43" t="e">
        <f>+Comparativo!H72-'Rebajos x Programa y Subpartida'!H72</f>
        <v>#REF!</v>
      </c>
      <c r="I72" s="43" t="e">
        <f>+Comparativo!I72-'Rebajos x Programa y Subpartida'!I72</f>
        <v>#REF!</v>
      </c>
      <c r="J72" s="43" t="e">
        <f t="shared" si="13"/>
        <v>#REF!</v>
      </c>
    </row>
    <row r="73" spans="2:10" ht="14.25">
      <c r="B73" s="7" t="s">
        <v>52</v>
      </c>
      <c r="C73" s="17" t="s">
        <v>53</v>
      </c>
      <c r="D73" s="43" t="e">
        <f>+Comparativo!D73-'Rebajos x Programa y Subpartida'!D73</f>
        <v>#REF!</v>
      </c>
      <c r="E73" s="43" t="e">
        <f>+Comparativo!E73-'Rebajos x Programa y Subpartida'!E73</f>
        <v>#REF!</v>
      </c>
      <c r="F73" s="43" t="e">
        <f>+Comparativo!F73-'Rebajos x Programa y Subpartida'!F73</f>
        <v>#REF!</v>
      </c>
      <c r="G73" s="43" t="e">
        <f>+Comparativo!G73-'Rebajos x Programa y Subpartida'!G73</f>
        <v>#REF!</v>
      </c>
      <c r="H73" s="43" t="e">
        <f>+Comparativo!H73-'Rebajos x Programa y Subpartida'!H73</f>
        <v>#REF!</v>
      </c>
      <c r="I73" s="43" t="e">
        <f>+Comparativo!I73-'Rebajos x Programa y Subpartida'!I73</f>
        <v>#REF!</v>
      </c>
      <c r="J73" s="43" t="e">
        <f t="shared" si="13"/>
        <v>#REF!</v>
      </c>
    </row>
    <row r="74" spans="2:10" ht="14.25">
      <c r="B74" s="7" t="s">
        <v>54</v>
      </c>
      <c r="C74" s="17" t="s">
        <v>55</v>
      </c>
      <c r="D74" s="43" t="e">
        <f>+Comparativo!D74-'Rebajos x Programa y Subpartida'!D74</f>
        <v>#REF!</v>
      </c>
      <c r="E74" s="43" t="e">
        <f>+Comparativo!E74-'Rebajos x Programa y Subpartida'!E74</f>
        <v>#REF!</v>
      </c>
      <c r="F74" s="43" t="e">
        <f>+Comparativo!F74-'Rebajos x Programa y Subpartida'!F74</f>
        <v>#REF!</v>
      </c>
      <c r="G74" s="43" t="e">
        <f>+Comparativo!G74-'Rebajos x Programa y Subpartida'!G74</f>
        <v>#REF!</v>
      </c>
      <c r="H74" s="43" t="e">
        <f>+Comparativo!H74-'Rebajos x Programa y Subpartida'!H74</f>
        <v>#REF!</v>
      </c>
      <c r="I74" s="43" t="e">
        <f>+Comparativo!I74-'Rebajos x Programa y Subpartida'!I74</f>
        <v>#REF!</v>
      </c>
      <c r="J74" s="43" t="e">
        <f t="shared" si="13"/>
        <v>#REF!</v>
      </c>
    </row>
    <row r="75" spans="2:10" ht="14.25">
      <c r="B75" s="7" t="s">
        <v>56</v>
      </c>
      <c r="C75" s="17" t="s">
        <v>115</v>
      </c>
      <c r="D75" s="43" t="e">
        <f>+Comparativo!D75-'Rebajos x Programa y Subpartida'!D75</f>
        <v>#REF!</v>
      </c>
      <c r="E75" s="43" t="e">
        <f>+Comparativo!E75-'Rebajos x Programa y Subpartida'!E75</f>
        <v>#REF!</v>
      </c>
      <c r="F75" s="43" t="e">
        <f>+Comparativo!F75-'Rebajos x Programa y Subpartida'!F75</f>
        <v>#REF!</v>
      </c>
      <c r="G75" s="43" t="e">
        <f>+Comparativo!G75-'Rebajos x Programa y Subpartida'!G75</f>
        <v>#REF!</v>
      </c>
      <c r="H75" s="43" t="e">
        <f>+Comparativo!H75-'Rebajos x Programa y Subpartida'!H75</f>
        <v>#REF!</v>
      </c>
      <c r="I75" s="43" t="e">
        <f>+Comparativo!I75-'Rebajos x Programa y Subpartida'!I75</f>
        <v>#REF!</v>
      </c>
      <c r="J75" s="43" t="e">
        <f t="shared" si="13"/>
        <v>#REF!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 t="e">
        <f aca="true" t="shared" si="14" ref="D77:J77">SUM(D78:D81)</f>
        <v>#REF!</v>
      </c>
      <c r="E77" s="14" t="e">
        <f t="shared" si="14"/>
        <v>#REF!</v>
      </c>
      <c r="F77" s="14" t="e">
        <f t="shared" si="14"/>
        <v>#REF!</v>
      </c>
      <c r="G77" s="14" t="e">
        <f t="shared" si="14"/>
        <v>#REF!</v>
      </c>
      <c r="H77" s="14" t="e">
        <f t="shared" si="14"/>
        <v>#REF!</v>
      </c>
      <c r="I77" s="14" t="e">
        <f t="shared" si="14"/>
        <v>#REF!</v>
      </c>
      <c r="J77" s="14" t="e">
        <f t="shared" si="14"/>
        <v>#REF!</v>
      </c>
    </row>
    <row r="78" spans="2:10" ht="14.25">
      <c r="B78" s="7" t="s">
        <v>59</v>
      </c>
      <c r="C78" s="17" t="s">
        <v>116</v>
      </c>
      <c r="D78" s="43" t="e">
        <f>+Comparativo!D78-'Rebajos x Programa y Subpartida'!D78</f>
        <v>#REF!</v>
      </c>
      <c r="E78" s="43" t="e">
        <f>+Comparativo!E78-'Rebajos x Programa y Subpartida'!E78</f>
        <v>#REF!</v>
      </c>
      <c r="F78" s="43" t="e">
        <f>+Comparativo!F78-'Rebajos x Programa y Subpartida'!F78</f>
        <v>#REF!</v>
      </c>
      <c r="G78" s="43" t="e">
        <f>+Comparativo!G78-'Rebajos x Programa y Subpartida'!G78</f>
        <v>#REF!</v>
      </c>
      <c r="H78" s="43" t="e">
        <f>+Comparativo!H78-'Rebajos x Programa y Subpartida'!H78</f>
        <v>#REF!</v>
      </c>
      <c r="I78" s="43" t="e">
        <f>+Comparativo!I78-'Rebajos x Programa y Subpartida'!I78</f>
        <v>#REF!</v>
      </c>
      <c r="J78" s="43" t="e">
        <f>SUM(D78:I78)</f>
        <v>#REF!</v>
      </c>
    </row>
    <row r="79" spans="2:10" ht="14.25">
      <c r="B79" s="7" t="s">
        <v>60</v>
      </c>
      <c r="C79" s="17" t="s">
        <v>117</v>
      </c>
      <c r="D79" s="43" t="e">
        <f>+Comparativo!D79-'Rebajos x Programa y Subpartida'!D79</f>
        <v>#REF!</v>
      </c>
      <c r="E79" s="43" t="e">
        <f>+Comparativo!E79-'Rebajos x Programa y Subpartida'!E79</f>
        <v>#REF!</v>
      </c>
      <c r="F79" s="43" t="e">
        <f>+Comparativo!F79-'Rebajos x Programa y Subpartida'!F79</f>
        <v>#REF!</v>
      </c>
      <c r="G79" s="43" t="e">
        <f>+Comparativo!G79-'Rebajos x Programa y Subpartida'!G79</f>
        <v>#REF!</v>
      </c>
      <c r="H79" s="43" t="e">
        <f>+Comparativo!H79-'Rebajos x Programa y Subpartida'!H79</f>
        <v>#REF!</v>
      </c>
      <c r="I79" s="43" t="e">
        <f>+Comparativo!I79-'Rebajos x Programa y Subpartida'!I79</f>
        <v>#REF!</v>
      </c>
      <c r="J79" s="43" t="e">
        <f>SUM(D79:I79)</f>
        <v>#REF!</v>
      </c>
    </row>
    <row r="80" spans="2:10" ht="14.25">
      <c r="B80" s="7" t="s">
        <v>61</v>
      </c>
      <c r="C80" s="17" t="s">
        <v>118</v>
      </c>
      <c r="D80" s="43" t="e">
        <f>+Comparativo!D80-'Rebajos x Programa y Subpartida'!D80</f>
        <v>#REF!</v>
      </c>
      <c r="E80" s="43" t="e">
        <f>+Comparativo!E80-'Rebajos x Programa y Subpartida'!E80</f>
        <v>#REF!</v>
      </c>
      <c r="F80" s="43" t="e">
        <f>+Comparativo!F80-'Rebajos x Programa y Subpartida'!F80</f>
        <v>#REF!</v>
      </c>
      <c r="G80" s="43" t="e">
        <f>+Comparativo!G80-'Rebajos x Programa y Subpartida'!G80</f>
        <v>#REF!</v>
      </c>
      <c r="H80" s="43" t="e">
        <f>+Comparativo!H80-'Rebajos x Programa y Subpartida'!H80</f>
        <v>#REF!</v>
      </c>
      <c r="I80" s="43" t="e">
        <f>+Comparativo!I80-'Rebajos x Programa y Subpartida'!I80</f>
        <v>#REF!</v>
      </c>
      <c r="J80" s="43" t="e">
        <f>SUM(D80:I80)</f>
        <v>#REF!</v>
      </c>
    </row>
    <row r="81" spans="2:10" ht="14.25">
      <c r="B81" s="7" t="s">
        <v>62</v>
      </c>
      <c r="C81" s="17" t="s">
        <v>119</v>
      </c>
      <c r="D81" s="43" t="e">
        <f>+Comparativo!D81-'Rebajos x Programa y Subpartida'!D81</f>
        <v>#REF!</v>
      </c>
      <c r="E81" s="43" t="e">
        <f>+Comparativo!E81-'Rebajos x Programa y Subpartida'!E81</f>
        <v>#REF!</v>
      </c>
      <c r="F81" s="43" t="e">
        <f>+Comparativo!F81-'Rebajos x Programa y Subpartida'!F81</f>
        <v>#REF!</v>
      </c>
      <c r="G81" s="43" t="e">
        <f>+Comparativo!G81-'Rebajos x Programa y Subpartida'!G81</f>
        <v>#REF!</v>
      </c>
      <c r="H81" s="43" t="e">
        <f>+Comparativo!H81-'Rebajos x Programa y Subpartida'!H81</f>
        <v>#REF!</v>
      </c>
      <c r="I81" s="43" t="e">
        <f>+Comparativo!I81-'Rebajos x Programa y Subpartida'!I81</f>
        <v>#REF!</v>
      </c>
      <c r="J81" s="43" t="e">
        <f>SUM(D81:I81)</f>
        <v>#REF!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 t="e">
        <f aca="true" t="shared" si="15" ref="D83:J83">SUM(D84:D85)</f>
        <v>#REF!</v>
      </c>
      <c r="E83" s="14" t="e">
        <f t="shared" si="15"/>
        <v>#REF!</v>
      </c>
      <c r="F83" s="14" t="e">
        <f t="shared" si="15"/>
        <v>#REF!</v>
      </c>
      <c r="G83" s="14" t="e">
        <f t="shared" si="15"/>
        <v>#REF!</v>
      </c>
      <c r="H83" s="14" t="e">
        <f t="shared" si="15"/>
        <v>#REF!</v>
      </c>
      <c r="I83" s="14" t="e">
        <f t="shared" si="15"/>
        <v>#REF!</v>
      </c>
      <c r="J83" s="14" t="e">
        <f t="shared" si="15"/>
        <v>#REF!</v>
      </c>
    </row>
    <row r="84" spans="2:10" ht="14.25">
      <c r="B84" s="7" t="s">
        <v>65</v>
      </c>
      <c r="C84" s="17" t="s">
        <v>66</v>
      </c>
      <c r="D84" s="43" t="e">
        <f>+Comparativo!D84-'Rebajos x Programa y Subpartida'!D84</f>
        <v>#REF!</v>
      </c>
      <c r="E84" s="43" t="e">
        <f>+Comparativo!E84-'Rebajos x Programa y Subpartida'!E84</f>
        <v>#REF!</v>
      </c>
      <c r="F84" s="43" t="e">
        <f>+Comparativo!F84-'Rebajos x Programa y Subpartida'!F84</f>
        <v>#REF!</v>
      </c>
      <c r="G84" s="43" t="e">
        <f>+Comparativo!G84-'Rebajos x Programa y Subpartida'!G84</f>
        <v>#REF!</v>
      </c>
      <c r="H84" s="43" t="e">
        <f>+Comparativo!H84-'Rebajos x Programa y Subpartida'!H84</f>
        <v>#REF!</v>
      </c>
      <c r="I84" s="43" t="e">
        <f>+Comparativo!I84-'Rebajos x Programa y Subpartida'!I84</f>
        <v>#REF!</v>
      </c>
      <c r="J84" s="43" t="e">
        <f>SUM(D84:I84)</f>
        <v>#REF!</v>
      </c>
    </row>
    <row r="85" spans="2:10" ht="14.25">
      <c r="B85" s="7" t="s">
        <v>67</v>
      </c>
      <c r="C85" s="17" t="s">
        <v>68</v>
      </c>
      <c r="D85" s="43" t="e">
        <f>+Comparativo!D85-'Rebajos x Programa y Subpartida'!D85</f>
        <v>#REF!</v>
      </c>
      <c r="E85" s="43" t="e">
        <f>+Comparativo!E85-'Rebajos x Programa y Subpartida'!E85</f>
        <v>#REF!</v>
      </c>
      <c r="F85" s="43" t="e">
        <f>+Comparativo!F85-'Rebajos x Programa y Subpartida'!F85</f>
        <v>#REF!</v>
      </c>
      <c r="G85" s="43" t="e">
        <f>+Comparativo!G85-'Rebajos x Programa y Subpartida'!G85</f>
        <v>#REF!</v>
      </c>
      <c r="H85" s="43" t="e">
        <f>+Comparativo!H85-'Rebajos x Programa y Subpartida'!H85</f>
        <v>#REF!</v>
      </c>
      <c r="I85" s="43" t="e">
        <f>+Comparativo!I85-'Rebajos x Programa y Subpartida'!I85</f>
        <v>#REF!</v>
      </c>
      <c r="J85" s="43" t="e">
        <f>SUM(D85:I85)</f>
        <v>#REF!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 t="e">
        <f aca="true" t="shared" si="16" ref="D87:J87">SUM(D88:D89)</f>
        <v>#REF!</v>
      </c>
      <c r="E87" s="14" t="e">
        <f t="shared" si="16"/>
        <v>#REF!</v>
      </c>
      <c r="F87" s="14" t="e">
        <f t="shared" si="16"/>
        <v>#REF!</v>
      </c>
      <c r="G87" s="14" t="e">
        <f t="shared" si="16"/>
        <v>#REF!</v>
      </c>
      <c r="H87" s="14" t="e">
        <f t="shared" si="16"/>
        <v>#REF!</v>
      </c>
      <c r="I87" s="14" t="e">
        <f t="shared" si="16"/>
        <v>#REF!</v>
      </c>
      <c r="J87" s="14" t="e">
        <f t="shared" si="16"/>
        <v>#REF!</v>
      </c>
    </row>
    <row r="88" spans="2:10" ht="14.25">
      <c r="B88" s="7" t="s">
        <v>71</v>
      </c>
      <c r="C88" s="17" t="s">
        <v>120</v>
      </c>
      <c r="D88" s="43" t="e">
        <f>+Comparativo!D88-'Rebajos x Programa y Subpartida'!D88</f>
        <v>#REF!</v>
      </c>
      <c r="E88" s="43" t="e">
        <f>+Comparativo!E88-'Rebajos x Programa y Subpartida'!E88</f>
        <v>#REF!</v>
      </c>
      <c r="F88" s="43" t="e">
        <f>+Comparativo!F88-'Rebajos x Programa y Subpartida'!F88</f>
        <v>#REF!</v>
      </c>
      <c r="G88" s="43" t="e">
        <f>+Comparativo!G88-'Rebajos x Programa y Subpartida'!G88</f>
        <v>#REF!</v>
      </c>
      <c r="H88" s="43" t="e">
        <f>+Comparativo!H88-'Rebajos x Programa y Subpartida'!H88</f>
        <v>#REF!</v>
      </c>
      <c r="I88" s="43" t="e">
        <f>+Comparativo!I88-'Rebajos x Programa y Subpartida'!I88</f>
        <v>#REF!</v>
      </c>
      <c r="J88" s="43" t="e">
        <f>SUM(D88:I88)</f>
        <v>#REF!</v>
      </c>
    </row>
    <row r="89" spans="2:10" ht="14.25">
      <c r="B89" s="7" t="s">
        <v>72</v>
      </c>
      <c r="C89" s="17" t="s">
        <v>73</v>
      </c>
      <c r="D89" s="43" t="e">
        <f>+Comparativo!D89-'Rebajos x Programa y Subpartida'!D89</f>
        <v>#REF!</v>
      </c>
      <c r="E89" s="43" t="e">
        <f>+Comparativo!E89-'Rebajos x Programa y Subpartida'!E89</f>
        <v>#REF!</v>
      </c>
      <c r="F89" s="43" t="e">
        <f>+Comparativo!F89-'Rebajos x Programa y Subpartida'!F89</f>
        <v>#REF!</v>
      </c>
      <c r="G89" s="43" t="e">
        <f>+Comparativo!G89-'Rebajos x Programa y Subpartida'!G89</f>
        <v>#REF!</v>
      </c>
      <c r="H89" s="43" t="e">
        <f>+Comparativo!H89-'Rebajos x Programa y Subpartida'!H89</f>
        <v>#REF!</v>
      </c>
      <c r="I89" s="43" t="e">
        <f>+Comparativo!I89-'Rebajos x Programa y Subpartida'!I89</f>
        <v>#REF!</v>
      </c>
      <c r="J89" s="43" t="e">
        <f>SUM(D89:I89)</f>
        <v>#REF!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 t="e">
        <f aca="true" t="shared" si="17" ref="D91:J91">SUM(D92:D99)</f>
        <v>#REF!</v>
      </c>
      <c r="E91" s="14" t="e">
        <f t="shared" si="17"/>
        <v>#REF!</v>
      </c>
      <c r="F91" s="14" t="e">
        <f t="shared" si="17"/>
        <v>#REF!</v>
      </c>
      <c r="G91" s="14" t="e">
        <f t="shared" si="17"/>
        <v>#REF!</v>
      </c>
      <c r="H91" s="14" t="e">
        <f t="shared" si="17"/>
        <v>#REF!</v>
      </c>
      <c r="I91" s="14" t="e">
        <f t="shared" si="17"/>
        <v>#REF!</v>
      </c>
      <c r="J91" s="14" t="e">
        <f t="shared" si="17"/>
        <v>#REF!</v>
      </c>
    </row>
    <row r="92" spans="2:10" ht="14.25">
      <c r="B92" s="7" t="s">
        <v>76</v>
      </c>
      <c r="C92" s="17" t="s">
        <v>121</v>
      </c>
      <c r="D92" s="43" t="e">
        <f>+Comparativo!D92-'Rebajos x Programa y Subpartida'!D92</f>
        <v>#REF!</v>
      </c>
      <c r="E92" s="43" t="e">
        <f>+Comparativo!E92-'Rebajos x Programa y Subpartida'!E92</f>
        <v>#REF!</v>
      </c>
      <c r="F92" s="43" t="e">
        <f>+Comparativo!F92-'Rebajos x Programa y Subpartida'!F92</f>
        <v>#REF!</v>
      </c>
      <c r="G92" s="43" t="e">
        <f>+Comparativo!G92-'Rebajos x Programa y Subpartida'!G92</f>
        <v>#REF!</v>
      </c>
      <c r="H92" s="43" t="e">
        <f>+Comparativo!H92-'Rebajos x Programa y Subpartida'!H92</f>
        <v>#REF!</v>
      </c>
      <c r="I92" s="43" t="e">
        <f>+Comparativo!I92-'Rebajos x Programa y Subpartida'!I92</f>
        <v>#REF!</v>
      </c>
      <c r="J92" s="43" t="e">
        <f aca="true" t="shared" si="18" ref="J92:J99">SUM(D92:I92)</f>
        <v>#REF!</v>
      </c>
    </row>
    <row r="93" spans="2:10" ht="14.25">
      <c r="B93" s="7" t="s">
        <v>77</v>
      </c>
      <c r="C93" s="17" t="s">
        <v>122</v>
      </c>
      <c r="D93" s="43" t="e">
        <f>+Comparativo!D93-'Rebajos x Programa y Subpartida'!D93</f>
        <v>#REF!</v>
      </c>
      <c r="E93" s="43" t="e">
        <f>+Comparativo!E93-'Rebajos x Programa y Subpartida'!E93</f>
        <v>#REF!</v>
      </c>
      <c r="F93" s="43" t="e">
        <f>+Comparativo!F93-'Rebajos x Programa y Subpartida'!F93</f>
        <v>#REF!</v>
      </c>
      <c r="G93" s="43" t="e">
        <f>+Comparativo!G93-'Rebajos x Programa y Subpartida'!G93</f>
        <v>#REF!</v>
      </c>
      <c r="H93" s="43" t="e">
        <f>+Comparativo!H93-'Rebajos x Programa y Subpartida'!H93</f>
        <v>#REF!</v>
      </c>
      <c r="I93" s="43" t="e">
        <f>+Comparativo!I93-'Rebajos x Programa y Subpartida'!I93</f>
        <v>#REF!</v>
      </c>
      <c r="J93" s="43" t="e">
        <f t="shared" si="18"/>
        <v>#REF!</v>
      </c>
    </row>
    <row r="94" spans="2:10" ht="14.25">
      <c r="B94" s="7" t="s">
        <v>78</v>
      </c>
      <c r="C94" s="17" t="s">
        <v>192</v>
      </c>
      <c r="D94" s="43" t="e">
        <f>+Comparativo!D94-'Rebajos x Programa y Subpartida'!D94</f>
        <v>#REF!</v>
      </c>
      <c r="E94" s="43" t="e">
        <f>+Comparativo!E94-'Rebajos x Programa y Subpartida'!E94</f>
        <v>#REF!</v>
      </c>
      <c r="F94" s="43" t="e">
        <f>+Comparativo!F94-'Rebajos x Programa y Subpartida'!F94</f>
        <v>#REF!</v>
      </c>
      <c r="G94" s="43" t="e">
        <f>+Comparativo!G94-'Rebajos x Programa y Subpartida'!G94</f>
        <v>#REF!</v>
      </c>
      <c r="H94" s="43" t="e">
        <f>+Comparativo!H94-'Rebajos x Programa y Subpartida'!H94</f>
        <v>#REF!</v>
      </c>
      <c r="I94" s="43" t="e">
        <f>+Comparativo!I94-'Rebajos x Programa y Subpartida'!I94</f>
        <v>#REF!</v>
      </c>
      <c r="J94" s="43" t="e">
        <f t="shared" si="18"/>
        <v>#REF!</v>
      </c>
    </row>
    <row r="95" spans="2:10" ht="14.25">
      <c r="B95" s="7" t="s">
        <v>193</v>
      </c>
      <c r="C95" s="17" t="s">
        <v>194</v>
      </c>
      <c r="D95" s="43" t="e">
        <f>+Comparativo!D95-'Rebajos x Programa y Subpartida'!D95</f>
        <v>#REF!</v>
      </c>
      <c r="E95" s="43" t="e">
        <f>+Comparativo!E95-'Rebajos x Programa y Subpartida'!E95</f>
        <v>#REF!</v>
      </c>
      <c r="F95" s="43" t="e">
        <f>+Comparativo!F95-'Rebajos x Programa y Subpartida'!F95</f>
        <v>#REF!</v>
      </c>
      <c r="G95" s="43" t="e">
        <f>+Comparativo!G95-'Rebajos x Programa y Subpartida'!G95</f>
        <v>#REF!</v>
      </c>
      <c r="H95" s="43" t="e">
        <f>+Comparativo!H95-'Rebajos x Programa y Subpartida'!H95</f>
        <v>#REF!</v>
      </c>
      <c r="I95" s="43" t="e">
        <f>+Comparativo!I95-'Rebajos x Programa y Subpartida'!I95</f>
        <v>#REF!</v>
      </c>
      <c r="J95" s="43" t="e">
        <f t="shared" si="18"/>
        <v>#REF!</v>
      </c>
    </row>
    <row r="96" spans="2:10" ht="14.25">
      <c r="B96" s="7" t="s">
        <v>195</v>
      </c>
      <c r="C96" s="17" t="s">
        <v>123</v>
      </c>
      <c r="D96" s="43" t="e">
        <f>+Comparativo!D96-'Rebajos x Programa y Subpartida'!D96</f>
        <v>#REF!</v>
      </c>
      <c r="E96" s="43" t="e">
        <f>+Comparativo!E96-'Rebajos x Programa y Subpartida'!E96</f>
        <v>#REF!</v>
      </c>
      <c r="F96" s="43" t="e">
        <f>+Comparativo!F96-'Rebajos x Programa y Subpartida'!F96</f>
        <v>#REF!</v>
      </c>
      <c r="G96" s="43" t="e">
        <f>+Comparativo!G96-'Rebajos x Programa y Subpartida'!G96</f>
        <v>#REF!</v>
      </c>
      <c r="H96" s="43" t="e">
        <f>+Comparativo!H96-'Rebajos x Programa y Subpartida'!H96</f>
        <v>#REF!</v>
      </c>
      <c r="I96" s="43" t="e">
        <f>+Comparativo!I96-'Rebajos x Programa y Subpartida'!I96</f>
        <v>#REF!</v>
      </c>
      <c r="J96" s="43" t="e">
        <f t="shared" si="18"/>
        <v>#REF!</v>
      </c>
    </row>
    <row r="97" spans="2:10" ht="14.25">
      <c r="B97" s="7" t="s">
        <v>196</v>
      </c>
      <c r="C97" s="17" t="s">
        <v>197</v>
      </c>
      <c r="D97" s="43" t="e">
        <f>+Comparativo!D97-'Rebajos x Programa y Subpartida'!D97</f>
        <v>#REF!</v>
      </c>
      <c r="E97" s="43" t="e">
        <f>+Comparativo!E97-'Rebajos x Programa y Subpartida'!E97</f>
        <v>#REF!</v>
      </c>
      <c r="F97" s="43" t="e">
        <f>+Comparativo!F97-'Rebajos x Programa y Subpartida'!F97</f>
        <v>#REF!</v>
      </c>
      <c r="G97" s="43" t="e">
        <f>+Comparativo!G97-'Rebajos x Programa y Subpartida'!G97</f>
        <v>#REF!</v>
      </c>
      <c r="H97" s="43" t="e">
        <f>+Comparativo!H97-'Rebajos x Programa y Subpartida'!H97</f>
        <v>#REF!</v>
      </c>
      <c r="I97" s="43" t="e">
        <f>+Comparativo!I97-'Rebajos x Programa y Subpartida'!I97</f>
        <v>#REF!</v>
      </c>
      <c r="J97" s="43" t="e">
        <f t="shared" si="18"/>
        <v>#REF!</v>
      </c>
    </row>
    <row r="98" spans="2:10" ht="14.25">
      <c r="B98" s="7" t="s">
        <v>198</v>
      </c>
      <c r="C98" s="17" t="s">
        <v>199</v>
      </c>
      <c r="D98" s="43" t="e">
        <f>+Comparativo!D98-'Rebajos x Programa y Subpartida'!D98</f>
        <v>#REF!</v>
      </c>
      <c r="E98" s="43" t="e">
        <f>+Comparativo!E98-'Rebajos x Programa y Subpartida'!E98</f>
        <v>#REF!</v>
      </c>
      <c r="F98" s="43" t="e">
        <f>+Comparativo!F98-'Rebajos x Programa y Subpartida'!F98</f>
        <v>#REF!</v>
      </c>
      <c r="G98" s="43" t="e">
        <f>+Comparativo!G98-'Rebajos x Programa y Subpartida'!G98</f>
        <v>#REF!</v>
      </c>
      <c r="H98" s="43" t="e">
        <f>+Comparativo!H98-'Rebajos x Programa y Subpartida'!H98</f>
        <v>#REF!</v>
      </c>
      <c r="I98" s="43" t="e">
        <f>+Comparativo!I98-'Rebajos x Programa y Subpartida'!I98</f>
        <v>#REF!</v>
      </c>
      <c r="J98" s="43" t="e">
        <f t="shared" si="18"/>
        <v>#REF!</v>
      </c>
    </row>
    <row r="99" spans="2:10" ht="14.25">
      <c r="B99" s="7" t="s">
        <v>200</v>
      </c>
      <c r="C99" s="17" t="s">
        <v>201</v>
      </c>
      <c r="D99" s="43" t="e">
        <f>+Comparativo!D99-'Rebajos x Programa y Subpartida'!D99</f>
        <v>#REF!</v>
      </c>
      <c r="E99" s="43" t="e">
        <f>+Comparativo!E99-'Rebajos x Programa y Subpartida'!E99</f>
        <v>#REF!</v>
      </c>
      <c r="F99" s="43" t="e">
        <f>+Comparativo!F99-'Rebajos x Programa y Subpartida'!F99</f>
        <v>#REF!</v>
      </c>
      <c r="G99" s="43" t="e">
        <f>+Comparativo!G99-'Rebajos x Programa y Subpartida'!G99</f>
        <v>#REF!</v>
      </c>
      <c r="H99" s="43" t="e">
        <f>+Comparativo!H99-'Rebajos x Programa y Subpartida'!H99</f>
        <v>#REF!</v>
      </c>
      <c r="I99" s="43" t="e">
        <f>+Comparativo!I99-'Rebajos x Programa y Subpartida'!I99</f>
        <v>#REF!</v>
      </c>
      <c r="J99" s="43" t="e">
        <f t="shared" si="18"/>
        <v>#REF!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 t="e">
        <f aca="true" t="shared" si="19" ref="D101:J101">SUM(D102)</f>
        <v>#REF!</v>
      </c>
      <c r="E101" s="14" t="e">
        <f t="shared" si="19"/>
        <v>#REF!</v>
      </c>
      <c r="F101" s="14" t="e">
        <f t="shared" si="19"/>
        <v>#REF!</v>
      </c>
      <c r="G101" s="14" t="e">
        <f t="shared" si="19"/>
        <v>#REF!</v>
      </c>
      <c r="H101" s="14" t="e">
        <f t="shared" si="19"/>
        <v>#REF!</v>
      </c>
      <c r="I101" s="14" t="e">
        <f t="shared" si="19"/>
        <v>#REF!</v>
      </c>
      <c r="J101" s="14" t="e">
        <f t="shared" si="19"/>
        <v>#REF!</v>
      </c>
    </row>
    <row r="102" spans="2:10" ht="14.25">
      <c r="B102" s="7" t="s">
        <v>204</v>
      </c>
      <c r="C102" s="17" t="s">
        <v>124</v>
      </c>
      <c r="D102" s="43" t="e">
        <f>+Comparativo!D102-'Rebajos x Programa y Subpartida'!D102</f>
        <v>#REF!</v>
      </c>
      <c r="E102" s="43" t="e">
        <f>+Comparativo!E102-'Rebajos x Programa y Subpartida'!E102</f>
        <v>#REF!</v>
      </c>
      <c r="F102" s="43" t="e">
        <f>+Comparativo!F102-'Rebajos x Programa y Subpartida'!F102</f>
        <v>#REF!</v>
      </c>
      <c r="G102" s="43" t="e">
        <f>+Comparativo!G102-'Rebajos x Programa y Subpartida'!G102</f>
        <v>#REF!</v>
      </c>
      <c r="H102" s="43" t="e">
        <f>+Comparativo!H102-'Rebajos x Programa y Subpartida'!H102</f>
        <v>#REF!</v>
      </c>
      <c r="I102" s="43" t="e">
        <f>+Comparativo!I102-'Rebajos x Programa y Subpartida'!I102</f>
        <v>#REF!</v>
      </c>
      <c r="J102" s="43" t="e">
        <f>SUM(D102:I102)</f>
        <v>#REF!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 t="e">
        <f aca="true" t="shared" si="20" ref="D104:J104">SUM(D105:D106)</f>
        <v>#REF!</v>
      </c>
      <c r="E104" s="14" t="e">
        <f t="shared" si="20"/>
        <v>#REF!</v>
      </c>
      <c r="F104" s="14" t="e">
        <f t="shared" si="20"/>
        <v>#REF!</v>
      </c>
      <c r="G104" s="14" t="e">
        <f t="shared" si="20"/>
        <v>#REF!</v>
      </c>
      <c r="H104" s="14" t="e">
        <f t="shared" si="20"/>
        <v>#REF!</v>
      </c>
      <c r="I104" s="14" t="e">
        <f t="shared" si="20"/>
        <v>#REF!</v>
      </c>
      <c r="J104" s="14" t="e">
        <f t="shared" si="20"/>
        <v>#REF!</v>
      </c>
    </row>
    <row r="105" spans="2:10" ht="14.25">
      <c r="B105" s="7" t="s">
        <v>207</v>
      </c>
      <c r="C105" s="17" t="s">
        <v>125</v>
      </c>
      <c r="D105" s="43" t="e">
        <f>+Comparativo!D105-'Rebajos x Programa y Subpartida'!D105</f>
        <v>#REF!</v>
      </c>
      <c r="E105" s="43" t="e">
        <f>+Comparativo!E105-'Rebajos x Programa y Subpartida'!E105</f>
        <v>#REF!</v>
      </c>
      <c r="F105" s="43" t="e">
        <f>+Comparativo!F105-'Rebajos x Programa y Subpartida'!F105</f>
        <v>#REF!</v>
      </c>
      <c r="G105" s="43" t="e">
        <f>+Comparativo!G105-'Rebajos x Programa y Subpartida'!G105</f>
        <v>#REF!</v>
      </c>
      <c r="H105" s="43" t="e">
        <f>+Comparativo!H105-'Rebajos x Programa y Subpartida'!H105</f>
        <v>#REF!</v>
      </c>
      <c r="I105" s="43" t="e">
        <f>+Comparativo!I105-'Rebajos x Programa y Subpartida'!I105</f>
        <v>#REF!</v>
      </c>
      <c r="J105" s="43" t="e">
        <f>SUM(D105:I105)</f>
        <v>#REF!</v>
      </c>
    </row>
    <row r="106" spans="2:10" ht="14.25">
      <c r="B106" s="7" t="s">
        <v>208</v>
      </c>
      <c r="C106" s="17" t="s">
        <v>126</v>
      </c>
      <c r="D106" s="43" t="e">
        <f>+Comparativo!D106-'Rebajos x Programa y Subpartida'!D106</f>
        <v>#REF!</v>
      </c>
      <c r="E106" s="43" t="e">
        <f>+Comparativo!E106-'Rebajos x Programa y Subpartida'!E106</f>
        <v>#REF!</v>
      </c>
      <c r="F106" s="43" t="e">
        <f>+Comparativo!F106-'Rebajos x Programa y Subpartida'!F106</f>
        <v>#REF!</v>
      </c>
      <c r="G106" s="43" t="e">
        <f>+Comparativo!G106-'Rebajos x Programa y Subpartida'!G106</f>
        <v>#REF!</v>
      </c>
      <c r="H106" s="43" t="e">
        <f>+Comparativo!H106-'Rebajos x Programa y Subpartida'!H106</f>
        <v>#REF!</v>
      </c>
      <c r="I106" s="43" t="e">
        <f>+Comparativo!I106-'Rebajos x Programa y Subpartida'!I106</f>
        <v>#REF!</v>
      </c>
      <c r="J106" s="43" t="e">
        <f>SUM(D106:I106)</f>
        <v>#REF!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 t="e">
        <f aca="true" t="shared" si="21" ref="D108:J108">+D110+D117+D122+D131+D135</f>
        <v>#REF!</v>
      </c>
      <c r="E108" s="6" t="e">
        <f t="shared" si="21"/>
        <v>#REF!</v>
      </c>
      <c r="F108" s="6" t="e">
        <f t="shared" si="21"/>
        <v>#REF!</v>
      </c>
      <c r="G108" s="6" t="e">
        <f t="shared" si="21"/>
        <v>#REF!</v>
      </c>
      <c r="H108" s="6" t="e">
        <f t="shared" si="21"/>
        <v>#REF!</v>
      </c>
      <c r="I108" s="6" t="e">
        <f t="shared" si="21"/>
        <v>#REF!</v>
      </c>
      <c r="J108" s="6" t="e">
        <f t="shared" si="21"/>
        <v>#REF!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 t="e">
        <f aca="true" t="shared" si="22" ref="D110:J110">SUM(D111:D115)</f>
        <v>#REF!</v>
      </c>
      <c r="E110" s="14" t="e">
        <f t="shared" si="22"/>
        <v>#REF!</v>
      </c>
      <c r="F110" s="14" t="e">
        <f t="shared" si="22"/>
        <v>#REF!</v>
      </c>
      <c r="G110" s="14" t="e">
        <f t="shared" si="22"/>
        <v>#REF!</v>
      </c>
      <c r="H110" s="14" t="e">
        <f t="shared" si="22"/>
        <v>#REF!</v>
      </c>
      <c r="I110" s="14" t="e">
        <f t="shared" si="22"/>
        <v>#REF!</v>
      </c>
      <c r="J110" s="14" t="e">
        <f t="shared" si="22"/>
        <v>#REF!</v>
      </c>
    </row>
    <row r="111" spans="2:10" ht="14.25">
      <c r="B111" s="7" t="s">
        <v>211</v>
      </c>
      <c r="C111" s="17" t="s">
        <v>127</v>
      </c>
      <c r="D111" s="43" t="e">
        <f>+Comparativo!D111-'Rebajos x Programa y Subpartida'!D111</f>
        <v>#REF!</v>
      </c>
      <c r="E111" s="43" t="e">
        <f>+Comparativo!E111-'Rebajos x Programa y Subpartida'!E111</f>
        <v>#REF!</v>
      </c>
      <c r="F111" s="43" t="e">
        <f>+Comparativo!F111-'Rebajos x Programa y Subpartida'!F111</f>
        <v>#REF!</v>
      </c>
      <c r="G111" s="43" t="e">
        <f>+Comparativo!G111-'Rebajos x Programa y Subpartida'!G111</f>
        <v>#REF!</v>
      </c>
      <c r="H111" s="43" t="e">
        <f>+Comparativo!H111-'Rebajos x Programa y Subpartida'!H111</f>
        <v>#REF!</v>
      </c>
      <c r="I111" s="43" t="e">
        <f>+Comparativo!I111-'Rebajos x Programa y Subpartida'!I111</f>
        <v>#REF!</v>
      </c>
      <c r="J111" s="43" t="e">
        <f>SUM(D111:I111)</f>
        <v>#REF!</v>
      </c>
    </row>
    <row r="112" spans="2:10" ht="14.25">
      <c r="B112" s="7" t="s">
        <v>212</v>
      </c>
      <c r="C112" s="17" t="s">
        <v>128</v>
      </c>
      <c r="D112" s="43" t="e">
        <f>+Comparativo!D112-'Rebajos x Programa y Subpartida'!D112</f>
        <v>#REF!</v>
      </c>
      <c r="E112" s="43" t="e">
        <f>+Comparativo!E112-'Rebajos x Programa y Subpartida'!E112</f>
        <v>#REF!</v>
      </c>
      <c r="F112" s="43" t="e">
        <f>+Comparativo!F112-'Rebajos x Programa y Subpartida'!F112</f>
        <v>#REF!</v>
      </c>
      <c r="G112" s="43" t="e">
        <f>+Comparativo!G112-'Rebajos x Programa y Subpartida'!G112</f>
        <v>#REF!</v>
      </c>
      <c r="H112" s="43" t="e">
        <f>+Comparativo!H112-'Rebajos x Programa y Subpartida'!H112</f>
        <v>#REF!</v>
      </c>
      <c r="I112" s="43" t="e">
        <f>+Comparativo!I112-'Rebajos x Programa y Subpartida'!I112</f>
        <v>#REF!</v>
      </c>
      <c r="J112" s="43" t="e">
        <f>SUM(D112:I112)</f>
        <v>#REF!</v>
      </c>
    </row>
    <row r="113" spans="2:10" ht="14.25">
      <c r="B113" s="7" t="s">
        <v>213</v>
      </c>
      <c r="C113" s="17" t="s">
        <v>214</v>
      </c>
      <c r="D113" s="43" t="e">
        <f>+Comparativo!D113-'Rebajos x Programa y Subpartida'!D113</f>
        <v>#REF!</v>
      </c>
      <c r="E113" s="43" t="e">
        <f>+Comparativo!E113-'Rebajos x Programa y Subpartida'!E113</f>
        <v>#REF!</v>
      </c>
      <c r="F113" s="43" t="e">
        <f>+Comparativo!F113-'Rebajos x Programa y Subpartida'!F113</f>
        <v>#REF!</v>
      </c>
      <c r="G113" s="43" t="e">
        <f>+Comparativo!G113-'Rebajos x Programa y Subpartida'!G113</f>
        <v>#REF!</v>
      </c>
      <c r="H113" s="43" t="e">
        <f>+Comparativo!H113-'Rebajos x Programa y Subpartida'!H113</f>
        <v>#REF!</v>
      </c>
      <c r="I113" s="43" t="e">
        <f>+Comparativo!I113-'Rebajos x Programa y Subpartida'!I113</f>
        <v>#REF!</v>
      </c>
      <c r="J113" s="43" t="e">
        <f>SUM(D113:I113)</f>
        <v>#REF!</v>
      </c>
    </row>
    <row r="114" spans="2:10" ht="14.25">
      <c r="B114" s="7" t="s">
        <v>215</v>
      </c>
      <c r="C114" s="17" t="s">
        <v>216</v>
      </c>
      <c r="D114" s="43" t="e">
        <f>+Comparativo!D114-'Rebajos x Programa y Subpartida'!D114</f>
        <v>#REF!</v>
      </c>
      <c r="E114" s="43" t="e">
        <f>+Comparativo!E114-'Rebajos x Programa y Subpartida'!E114</f>
        <v>#REF!</v>
      </c>
      <c r="F114" s="43" t="e">
        <f>+Comparativo!F114-'Rebajos x Programa y Subpartida'!F114</f>
        <v>#REF!</v>
      </c>
      <c r="G114" s="43" t="e">
        <f>+Comparativo!G114-'Rebajos x Programa y Subpartida'!G114</f>
        <v>#REF!</v>
      </c>
      <c r="H114" s="43" t="e">
        <f>+Comparativo!H114-'Rebajos x Programa y Subpartida'!H114</f>
        <v>#REF!</v>
      </c>
      <c r="I114" s="43" t="e">
        <f>+Comparativo!I114-'Rebajos x Programa y Subpartida'!I114</f>
        <v>#REF!</v>
      </c>
      <c r="J114" s="43" t="e">
        <f>SUM(D114:I114)</f>
        <v>#REF!</v>
      </c>
    </row>
    <row r="115" spans="2:10" ht="14.25">
      <c r="B115" s="7" t="s">
        <v>217</v>
      </c>
      <c r="C115" s="17" t="s">
        <v>129</v>
      </c>
      <c r="D115" s="43" t="e">
        <f>+Comparativo!D115-'Rebajos x Programa y Subpartida'!D115</f>
        <v>#REF!</v>
      </c>
      <c r="E115" s="43" t="e">
        <f>+Comparativo!E115-'Rebajos x Programa y Subpartida'!E115</f>
        <v>#REF!</v>
      </c>
      <c r="F115" s="43" t="e">
        <f>+Comparativo!F115-'Rebajos x Programa y Subpartida'!F115</f>
        <v>#REF!</v>
      </c>
      <c r="G115" s="43" t="e">
        <f>+Comparativo!G115-'Rebajos x Programa y Subpartida'!G115</f>
        <v>#REF!</v>
      </c>
      <c r="H115" s="43" t="e">
        <f>+Comparativo!H115-'Rebajos x Programa y Subpartida'!H115</f>
        <v>#REF!</v>
      </c>
      <c r="I115" s="43" t="e">
        <f>+Comparativo!I115-'Rebajos x Programa y Subpartida'!I115</f>
        <v>#REF!</v>
      </c>
      <c r="J115" s="43" t="e">
        <f>SUM(D115:I115)</f>
        <v>#REF!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 t="e">
        <f aca="true" t="shared" si="23" ref="D117:J117">SUM(D118:D120)</f>
        <v>#REF!</v>
      </c>
      <c r="E117" s="14" t="e">
        <f t="shared" si="23"/>
        <v>#REF!</v>
      </c>
      <c r="F117" s="14" t="e">
        <f t="shared" si="23"/>
        <v>#REF!</v>
      </c>
      <c r="G117" s="14" t="e">
        <f t="shared" si="23"/>
        <v>#REF!</v>
      </c>
      <c r="H117" s="14" t="e">
        <f t="shared" si="23"/>
        <v>#REF!</v>
      </c>
      <c r="I117" s="14" t="e">
        <f t="shared" si="23"/>
        <v>#REF!</v>
      </c>
      <c r="J117" s="14" t="e">
        <f t="shared" si="23"/>
        <v>#REF!</v>
      </c>
    </row>
    <row r="118" spans="2:10" ht="14.25">
      <c r="B118" s="7" t="s">
        <v>220</v>
      </c>
      <c r="C118" s="17" t="s">
        <v>130</v>
      </c>
      <c r="D118" s="43" t="e">
        <f>+Comparativo!D118-'Rebajos x Programa y Subpartida'!D118</f>
        <v>#REF!</v>
      </c>
      <c r="E118" s="43" t="e">
        <f>+Comparativo!E118-'Rebajos x Programa y Subpartida'!E118</f>
        <v>#REF!</v>
      </c>
      <c r="F118" s="43" t="e">
        <f>+Comparativo!F118-'Rebajos x Programa y Subpartida'!F118</f>
        <v>#REF!</v>
      </c>
      <c r="G118" s="43" t="e">
        <f>+Comparativo!G118-'Rebajos x Programa y Subpartida'!G118</f>
        <v>#REF!</v>
      </c>
      <c r="H118" s="43" t="e">
        <f>+Comparativo!H118-'Rebajos x Programa y Subpartida'!H118</f>
        <v>#REF!</v>
      </c>
      <c r="I118" s="43" t="e">
        <f>+Comparativo!I118-'Rebajos x Programa y Subpartida'!I118</f>
        <v>#REF!</v>
      </c>
      <c r="J118" s="43" t="e">
        <f>SUM(D118:I118)</f>
        <v>#REF!</v>
      </c>
    </row>
    <row r="119" spans="2:10" ht="14.25">
      <c r="B119" s="7" t="s">
        <v>221</v>
      </c>
      <c r="C119" s="17" t="s">
        <v>131</v>
      </c>
      <c r="D119" s="43" t="e">
        <f>+Comparativo!D119-'Rebajos x Programa y Subpartida'!D119</f>
        <v>#REF!</v>
      </c>
      <c r="E119" s="43" t="e">
        <f>+Comparativo!E119-'Rebajos x Programa y Subpartida'!E119</f>
        <v>#REF!</v>
      </c>
      <c r="F119" s="43" t="e">
        <f>+Comparativo!F119-'Rebajos x Programa y Subpartida'!F119</f>
        <v>#REF!</v>
      </c>
      <c r="G119" s="43" t="e">
        <f>+Comparativo!G119-'Rebajos x Programa y Subpartida'!G119</f>
        <v>#REF!</v>
      </c>
      <c r="H119" s="43" t="e">
        <f>+Comparativo!H119-'Rebajos x Programa y Subpartida'!H119</f>
        <v>#REF!</v>
      </c>
      <c r="I119" s="43" t="e">
        <f>+Comparativo!I119-'Rebajos x Programa y Subpartida'!I119</f>
        <v>#REF!</v>
      </c>
      <c r="J119" s="43" t="e">
        <f>SUM(D119:I119)</f>
        <v>#REF!</v>
      </c>
    </row>
    <row r="120" spans="2:10" ht="14.25">
      <c r="B120" s="7" t="s">
        <v>222</v>
      </c>
      <c r="C120" s="17" t="s">
        <v>132</v>
      </c>
      <c r="D120" s="43" t="e">
        <f>+Comparativo!D120-'Rebajos x Programa y Subpartida'!D120</f>
        <v>#REF!</v>
      </c>
      <c r="E120" s="43" t="e">
        <f>+Comparativo!E120-'Rebajos x Programa y Subpartida'!E120</f>
        <v>#REF!</v>
      </c>
      <c r="F120" s="43" t="e">
        <f>+Comparativo!F120-'Rebajos x Programa y Subpartida'!F120</f>
        <v>#REF!</v>
      </c>
      <c r="G120" s="43" t="e">
        <f>+Comparativo!G120-'Rebajos x Programa y Subpartida'!G120</f>
        <v>#REF!</v>
      </c>
      <c r="H120" s="43" t="e">
        <f>+Comparativo!H120-'Rebajos x Programa y Subpartida'!H120</f>
        <v>#REF!</v>
      </c>
      <c r="I120" s="43" t="e">
        <f>+Comparativo!I120-'Rebajos x Programa y Subpartida'!I120</f>
        <v>#REF!</v>
      </c>
      <c r="J120" s="43" t="e">
        <f>SUM(D120:I120)</f>
        <v>#REF!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 t="e">
        <f aca="true" t="shared" si="24" ref="D122:J122">SUM(D123:D129)</f>
        <v>#REF!</v>
      </c>
      <c r="E122" s="14" t="e">
        <f t="shared" si="24"/>
        <v>#REF!</v>
      </c>
      <c r="F122" s="14" t="e">
        <f t="shared" si="24"/>
        <v>#REF!</v>
      </c>
      <c r="G122" s="14" t="e">
        <f t="shared" si="24"/>
        <v>#REF!</v>
      </c>
      <c r="H122" s="14" t="e">
        <f t="shared" si="24"/>
        <v>#REF!</v>
      </c>
      <c r="I122" s="14" t="e">
        <f t="shared" si="24"/>
        <v>#REF!</v>
      </c>
      <c r="J122" s="14" t="e">
        <f t="shared" si="24"/>
        <v>#REF!</v>
      </c>
    </row>
    <row r="123" spans="2:10" ht="14.25">
      <c r="B123" s="7" t="s">
        <v>80</v>
      </c>
      <c r="C123" s="17" t="s">
        <v>182</v>
      </c>
      <c r="D123" s="43" t="e">
        <f>+Comparativo!D123-'Rebajos x Programa y Subpartida'!D123</f>
        <v>#REF!</v>
      </c>
      <c r="E123" s="43" t="e">
        <f>+Comparativo!E123-'Rebajos x Programa y Subpartida'!E123</f>
        <v>#REF!</v>
      </c>
      <c r="F123" s="43" t="e">
        <f>+Comparativo!F123-'Rebajos x Programa y Subpartida'!F123</f>
        <v>#REF!</v>
      </c>
      <c r="G123" s="43" t="e">
        <f>+Comparativo!G123-'Rebajos x Programa y Subpartida'!G123</f>
        <v>#REF!</v>
      </c>
      <c r="H123" s="43" t="e">
        <f>+Comparativo!H123-'Rebajos x Programa y Subpartida'!H123</f>
        <v>#REF!</v>
      </c>
      <c r="I123" s="43" t="e">
        <f>+Comparativo!I123-'Rebajos x Programa y Subpartida'!I123</f>
        <v>#REF!</v>
      </c>
      <c r="J123" s="43" t="e">
        <f aca="true" t="shared" si="25" ref="J123:J129">SUM(D123:I123)</f>
        <v>#REF!</v>
      </c>
    </row>
    <row r="124" spans="2:10" ht="14.25">
      <c r="B124" s="7" t="s">
        <v>81</v>
      </c>
      <c r="C124" s="17" t="s">
        <v>183</v>
      </c>
      <c r="D124" s="43" t="e">
        <f>+Comparativo!D124-'Rebajos x Programa y Subpartida'!D124</f>
        <v>#REF!</v>
      </c>
      <c r="E124" s="43" t="e">
        <f>+Comparativo!E124-'Rebajos x Programa y Subpartida'!E124</f>
        <v>#REF!</v>
      </c>
      <c r="F124" s="43" t="e">
        <f>+Comparativo!F124-'Rebajos x Programa y Subpartida'!F124</f>
        <v>#REF!</v>
      </c>
      <c r="G124" s="43" t="e">
        <f>+Comparativo!G124-'Rebajos x Programa y Subpartida'!G124</f>
        <v>#REF!</v>
      </c>
      <c r="H124" s="43" t="e">
        <f>+Comparativo!H124-'Rebajos x Programa y Subpartida'!H124</f>
        <v>#REF!</v>
      </c>
      <c r="I124" s="43" t="e">
        <f>+Comparativo!I124-'Rebajos x Programa y Subpartida'!I124</f>
        <v>#REF!</v>
      </c>
      <c r="J124" s="43" t="e">
        <f t="shared" si="25"/>
        <v>#REF!</v>
      </c>
    </row>
    <row r="125" spans="2:10" ht="14.25">
      <c r="B125" s="7" t="s">
        <v>82</v>
      </c>
      <c r="C125" s="17" t="s">
        <v>184</v>
      </c>
      <c r="D125" s="43" t="e">
        <f>+Comparativo!D125-'Rebajos x Programa y Subpartida'!D125</f>
        <v>#REF!</v>
      </c>
      <c r="E125" s="43" t="e">
        <f>+Comparativo!E125-'Rebajos x Programa y Subpartida'!E125</f>
        <v>#REF!</v>
      </c>
      <c r="F125" s="43" t="e">
        <f>+Comparativo!F125-'Rebajos x Programa y Subpartida'!F125</f>
        <v>#REF!</v>
      </c>
      <c r="G125" s="43" t="e">
        <f>+Comparativo!G125-'Rebajos x Programa y Subpartida'!G125</f>
        <v>#REF!</v>
      </c>
      <c r="H125" s="43" t="e">
        <f>+Comparativo!H125-'Rebajos x Programa y Subpartida'!H125</f>
        <v>#REF!</v>
      </c>
      <c r="I125" s="43" t="e">
        <f>+Comparativo!I125-'Rebajos x Programa y Subpartida'!I125</f>
        <v>#REF!</v>
      </c>
      <c r="J125" s="43" t="e">
        <f t="shared" si="25"/>
        <v>#REF!</v>
      </c>
    </row>
    <row r="126" spans="2:10" ht="14.25">
      <c r="B126" s="7" t="s">
        <v>83</v>
      </c>
      <c r="C126" s="17" t="s">
        <v>185</v>
      </c>
      <c r="D126" s="43" t="e">
        <f>+Comparativo!D126-'Rebajos x Programa y Subpartida'!D126</f>
        <v>#REF!</v>
      </c>
      <c r="E126" s="43" t="e">
        <f>+Comparativo!E126-'Rebajos x Programa y Subpartida'!E126</f>
        <v>#REF!</v>
      </c>
      <c r="F126" s="43" t="e">
        <f>+Comparativo!F126-'Rebajos x Programa y Subpartida'!F126</f>
        <v>#REF!</v>
      </c>
      <c r="G126" s="43" t="e">
        <f>+Comparativo!G126-'Rebajos x Programa y Subpartida'!G126</f>
        <v>#REF!</v>
      </c>
      <c r="H126" s="43" t="e">
        <f>+Comparativo!H126-'Rebajos x Programa y Subpartida'!H126</f>
        <v>#REF!</v>
      </c>
      <c r="I126" s="43" t="e">
        <f>+Comparativo!I126-'Rebajos x Programa y Subpartida'!I126</f>
        <v>#REF!</v>
      </c>
      <c r="J126" s="43" t="e">
        <f t="shared" si="25"/>
        <v>#REF!</v>
      </c>
    </row>
    <row r="127" spans="2:10" ht="14.25">
      <c r="B127" s="7" t="s">
        <v>84</v>
      </c>
      <c r="C127" s="17" t="s">
        <v>186</v>
      </c>
      <c r="D127" s="43" t="e">
        <f>+Comparativo!D127-'Rebajos x Programa y Subpartida'!D127</f>
        <v>#REF!</v>
      </c>
      <c r="E127" s="43" t="e">
        <f>+Comparativo!E127-'Rebajos x Programa y Subpartida'!E127</f>
        <v>#REF!</v>
      </c>
      <c r="F127" s="43" t="e">
        <f>+Comparativo!F127-'Rebajos x Programa y Subpartida'!F127</f>
        <v>#REF!</v>
      </c>
      <c r="G127" s="43" t="e">
        <f>+Comparativo!G127-'Rebajos x Programa y Subpartida'!G127</f>
        <v>#REF!</v>
      </c>
      <c r="H127" s="43" t="e">
        <f>+Comparativo!H127-'Rebajos x Programa y Subpartida'!H127</f>
        <v>#REF!</v>
      </c>
      <c r="I127" s="43" t="e">
        <f>+Comparativo!I127-'Rebajos x Programa y Subpartida'!I127</f>
        <v>#REF!</v>
      </c>
      <c r="J127" s="43" t="e">
        <f t="shared" si="25"/>
        <v>#REF!</v>
      </c>
    </row>
    <row r="128" spans="2:10" ht="14.25">
      <c r="B128" s="7" t="s">
        <v>85</v>
      </c>
      <c r="C128" s="17" t="s">
        <v>187</v>
      </c>
      <c r="D128" s="43" t="e">
        <f>+Comparativo!D128-'Rebajos x Programa y Subpartida'!D128</f>
        <v>#REF!</v>
      </c>
      <c r="E128" s="43" t="e">
        <f>+Comparativo!E128-'Rebajos x Programa y Subpartida'!E128</f>
        <v>#REF!</v>
      </c>
      <c r="F128" s="43" t="e">
        <f>+Comparativo!F128-'Rebajos x Programa y Subpartida'!F128</f>
        <v>#REF!</v>
      </c>
      <c r="G128" s="43" t="e">
        <f>+Comparativo!G128-'Rebajos x Programa y Subpartida'!G128</f>
        <v>#REF!</v>
      </c>
      <c r="H128" s="43" t="e">
        <f>+Comparativo!H128-'Rebajos x Programa y Subpartida'!H128</f>
        <v>#REF!</v>
      </c>
      <c r="I128" s="43" t="e">
        <f>+Comparativo!I128-'Rebajos x Programa y Subpartida'!I128</f>
        <v>#REF!</v>
      </c>
      <c r="J128" s="43" t="e">
        <f t="shared" si="25"/>
        <v>#REF!</v>
      </c>
    </row>
    <row r="129" spans="2:10" ht="14.25">
      <c r="B129" s="7" t="s">
        <v>86</v>
      </c>
      <c r="C129" s="17" t="s">
        <v>188</v>
      </c>
      <c r="D129" s="43" t="e">
        <f>+Comparativo!D129-'Rebajos x Programa y Subpartida'!D129</f>
        <v>#REF!</v>
      </c>
      <c r="E129" s="43" t="e">
        <f>+Comparativo!E129-'Rebajos x Programa y Subpartida'!E129</f>
        <v>#REF!</v>
      </c>
      <c r="F129" s="43" t="e">
        <f>+Comparativo!F129-'Rebajos x Programa y Subpartida'!F129</f>
        <v>#REF!</v>
      </c>
      <c r="G129" s="43" t="e">
        <f>+Comparativo!G129-'Rebajos x Programa y Subpartida'!G129</f>
        <v>#REF!</v>
      </c>
      <c r="H129" s="43" t="e">
        <f>+Comparativo!H129-'Rebajos x Programa y Subpartida'!H129</f>
        <v>#REF!</v>
      </c>
      <c r="I129" s="43" t="e">
        <f>+Comparativo!I129-'Rebajos x Programa y Subpartida'!I129</f>
        <v>#REF!</v>
      </c>
      <c r="J129" s="43" t="e">
        <f t="shared" si="25"/>
        <v>#REF!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 t="e">
        <f aca="true" t="shared" si="26" ref="D131:J131">SUM(D132:D133)</f>
        <v>#REF!</v>
      </c>
      <c r="E131" s="14" t="e">
        <f t="shared" si="26"/>
        <v>#REF!</v>
      </c>
      <c r="F131" s="14" t="e">
        <f t="shared" si="26"/>
        <v>#REF!</v>
      </c>
      <c r="G131" s="14" t="e">
        <f t="shared" si="26"/>
        <v>#REF!</v>
      </c>
      <c r="H131" s="14" t="e">
        <f t="shared" si="26"/>
        <v>#REF!</v>
      </c>
      <c r="I131" s="14" t="e">
        <f t="shared" si="26"/>
        <v>#REF!</v>
      </c>
      <c r="J131" s="14" t="e">
        <f t="shared" si="26"/>
        <v>#REF!</v>
      </c>
    </row>
    <row r="132" spans="2:10" ht="14.25">
      <c r="B132" s="7" t="s">
        <v>89</v>
      </c>
      <c r="C132" s="17" t="s">
        <v>189</v>
      </c>
      <c r="D132" s="43" t="e">
        <f>+Comparativo!D132-'Rebajos x Programa y Subpartida'!D132</f>
        <v>#REF!</v>
      </c>
      <c r="E132" s="43" t="e">
        <f>+Comparativo!E132-'Rebajos x Programa y Subpartida'!E132</f>
        <v>#REF!</v>
      </c>
      <c r="F132" s="43" t="e">
        <f>+Comparativo!F132-'Rebajos x Programa y Subpartida'!F132</f>
        <v>#REF!</v>
      </c>
      <c r="G132" s="43" t="e">
        <f>+Comparativo!G132-'Rebajos x Programa y Subpartida'!G132</f>
        <v>#REF!</v>
      </c>
      <c r="H132" s="43" t="e">
        <f>+Comparativo!H132-'Rebajos x Programa y Subpartida'!H132</f>
        <v>#REF!</v>
      </c>
      <c r="I132" s="43" t="e">
        <f>+Comparativo!I132-'Rebajos x Programa y Subpartida'!I132</f>
        <v>#REF!</v>
      </c>
      <c r="J132" s="43" t="e">
        <f>SUM(D132:I132)</f>
        <v>#REF!</v>
      </c>
    </row>
    <row r="133" spans="2:10" ht="14.25">
      <c r="B133" s="7" t="s">
        <v>90</v>
      </c>
      <c r="C133" s="17" t="s">
        <v>190</v>
      </c>
      <c r="D133" s="43" t="e">
        <f>+Comparativo!D133-'Rebajos x Programa y Subpartida'!D133</f>
        <v>#REF!</v>
      </c>
      <c r="E133" s="43" t="e">
        <f>+Comparativo!E133-'Rebajos x Programa y Subpartida'!E133</f>
        <v>#REF!</v>
      </c>
      <c r="F133" s="43" t="e">
        <f>+Comparativo!F133-'Rebajos x Programa y Subpartida'!F133</f>
        <v>#REF!</v>
      </c>
      <c r="G133" s="43" t="e">
        <f>+Comparativo!G133-'Rebajos x Programa y Subpartida'!G133</f>
        <v>#REF!</v>
      </c>
      <c r="H133" s="43" t="e">
        <f>+Comparativo!H133-'Rebajos x Programa y Subpartida'!H133</f>
        <v>#REF!</v>
      </c>
      <c r="I133" s="43" t="e">
        <f>+Comparativo!I133-'Rebajos x Programa y Subpartida'!I133</f>
        <v>#REF!</v>
      </c>
      <c r="J133" s="43" t="e">
        <f>SUM(D133:I133)</f>
        <v>#REF!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 t="e">
        <f aca="true" t="shared" si="27" ref="D135:J135">SUM(D136:D143)</f>
        <v>#REF!</v>
      </c>
      <c r="E135" s="14" t="e">
        <f t="shared" si="27"/>
        <v>#REF!</v>
      </c>
      <c r="F135" s="14" t="e">
        <f t="shared" si="27"/>
        <v>#REF!</v>
      </c>
      <c r="G135" s="14" t="e">
        <f t="shared" si="27"/>
        <v>#REF!</v>
      </c>
      <c r="H135" s="14" t="e">
        <f t="shared" si="27"/>
        <v>#REF!</v>
      </c>
      <c r="I135" s="14" t="e">
        <f t="shared" si="27"/>
        <v>#REF!</v>
      </c>
      <c r="J135" s="14" t="e">
        <f t="shared" si="27"/>
        <v>#REF!</v>
      </c>
    </row>
    <row r="136" spans="2:10" ht="14.25">
      <c r="B136" s="21" t="s">
        <v>93</v>
      </c>
      <c r="C136" s="22" t="s">
        <v>94</v>
      </c>
      <c r="D136" s="43" t="e">
        <f>+Comparativo!D136-'Rebajos x Programa y Subpartida'!D136</f>
        <v>#REF!</v>
      </c>
      <c r="E136" s="43" t="e">
        <f>+Comparativo!E136-'Rebajos x Programa y Subpartida'!E136</f>
        <v>#REF!</v>
      </c>
      <c r="F136" s="43" t="e">
        <f>+Comparativo!F136-'Rebajos x Programa y Subpartida'!F136</f>
        <v>#REF!</v>
      </c>
      <c r="G136" s="43" t="e">
        <f>+Comparativo!G136-'Rebajos x Programa y Subpartida'!G136</f>
        <v>#REF!</v>
      </c>
      <c r="H136" s="43" t="e">
        <f>+Comparativo!H136-'Rebajos x Programa y Subpartida'!H136</f>
        <v>#REF!</v>
      </c>
      <c r="I136" s="43" t="e">
        <f>+Comparativo!I136-'Rebajos x Programa y Subpartida'!I136</f>
        <v>#REF!</v>
      </c>
      <c r="J136" s="43" t="e">
        <f aca="true" t="shared" si="28" ref="J136:J143">SUM(D136:I136)</f>
        <v>#REF!</v>
      </c>
    </row>
    <row r="137" spans="2:10" ht="14.25">
      <c r="B137" s="21" t="s">
        <v>95</v>
      </c>
      <c r="C137" s="22" t="s">
        <v>96</v>
      </c>
      <c r="D137" s="43" t="e">
        <f>+Comparativo!D137-'Rebajos x Programa y Subpartida'!D137</f>
        <v>#REF!</v>
      </c>
      <c r="E137" s="43" t="e">
        <f>+Comparativo!E137-'Rebajos x Programa y Subpartida'!E137</f>
        <v>#REF!</v>
      </c>
      <c r="F137" s="43" t="e">
        <f>+Comparativo!F137-'Rebajos x Programa y Subpartida'!F137</f>
        <v>#REF!</v>
      </c>
      <c r="G137" s="43" t="e">
        <f>+Comparativo!G137-'Rebajos x Programa y Subpartida'!G137</f>
        <v>#REF!</v>
      </c>
      <c r="H137" s="43" t="e">
        <f>+Comparativo!H137-'Rebajos x Programa y Subpartida'!H137</f>
        <v>#REF!</v>
      </c>
      <c r="I137" s="43" t="e">
        <f>+Comparativo!I137-'Rebajos x Programa y Subpartida'!I137</f>
        <v>#REF!</v>
      </c>
      <c r="J137" s="43" t="e">
        <f t="shared" si="28"/>
        <v>#REF!</v>
      </c>
    </row>
    <row r="138" spans="2:10" ht="14.25">
      <c r="B138" s="21" t="s">
        <v>97</v>
      </c>
      <c r="C138" s="22" t="s">
        <v>133</v>
      </c>
      <c r="D138" s="43" t="e">
        <f>+Comparativo!D138-'Rebajos x Programa y Subpartida'!D138</f>
        <v>#REF!</v>
      </c>
      <c r="E138" s="43" t="e">
        <f>+Comparativo!E138-'Rebajos x Programa y Subpartida'!E138</f>
        <v>#REF!</v>
      </c>
      <c r="F138" s="43" t="e">
        <f>+Comparativo!F138-'Rebajos x Programa y Subpartida'!F138</f>
        <v>#REF!</v>
      </c>
      <c r="G138" s="43" t="e">
        <f>+Comparativo!G138-'Rebajos x Programa y Subpartida'!G138</f>
        <v>#REF!</v>
      </c>
      <c r="H138" s="43" t="e">
        <f>+Comparativo!H138-'Rebajos x Programa y Subpartida'!H138</f>
        <v>#REF!</v>
      </c>
      <c r="I138" s="43" t="e">
        <f>+Comparativo!I138-'Rebajos x Programa y Subpartida'!I138</f>
        <v>#REF!</v>
      </c>
      <c r="J138" s="43" t="e">
        <f t="shared" si="28"/>
        <v>#REF!</v>
      </c>
    </row>
    <row r="139" spans="2:10" ht="14.25">
      <c r="B139" s="21" t="s">
        <v>134</v>
      </c>
      <c r="C139" s="22" t="s">
        <v>191</v>
      </c>
      <c r="D139" s="43" t="e">
        <f>+Comparativo!D139-'Rebajos x Programa y Subpartida'!D139</f>
        <v>#REF!</v>
      </c>
      <c r="E139" s="43" t="e">
        <f>+Comparativo!E139-'Rebajos x Programa y Subpartida'!E139</f>
        <v>#REF!</v>
      </c>
      <c r="F139" s="43" t="e">
        <f>+Comparativo!F139-'Rebajos x Programa y Subpartida'!F139</f>
        <v>#REF!</v>
      </c>
      <c r="G139" s="43" t="e">
        <f>+Comparativo!G139-'Rebajos x Programa y Subpartida'!G139</f>
        <v>#REF!</v>
      </c>
      <c r="H139" s="43" t="e">
        <f>+Comparativo!H139-'Rebajos x Programa y Subpartida'!H139</f>
        <v>#REF!</v>
      </c>
      <c r="I139" s="43" t="e">
        <f>+Comparativo!I139-'Rebajos x Programa y Subpartida'!I139</f>
        <v>#REF!</v>
      </c>
      <c r="J139" s="43" t="e">
        <f t="shared" si="28"/>
        <v>#REF!</v>
      </c>
    </row>
    <row r="140" spans="2:10" ht="14.25">
      <c r="B140" s="21" t="s">
        <v>135</v>
      </c>
      <c r="C140" s="22" t="s">
        <v>136</v>
      </c>
      <c r="D140" s="43" t="e">
        <f>+Comparativo!D140-'Rebajos x Programa y Subpartida'!D140</f>
        <v>#REF!</v>
      </c>
      <c r="E140" s="43" t="e">
        <f>+Comparativo!E140-'Rebajos x Programa y Subpartida'!E140</f>
        <v>#REF!</v>
      </c>
      <c r="F140" s="43" t="e">
        <f>+Comparativo!F140-'Rebajos x Programa y Subpartida'!F140</f>
        <v>#REF!</v>
      </c>
      <c r="G140" s="43" t="e">
        <f>+Comparativo!G140-'Rebajos x Programa y Subpartida'!G140</f>
        <v>#REF!</v>
      </c>
      <c r="H140" s="43" t="e">
        <f>+Comparativo!H140-'Rebajos x Programa y Subpartida'!H140</f>
        <v>#REF!</v>
      </c>
      <c r="I140" s="43" t="e">
        <f>+Comparativo!I140-'Rebajos x Programa y Subpartida'!I140</f>
        <v>#REF!</v>
      </c>
      <c r="J140" s="43" t="e">
        <f t="shared" si="28"/>
        <v>#REF!</v>
      </c>
    </row>
    <row r="141" spans="2:10" ht="14.25">
      <c r="B141" s="21" t="s">
        <v>137</v>
      </c>
      <c r="C141" s="22" t="s">
        <v>138</v>
      </c>
      <c r="D141" s="43" t="e">
        <f>+Comparativo!D141-'Rebajos x Programa y Subpartida'!D141</f>
        <v>#REF!</v>
      </c>
      <c r="E141" s="43" t="e">
        <f>+Comparativo!E141-'Rebajos x Programa y Subpartida'!E141</f>
        <v>#REF!</v>
      </c>
      <c r="F141" s="43" t="e">
        <f>+Comparativo!F141-'Rebajos x Programa y Subpartida'!F141</f>
        <v>#REF!</v>
      </c>
      <c r="G141" s="43" t="e">
        <f>+Comparativo!G141-'Rebajos x Programa y Subpartida'!G141</f>
        <v>#REF!</v>
      </c>
      <c r="H141" s="43" t="e">
        <f>+Comparativo!H141-'Rebajos x Programa y Subpartida'!H141</f>
        <v>#REF!</v>
      </c>
      <c r="I141" s="43" t="e">
        <f>+Comparativo!I141-'Rebajos x Programa y Subpartida'!I141</f>
        <v>#REF!</v>
      </c>
      <c r="J141" s="43" t="e">
        <f t="shared" si="28"/>
        <v>#REF!</v>
      </c>
    </row>
    <row r="142" spans="2:10" ht="14.25">
      <c r="B142" s="21" t="s">
        <v>139</v>
      </c>
      <c r="C142" s="22" t="s">
        <v>140</v>
      </c>
      <c r="D142" s="43" t="e">
        <f>+Comparativo!D142-'Rebajos x Programa y Subpartida'!D142</f>
        <v>#REF!</v>
      </c>
      <c r="E142" s="43" t="e">
        <f>+Comparativo!E142-'Rebajos x Programa y Subpartida'!E142</f>
        <v>#REF!</v>
      </c>
      <c r="F142" s="43" t="e">
        <f>+Comparativo!F142-'Rebajos x Programa y Subpartida'!F142</f>
        <v>#REF!</v>
      </c>
      <c r="G142" s="43" t="e">
        <f>+Comparativo!G142-'Rebajos x Programa y Subpartida'!G142</f>
        <v>#REF!</v>
      </c>
      <c r="H142" s="43" t="e">
        <f>+Comparativo!H142-'Rebajos x Programa y Subpartida'!H142</f>
        <v>#REF!</v>
      </c>
      <c r="I142" s="43" t="e">
        <f>+Comparativo!I142-'Rebajos x Programa y Subpartida'!I142</f>
        <v>#REF!</v>
      </c>
      <c r="J142" s="43" t="e">
        <f t="shared" si="28"/>
        <v>#REF!</v>
      </c>
    </row>
    <row r="143" spans="2:10" ht="14.25">
      <c r="B143" s="21" t="s">
        <v>141</v>
      </c>
      <c r="C143" s="22" t="s">
        <v>6</v>
      </c>
      <c r="D143" s="43" t="e">
        <f>+Comparativo!D143-'Rebajos x Programa y Subpartida'!D143</f>
        <v>#REF!</v>
      </c>
      <c r="E143" s="43" t="e">
        <f>+Comparativo!E143-'Rebajos x Programa y Subpartida'!E143</f>
        <v>#REF!</v>
      </c>
      <c r="F143" s="43" t="e">
        <f>+Comparativo!F143-'Rebajos x Programa y Subpartida'!F143</f>
        <v>#REF!</v>
      </c>
      <c r="G143" s="43" t="e">
        <f>+Comparativo!G143-'Rebajos x Programa y Subpartida'!G143</f>
        <v>#REF!</v>
      </c>
      <c r="H143" s="43" t="e">
        <f>+Comparativo!H143-'Rebajos x Programa y Subpartida'!H143</f>
        <v>#REF!</v>
      </c>
      <c r="I143" s="43" t="e">
        <f>+Comparativo!I143-'Rebajos x Programa y Subpartida'!I143</f>
        <v>#REF!</v>
      </c>
      <c r="J143" s="43" t="e">
        <f t="shared" si="28"/>
        <v>#REF!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 t="e">
        <f aca="true" t="shared" si="29" ref="D145:J145">+D147+D157+D161</f>
        <v>#REF!</v>
      </c>
      <c r="E145" s="6" t="e">
        <f t="shared" si="29"/>
        <v>#REF!</v>
      </c>
      <c r="F145" s="6" t="e">
        <f t="shared" si="29"/>
        <v>#REF!</v>
      </c>
      <c r="G145" s="6" t="e">
        <f t="shared" si="29"/>
        <v>#REF!</v>
      </c>
      <c r="H145" s="6" t="e">
        <f t="shared" si="29"/>
        <v>#REF!</v>
      </c>
      <c r="I145" s="6" t="e">
        <f t="shared" si="29"/>
        <v>#REF!</v>
      </c>
      <c r="J145" s="6" t="e">
        <f t="shared" si="29"/>
        <v>#REF!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 t="e">
        <f aca="true" t="shared" si="30" ref="D147:J147">SUM(D148:D155)</f>
        <v>#REF!</v>
      </c>
      <c r="E147" s="14" t="e">
        <f t="shared" si="30"/>
        <v>#REF!</v>
      </c>
      <c r="F147" s="14" t="e">
        <f t="shared" si="30"/>
        <v>#REF!</v>
      </c>
      <c r="G147" s="14" t="e">
        <f t="shared" si="30"/>
        <v>#REF!</v>
      </c>
      <c r="H147" s="14" t="e">
        <f t="shared" si="30"/>
        <v>#REF!</v>
      </c>
      <c r="I147" s="14" t="e">
        <f t="shared" si="30"/>
        <v>#REF!</v>
      </c>
      <c r="J147" s="14" t="e">
        <f t="shared" si="30"/>
        <v>#REF!</v>
      </c>
    </row>
    <row r="148" spans="2:10" ht="14.25">
      <c r="B148" s="21" t="s">
        <v>144</v>
      </c>
      <c r="C148" s="22" t="s">
        <v>7</v>
      </c>
      <c r="D148" s="43" t="e">
        <f>+Comparativo!D148-'Rebajos x Programa y Subpartida'!D148</f>
        <v>#REF!</v>
      </c>
      <c r="E148" s="43" t="e">
        <f>+Comparativo!E148-'Rebajos x Programa y Subpartida'!E148</f>
        <v>#REF!</v>
      </c>
      <c r="F148" s="43" t="e">
        <f>+Comparativo!F148-'Rebajos x Programa y Subpartida'!F148</f>
        <v>#REF!</v>
      </c>
      <c r="G148" s="43" t="e">
        <f>+Comparativo!G148-'Rebajos x Programa y Subpartida'!G148</f>
        <v>#REF!</v>
      </c>
      <c r="H148" s="43" t="e">
        <f>+Comparativo!H148-'Rebajos x Programa y Subpartida'!H148</f>
        <v>#REF!</v>
      </c>
      <c r="I148" s="43" t="e">
        <f>+Comparativo!I148-'Rebajos x Programa y Subpartida'!I148</f>
        <v>#REF!</v>
      </c>
      <c r="J148" s="43" t="e">
        <f aca="true" t="shared" si="31" ref="J148:J155">SUM(D148:I148)</f>
        <v>#REF!</v>
      </c>
    </row>
    <row r="149" spans="2:10" ht="14.25">
      <c r="B149" s="21" t="s">
        <v>145</v>
      </c>
      <c r="C149" s="22" t="s">
        <v>8</v>
      </c>
      <c r="D149" s="43" t="e">
        <f>+Comparativo!D149-'Rebajos x Programa y Subpartida'!D149</f>
        <v>#REF!</v>
      </c>
      <c r="E149" s="43" t="e">
        <f>+Comparativo!E149-'Rebajos x Programa y Subpartida'!E149</f>
        <v>#REF!</v>
      </c>
      <c r="F149" s="43" t="e">
        <f>+Comparativo!F149-'Rebajos x Programa y Subpartida'!F149</f>
        <v>#REF!</v>
      </c>
      <c r="G149" s="43" t="e">
        <f>+Comparativo!G149-'Rebajos x Programa y Subpartida'!G149</f>
        <v>#REF!</v>
      </c>
      <c r="H149" s="43" t="e">
        <f>+Comparativo!H149-'Rebajos x Programa y Subpartida'!H149</f>
        <v>#REF!</v>
      </c>
      <c r="I149" s="43" t="e">
        <f>+Comparativo!I149-'Rebajos x Programa y Subpartida'!I149</f>
        <v>#REF!</v>
      </c>
      <c r="J149" s="43" t="e">
        <f t="shared" si="31"/>
        <v>#REF!</v>
      </c>
    </row>
    <row r="150" spans="2:11" ht="14.25">
      <c r="B150" s="21" t="s">
        <v>146</v>
      </c>
      <c r="C150" s="22" t="s">
        <v>9</v>
      </c>
      <c r="D150" s="43" t="e">
        <f>+Comparativo!D150-'Rebajos x Programa y Subpartida'!D150</f>
        <v>#REF!</v>
      </c>
      <c r="E150" s="43" t="e">
        <f>+Comparativo!E150-'Rebajos x Programa y Subpartida'!E150</f>
        <v>#REF!</v>
      </c>
      <c r="F150" s="43" t="e">
        <f>+Comparativo!F150-'Rebajos x Programa y Subpartida'!F150</f>
        <v>#REF!</v>
      </c>
      <c r="G150" s="43" t="e">
        <f>+Comparativo!G150-'Rebajos x Programa y Subpartida'!G150</f>
        <v>#REF!</v>
      </c>
      <c r="H150" s="43" t="e">
        <f>+Comparativo!H150-'Rebajos x Programa y Subpartida'!H150</f>
        <v>#REF!</v>
      </c>
      <c r="I150" s="43" t="e">
        <f>+Comparativo!I150-'Rebajos x Programa y Subpartida'!I150</f>
        <v>#REF!</v>
      </c>
      <c r="J150" s="42" t="e">
        <f t="shared" si="31"/>
        <v>#REF!</v>
      </c>
      <c r="K150" s="31"/>
    </row>
    <row r="151" spans="2:10" ht="14.25">
      <c r="B151" s="21" t="s">
        <v>147</v>
      </c>
      <c r="C151" s="22" t="s">
        <v>10</v>
      </c>
      <c r="D151" s="43" t="e">
        <f>+Comparativo!D151-'Rebajos x Programa y Subpartida'!D151</f>
        <v>#REF!</v>
      </c>
      <c r="E151" s="43" t="e">
        <f>+Comparativo!E151-'Rebajos x Programa y Subpartida'!E151</f>
        <v>#REF!</v>
      </c>
      <c r="F151" s="43" t="e">
        <f>+Comparativo!F151-'Rebajos x Programa y Subpartida'!F151</f>
        <v>#REF!</v>
      </c>
      <c r="G151" s="43" t="e">
        <f>+Comparativo!G151-'Rebajos x Programa y Subpartida'!G151</f>
        <v>#REF!</v>
      </c>
      <c r="H151" s="43" t="e">
        <f>+Comparativo!H151-'Rebajos x Programa y Subpartida'!H151</f>
        <v>#REF!</v>
      </c>
      <c r="I151" s="43" t="e">
        <f>+Comparativo!I151-'Rebajos x Programa y Subpartida'!I151</f>
        <v>#REF!</v>
      </c>
      <c r="J151" s="43" t="e">
        <f t="shared" si="31"/>
        <v>#REF!</v>
      </c>
    </row>
    <row r="152" spans="2:11" ht="14.25">
      <c r="B152" s="15" t="s">
        <v>148</v>
      </c>
      <c r="C152" s="16" t="s">
        <v>149</v>
      </c>
      <c r="D152" s="43" t="e">
        <f>+Comparativo!D152-'Rebajos x Programa y Subpartida'!D152</f>
        <v>#REF!</v>
      </c>
      <c r="E152" s="43" t="e">
        <f>+Comparativo!E152-'Rebajos x Programa y Subpartida'!E152</f>
        <v>#REF!</v>
      </c>
      <c r="F152" s="43" t="e">
        <f>+Comparativo!F152-'Rebajos x Programa y Subpartida'!F152</f>
        <v>#REF!</v>
      </c>
      <c r="G152" s="43" t="e">
        <f>+Comparativo!G152-'Rebajos x Programa y Subpartida'!G152</f>
        <v>#REF!</v>
      </c>
      <c r="H152" s="43" t="e">
        <f>+Comparativo!H152-'Rebajos x Programa y Subpartida'!H152</f>
        <v>#REF!</v>
      </c>
      <c r="I152" s="43" t="e">
        <f>+Comparativo!I152-'Rebajos x Programa y Subpartida'!I152</f>
        <v>#REF!</v>
      </c>
      <c r="J152" s="42" t="e">
        <f t="shared" si="31"/>
        <v>#REF!</v>
      </c>
      <c r="K152" s="31"/>
    </row>
    <row r="153" spans="2:10" ht="14.25">
      <c r="B153" s="15" t="s">
        <v>150</v>
      </c>
      <c r="C153" s="16" t="s">
        <v>11</v>
      </c>
      <c r="D153" s="43" t="e">
        <f>+Comparativo!D153-'Rebajos x Programa y Subpartida'!D153</f>
        <v>#REF!</v>
      </c>
      <c r="E153" s="43" t="e">
        <f>+Comparativo!E153-'Rebajos x Programa y Subpartida'!E153</f>
        <v>#REF!</v>
      </c>
      <c r="F153" s="43" t="e">
        <f>+Comparativo!F153-'Rebajos x Programa y Subpartida'!F153</f>
        <v>#REF!</v>
      </c>
      <c r="G153" s="43" t="e">
        <f>+Comparativo!G153-'Rebajos x Programa y Subpartida'!G153</f>
        <v>#REF!</v>
      </c>
      <c r="H153" s="43" t="e">
        <f>+Comparativo!H153-'Rebajos x Programa y Subpartida'!H153</f>
        <v>#REF!</v>
      </c>
      <c r="I153" s="43" t="e">
        <f>+Comparativo!I153-'Rebajos x Programa y Subpartida'!I153</f>
        <v>#REF!</v>
      </c>
      <c r="J153" s="43" t="e">
        <f t="shared" si="31"/>
        <v>#REF!</v>
      </c>
    </row>
    <row r="154" spans="2:10" ht="14.25">
      <c r="B154" s="21" t="s">
        <v>151</v>
      </c>
      <c r="C154" s="22" t="s">
        <v>12</v>
      </c>
      <c r="D154" s="43" t="e">
        <f>+Comparativo!D154-'Rebajos x Programa y Subpartida'!D154</f>
        <v>#REF!</v>
      </c>
      <c r="E154" s="43" t="e">
        <f>+Comparativo!E154-'Rebajos x Programa y Subpartida'!E154</f>
        <v>#REF!</v>
      </c>
      <c r="F154" s="43" t="e">
        <f>+Comparativo!F154-'Rebajos x Programa y Subpartida'!F154</f>
        <v>#REF!</v>
      </c>
      <c r="G154" s="43" t="e">
        <f>+Comparativo!G154-'Rebajos x Programa y Subpartida'!G154</f>
        <v>#REF!</v>
      </c>
      <c r="H154" s="43" t="e">
        <f>+Comparativo!H154-'Rebajos x Programa y Subpartida'!H154</f>
        <v>#REF!</v>
      </c>
      <c r="I154" s="43" t="e">
        <f>+Comparativo!I154-'Rebajos x Programa y Subpartida'!I154</f>
        <v>#REF!</v>
      </c>
      <c r="J154" s="43" t="e">
        <f t="shared" si="31"/>
        <v>#REF!</v>
      </c>
    </row>
    <row r="155" spans="2:10" ht="14.25">
      <c r="B155" s="21" t="s">
        <v>152</v>
      </c>
      <c r="C155" s="22" t="s">
        <v>13</v>
      </c>
      <c r="D155" s="43" t="e">
        <f>+Comparativo!D155-'Rebajos x Programa y Subpartida'!D155</f>
        <v>#REF!</v>
      </c>
      <c r="E155" s="43" t="e">
        <f>+Comparativo!E155-'Rebajos x Programa y Subpartida'!E155</f>
        <v>#REF!</v>
      </c>
      <c r="F155" s="43" t="e">
        <f>+Comparativo!F155-'Rebajos x Programa y Subpartida'!F155</f>
        <v>#REF!</v>
      </c>
      <c r="G155" s="43" t="e">
        <f>+Comparativo!G155-'Rebajos x Programa y Subpartida'!G155</f>
        <v>#REF!</v>
      </c>
      <c r="H155" s="43" t="e">
        <f>+Comparativo!H155-'Rebajos x Programa y Subpartida'!H155</f>
        <v>#REF!</v>
      </c>
      <c r="I155" s="43" t="e">
        <f>+Comparativo!I155-'Rebajos x Programa y Subpartida'!I155</f>
        <v>#REF!</v>
      </c>
      <c r="J155" s="43" t="e">
        <f t="shared" si="31"/>
        <v>#REF!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 t="e">
        <f aca="true" t="shared" si="32" ref="D157:J157">SUM(D158:D159)</f>
        <v>#REF!</v>
      </c>
      <c r="E157" s="14" t="e">
        <f t="shared" si="32"/>
        <v>#REF!</v>
      </c>
      <c r="F157" s="14" t="e">
        <f t="shared" si="32"/>
        <v>#REF!</v>
      </c>
      <c r="G157" s="14" t="e">
        <f t="shared" si="32"/>
        <v>#REF!</v>
      </c>
      <c r="H157" s="14" t="e">
        <f t="shared" si="32"/>
        <v>#REF!</v>
      </c>
      <c r="I157" s="14" t="e">
        <f t="shared" si="32"/>
        <v>#REF!</v>
      </c>
      <c r="J157" s="14" t="e">
        <f t="shared" si="32"/>
        <v>#REF!</v>
      </c>
    </row>
    <row r="158" spans="2:10" ht="14.25">
      <c r="B158" s="13" t="s">
        <v>155</v>
      </c>
      <c r="C158" s="13" t="s">
        <v>14</v>
      </c>
      <c r="D158" s="43" t="e">
        <f>+Comparativo!D158-'Rebajos x Programa y Subpartida'!D158</f>
        <v>#REF!</v>
      </c>
      <c r="E158" s="43" t="e">
        <f>+Comparativo!E158-'Rebajos x Programa y Subpartida'!E158</f>
        <v>#REF!</v>
      </c>
      <c r="F158" s="43" t="e">
        <f>+Comparativo!F158-'Rebajos x Programa y Subpartida'!F158</f>
        <v>#REF!</v>
      </c>
      <c r="G158" s="43" t="e">
        <f>+Comparativo!G158-'Rebajos x Programa y Subpartida'!G158</f>
        <v>#REF!</v>
      </c>
      <c r="H158" s="43" t="e">
        <f>+Comparativo!H158-'Rebajos x Programa y Subpartida'!H158</f>
        <v>#REF!</v>
      </c>
      <c r="I158" s="43" t="e">
        <f>+Comparativo!I158-'Rebajos x Programa y Subpartida'!I158</f>
        <v>#REF!</v>
      </c>
      <c r="J158" s="43" t="e">
        <f>SUM(D158:I158)</f>
        <v>#REF!</v>
      </c>
    </row>
    <row r="159" spans="2:10" ht="14.25">
      <c r="B159" s="13" t="s">
        <v>156</v>
      </c>
      <c r="C159" s="13" t="s">
        <v>157</v>
      </c>
      <c r="D159" s="43" t="e">
        <f>+Comparativo!D159-'Rebajos x Programa y Subpartida'!D159</f>
        <v>#REF!</v>
      </c>
      <c r="E159" s="43" t="e">
        <f>+Comparativo!E159-'Rebajos x Programa y Subpartida'!E159</f>
        <v>#REF!</v>
      </c>
      <c r="F159" s="43" t="e">
        <f>+Comparativo!F159-'Rebajos x Programa y Subpartida'!F159</f>
        <v>#REF!</v>
      </c>
      <c r="G159" s="43" t="e">
        <f>+Comparativo!G159-'Rebajos x Programa y Subpartida'!G159</f>
        <v>#REF!</v>
      </c>
      <c r="H159" s="43" t="e">
        <f>+Comparativo!H159-'Rebajos x Programa y Subpartida'!H159</f>
        <v>#REF!</v>
      </c>
      <c r="I159" s="43" t="e">
        <f>+Comparativo!I159-'Rebajos x Programa y Subpartida'!I159</f>
        <v>#REF!</v>
      </c>
      <c r="J159" s="43" t="e">
        <f>SUM(D159:I159)</f>
        <v>#REF!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 t="e">
        <f aca="true" t="shared" si="33" ref="D161:J161">SUM(D162:D165)</f>
        <v>#REF!</v>
      </c>
      <c r="E161" s="14" t="e">
        <f t="shared" si="33"/>
        <v>#REF!</v>
      </c>
      <c r="F161" s="14" t="e">
        <f t="shared" si="33"/>
        <v>#REF!</v>
      </c>
      <c r="G161" s="14" t="e">
        <f t="shared" si="33"/>
        <v>#REF!</v>
      </c>
      <c r="H161" s="14" t="e">
        <f t="shared" si="33"/>
        <v>#REF!</v>
      </c>
      <c r="I161" s="14" t="e">
        <f t="shared" si="33"/>
        <v>#REF!</v>
      </c>
      <c r="J161" s="14" t="e">
        <f t="shared" si="33"/>
        <v>#REF!</v>
      </c>
    </row>
    <row r="162" spans="2:10" ht="14.25">
      <c r="B162" s="7" t="s">
        <v>160</v>
      </c>
      <c r="C162" s="17" t="s">
        <v>15</v>
      </c>
      <c r="D162" s="43" t="e">
        <f>+Comparativo!D162-'Rebajos x Programa y Subpartida'!D162</f>
        <v>#REF!</v>
      </c>
      <c r="E162" s="43" t="e">
        <f>+Comparativo!E162-'Rebajos x Programa y Subpartida'!E162</f>
        <v>#REF!</v>
      </c>
      <c r="F162" s="43" t="e">
        <f>+Comparativo!F162-'Rebajos x Programa y Subpartida'!F162</f>
        <v>#REF!</v>
      </c>
      <c r="G162" s="43" t="e">
        <f>+Comparativo!G162-'Rebajos x Programa y Subpartida'!G162</f>
        <v>#REF!</v>
      </c>
      <c r="H162" s="43" t="e">
        <f>+Comparativo!H162-'Rebajos x Programa y Subpartida'!H162</f>
        <v>#REF!</v>
      </c>
      <c r="I162" s="43" t="e">
        <f>+Comparativo!I162-'Rebajos x Programa y Subpartida'!I162</f>
        <v>#REF!</v>
      </c>
      <c r="J162" s="43" t="e">
        <f>SUM(D162:I162)</f>
        <v>#REF!</v>
      </c>
    </row>
    <row r="163" spans="2:10" ht="14.25">
      <c r="B163" s="21" t="s">
        <v>161</v>
      </c>
      <c r="C163" s="22" t="s">
        <v>16</v>
      </c>
      <c r="D163" s="43" t="e">
        <f>+Comparativo!D163-'Rebajos x Programa y Subpartida'!D163</f>
        <v>#REF!</v>
      </c>
      <c r="E163" s="43" t="e">
        <f>+Comparativo!E163-'Rebajos x Programa y Subpartida'!E163</f>
        <v>#REF!</v>
      </c>
      <c r="F163" s="43" t="e">
        <f>+Comparativo!F163-'Rebajos x Programa y Subpartida'!F163</f>
        <v>#REF!</v>
      </c>
      <c r="G163" s="43" t="e">
        <f>+Comparativo!G163-'Rebajos x Programa y Subpartida'!G163</f>
        <v>#REF!</v>
      </c>
      <c r="H163" s="43" t="e">
        <f>+Comparativo!H163-'Rebajos x Programa y Subpartida'!H163</f>
        <v>#REF!</v>
      </c>
      <c r="I163" s="43" t="e">
        <f>+Comparativo!I163-'Rebajos x Programa y Subpartida'!I163</f>
        <v>#REF!</v>
      </c>
      <c r="J163" s="43" t="e">
        <f>SUM(D163:I163)</f>
        <v>#REF!</v>
      </c>
    </row>
    <row r="164" spans="2:10" ht="14.25">
      <c r="B164" s="21" t="s">
        <v>162</v>
      </c>
      <c r="C164" s="22" t="s">
        <v>163</v>
      </c>
      <c r="D164" s="43" t="e">
        <f>+Comparativo!D164-'Rebajos x Programa y Subpartida'!D164</f>
        <v>#REF!</v>
      </c>
      <c r="E164" s="43" t="e">
        <f>+Comparativo!E164-'Rebajos x Programa y Subpartida'!E164</f>
        <v>#REF!</v>
      </c>
      <c r="F164" s="43" t="e">
        <f>+Comparativo!F164-'Rebajos x Programa y Subpartida'!F164</f>
        <v>#REF!</v>
      </c>
      <c r="G164" s="43" t="e">
        <f>+Comparativo!G164-'Rebajos x Programa y Subpartida'!G164</f>
        <v>#REF!</v>
      </c>
      <c r="H164" s="43" t="e">
        <f>+Comparativo!H164-'Rebajos x Programa y Subpartida'!H164</f>
        <v>#REF!</v>
      </c>
      <c r="I164" s="43" t="e">
        <f>+Comparativo!I164-'Rebajos x Programa y Subpartida'!I164</f>
        <v>#REF!</v>
      </c>
      <c r="J164" s="43" t="e">
        <f>SUM(D164:I164)</f>
        <v>#REF!</v>
      </c>
    </row>
    <row r="165" spans="2:10" ht="14.25">
      <c r="B165" s="21" t="s">
        <v>164</v>
      </c>
      <c r="C165" s="22" t="s">
        <v>17</v>
      </c>
      <c r="D165" s="43" t="e">
        <f>+Comparativo!D165-'Rebajos x Programa y Subpartida'!D165</f>
        <v>#REF!</v>
      </c>
      <c r="E165" s="43" t="e">
        <f>+Comparativo!E165-'Rebajos x Programa y Subpartida'!E165</f>
        <v>#REF!</v>
      </c>
      <c r="F165" s="43" t="e">
        <f>+Comparativo!F165-'Rebajos x Programa y Subpartida'!F165</f>
        <v>#REF!</v>
      </c>
      <c r="G165" s="43" t="e">
        <f>+Comparativo!G165-'Rebajos x Programa y Subpartida'!G165</f>
        <v>#REF!</v>
      </c>
      <c r="H165" s="43" t="e">
        <f>+Comparativo!H165-'Rebajos x Programa y Subpartida'!H165</f>
        <v>#REF!</v>
      </c>
      <c r="I165" s="43" t="e">
        <f>+Comparativo!I165-'Rebajos x Programa y Subpartida'!I165</f>
        <v>#REF!</v>
      </c>
      <c r="J165" s="43" t="e">
        <f>SUM(D165:I165)</f>
        <v>#REF!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 t="e">
        <f aca="true" t="shared" si="34" ref="D167:J167">+D169+D172+D177+D181+D184+D187</f>
        <v>#REF!</v>
      </c>
      <c r="E167" s="6" t="e">
        <f t="shared" si="34"/>
        <v>#REF!</v>
      </c>
      <c r="F167" s="6" t="e">
        <f t="shared" si="34"/>
        <v>#REF!</v>
      </c>
      <c r="G167" s="6" t="e">
        <f t="shared" si="34"/>
        <v>#REF!</v>
      </c>
      <c r="H167" s="6" t="e">
        <f t="shared" si="34"/>
        <v>#REF!</v>
      </c>
      <c r="I167" s="6" t="e">
        <f t="shared" si="34"/>
        <v>#REF!</v>
      </c>
      <c r="J167" s="6" t="e">
        <f t="shared" si="34"/>
        <v>#REF!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 t="e">
        <f aca="true" t="shared" si="35" ref="D169:J169">+D170</f>
        <v>#REF!</v>
      </c>
      <c r="E169" s="14" t="e">
        <f t="shared" si="35"/>
        <v>#REF!</v>
      </c>
      <c r="F169" s="14" t="e">
        <f t="shared" si="35"/>
        <v>#REF!</v>
      </c>
      <c r="G169" s="14" t="e">
        <f t="shared" si="35"/>
        <v>#REF!</v>
      </c>
      <c r="H169" s="14" t="e">
        <f t="shared" si="35"/>
        <v>#REF!</v>
      </c>
      <c r="I169" s="14" t="e">
        <f t="shared" si="35"/>
        <v>#REF!</v>
      </c>
      <c r="J169" s="14" t="e">
        <f t="shared" si="35"/>
        <v>#REF!</v>
      </c>
    </row>
    <row r="170" spans="2:12" ht="14.25">
      <c r="B170" s="21" t="s">
        <v>167</v>
      </c>
      <c r="C170" s="22" t="s">
        <v>168</v>
      </c>
      <c r="D170" s="43" t="e">
        <f>+Comparativo!D170-'Rebajos x Programa y Subpartida'!D170</f>
        <v>#REF!</v>
      </c>
      <c r="E170" s="43" t="e">
        <f>+Comparativo!E170-'Rebajos x Programa y Subpartida'!E170</f>
        <v>#REF!</v>
      </c>
      <c r="F170" s="43" t="e">
        <f>+Comparativo!F170-'Rebajos x Programa y Subpartida'!F170</f>
        <v>#REF!</v>
      </c>
      <c r="G170" s="43" t="e">
        <f>+Comparativo!G170-'Rebajos x Programa y Subpartida'!G170</f>
        <v>#REF!</v>
      </c>
      <c r="H170" s="43" t="e">
        <f>+Comparativo!H170-'Rebajos x Programa y Subpartida'!H170</f>
        <v>#REF!</v>
      </c>
      <c r="I170" s="43" t="e">
        <f>+Comparativo!I170-'Rebajos x Programa y Subpartida'!I170</f>
        <v>#REF!</v>
      </c>
      <c r="J170" s="43" t="e">
        <f>SUM(D170:I170)</f>
        <v>#REF!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 t="e">
        <f aca="true" t="shared" si="36" ref="D172:J172">SUM(D173:D175)</f>
        <v>#REF!</v>
      </c>
      <c r="E172" s="14" t="e">
        <f t="shared" si="36"/>
        <v>#REF!</v>
      </c>
      <c r="F172" s="14" t="e">
        <f t="shared" si="36"/>
        <v>#REF!</v>
      </c>
      <c r="G172" s="14" t="e">
        <f t="shared" si="36"/>
        <v>#REF!</v>
      </c>
      <c r="H172" s="14" t="e">
        <f t="shared" si="36"/>
        <v>#REF!</v>
      </c>
      <c r="I172" s="14" t="e">
        <f t="shared" si="36"/>
        <v>#REF!</v>
      </c>
      <c r="J172" s="14" t="e">
        <f t="shared" si="36"/>
        <v>#REF!</v>
      </c>
    </row>
    <row r="173" spans="2:10" ht="14.25">
      <c r="B173" s="21" t="s">
        <v>171</v>
      </c>
      <c r="C173" s="22" t="s">
        <v>18</v>
      </c>
      <c r="D173" s="43" t="e">
        <f>+Comparativo!D173-'Rebajos x Programa y Subpartida'!D173</f>
        <v>#REF!</v>
      </c>
      <c r="E173" s="43" t="e">
        <f>+Comparativo!E173-'Rebajos x Programa y Subpartida'!E173</f>
        <v>#REF!</v>
      </c>
      <c r="F173" s="43" t="e">
        <f>+Comparativo!F173-'Rebajos x Programa y Subpartida'!F173</f>
        <v>#REF!</v>
      </c>
      <c r="G173" s="43" t="e">
        <f>+Comparativo!G173-'Rebajos x Programa y Subpartida'!G173</f>
        <v>#REF!</v>
      </c>
      <c r="H173" s="43" t="e">
        <f>+Comparativo!H173-'Rebajos x Programa y Subpartida'!H173</f>
        <v>#REF!</v>
      </c>
      <c r="I173" s="43" t="e">
        <f>+Comparativo!I173-'Rebajos x Programa y Subpartida'!I173</f>
        <v>#REF!</v>
      </c>
      <c r="J173" s="43" t="e">
        <f>SUM(D173:I173)</f>
        <v>#REF!</v>
      </c>
    </row>
    <row r="174" spans="2:10" ht="14.25">
      <c r="B174" s="21" t="s">
        <v>172</v>
      </c>
      <c r="C174" s="22" t="s">
        <v>173</v>
      </c>
      <c r="D174" s="43" t="e">
        <f>+Comparativo!D174-'Rebajos x Programa y Subpartida'!D174</f>
        <v>#REF!</v>
      </c>
      <c r="E174" s="43" t="e">
        <f>+Comparativo!E174-'Rebajos x Programa y Subpartida'!E174</f>
        <v>#REF!</v>
      </c>
      <c r="F174" s="43" t="e">
        <f>+Comparativo!F174-'Rebajos x Programa y Subpartida'!F174</f>
        <v>#REF!</v>
      </c>
      <c r="G174" s="43" t="e">
        <f>+Comparativo!G174-'Rebajos x Programa y Subpartida'!G174</f>
        <v>#REF!</v>
      </c>
      <c r="H174" s="43" t="e">
        <f>+Comparativo!H174-'Rebajos x Programa y Subpartida'!H174</f>
        <v>#REF!</v>
      </c>
      <c r="I174" s="43" t="e">
        <f>+Comparativo!I174-'Rebajos x Programa y Subpartida'!I174</f>
        <v>#REF!</v>
      </c>
      <c r="J174" s="43" t="e">
        <f>SUM(D174:I174)</f>
        <v>#REF!</v>
      </c>
    </row>
    <row r="175" spans="2:10" ht="14.25">
      <c r="B175" s="21" t="s">
        <v>174</v>
      </c>
      <c r="C175" s="22" t="s">
        <v>19</v>
      </c>
      <c r="D175" s="43" t="e">
        <f>+Comparativo!D175-'Rebajos x Programa y Subpartida'!D175</f>
        <v>#REF!</v>
      </c>
      <c r="E175" s="43" t="e">
        <f>+Comparativo!E175-'Rebajos x Programa y Subpartida'!E175</f>
        <v>#REF!</v>
      </c>
      <c r="F175" s="43" t="e">
        <f>+Comparativo!F175-'Rebajos x Programa y Subpartida'!F175</f>
        <v>#REF!</v>
      </c>
      <c r="G175" s="43" t="e">
        <f>+Comparativo!G175-'Rebajos x Programa y Subpartida'!G175</f>
        <v>#REF!</v>
      </c>
      <c r="H175" s="43" t="e">
        <f>+Comparativo!H175-'Rebajos x Programa y Subpartida'!H175</f>
        <v>#REF!</v>
      </c>
      <c r="I175" s="43" t="e">
        <f>+Comparativo!I175-'Rebajos x Programa y Subpartida'!I175</f>
        <v>#REF!</v>
      </c>
      <c r="J175" s="43" t="e">
        <f>SUM(D175:I175)</f>
        <v>#REF!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 t="e">
        <f aca="true" t="shared" si="37" ref="D177:I177">SUM(D178:D179)</f>
        <v>#REF!</v>
      </c>
      <c r="E177" s="14" t="e">
        <f t="shared" si="37"/>
        <v>#REF!</v>
      </c>
      <c r="F177" s="14" t="e">
        <f t="shared" si="37"/>
        <v>#REF!</v>
      </c>
      <c r="G177" s="14" t="e">
        <f t="shared" si="37"/>
        <v>#REF!</v>
      </c>
      <c r="H177" s="14" t="e">
        <f t="shared" si="37"/>
        <v>#REF!</v>
      </c>
      <c r="I177" s="14" t="e">
        <f t="shared" si="37"/>
        <v>#REF!</v>
      </c>
      <c r="J177" s="14" t="e">
        <f>+J178+J179</f>
        <v>#REF!</v>
      </c>
    </row>
    <row r="178" spans="2:10" ht="14.25">
      <c r="B178" s="21" t="s">
        <v>177</v>
      </c>
      <c r="C178" s="22" t="s">
        <v>224</v>
      </c>
      <c r="D178" s="43" t="e">
        <f>+Comparativo!D178-'Rebajos x Programa y Subpartida'!D178</f>
        <v>#REF!</v>
      </c>
      <c r="E178" s="43" t="e">
        <f>+Comparativo!E178-'Rebajos x Programa y Subpartida'!E178</f>
        <v>#REF!</v>
      </c>
      <c r="F178" s="43" t="e">
        <f>+Comparativo!F178-'Rebajos x Programa y Subpartida'!F178</f>
        <v>#REF!</v>
      </c>
      <c r="G178" s="43" t="e">
        <f>+Comparativo!G178-'Rebajos x Programa y Subpartida'!G178</f>
        <v>#REF!</v>
      </c>
      <c r="H178" s="43" t="e">
        <f>+Comparativo!H178-'Rebajos x Programa y Subpartida'!H178</f>
        <v>#REF!</v>
      </c>
      <c r="I178" s="43" t="e">
        <f>+Comparativo!I178-'Rebajos x Programa y Subpartida'!I178</f>
        <v>#REF!</v>
      </c>
      <c r="J178" s="43" t="e">
        <f>SUM(D178:I178)</f>
        <v>#REF!</v>
      </c>
    </row>
    <row r="179" spans="2:10" ht="14.25">
      <c r="B179" s="21" t="s">
        <v>297</v>
      </c>
      <c r="C179" s="22" t="s">
        <v>298</v>
      </c>
      <c r="D179" s="43" t="e">
        <f>+Comparativo!D179-'Rebajos x Programa y Subpartida'!D179</f>
        <v>#REF!</v>
      </c>
      <c r="E179" s="43" t="e">
        <f>+Comparativo!E179-'Rebajos x Programa y Subpartida'!E179</f>
        <v>#REF!</v>
      </c>
      <c r="F179" s="43" t="e">
        <f>+Comparativo!F179-'Rebajos x Programa y Subpartida'!F179</f>
        <v>#REF!</v>
      </c>
      <c r="G179" s="43" t="e">
        <f>+Comparativo!G179-'Rebajos x Programa y Subpartida'!G179</f>
        <v>#REF!</v>
      </c>
      <c r="H179" s="43" t="e">
        <f>+Comparativo!H179-'Rebajos x Programa y Subpartida'!H179</f>
        <v>#REF!</v>
      </c>
      <c r="I179" s="43" t="e">
        <f>+Comparativo!I179-'Rebajos x Programa y Subpartida'!I179</f>
        <v>#REF!</v>
      </c>
      <c r="J179" s="43" t="e">
        <f>SUM(D179:I179)</f>
        <v>#REF!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 t="e">
        <f aca="true" t="shared" si="38" ref="D181:J181">+D182</f>
        <v>#REF!</v>
      </c>
      <c r="E181" s="26" t="e">
        <f t="shared" si="38"/>
        <v>#REF!</v>
      </c>
      <c r="F181" s="26" t="e">
        <f t="shared" si="38"/>
        <v>#REF!</v>
      </c>
      <c r="G181" s="26" t="e">
        <f t="shared" si="38"/>
        <v>#REF!</v>
      </c>
      <c r="H181" s="26" t="e">
        <f t="shared" si="38"/>
        <v>#REF!</v>
      </c>
      <c r="I181" s="26" t="e">
        <f t="shared" si="38"/>
        <v>#REF!</v>
      </c>
      <c r="J181" s="14" t="e">
        <f t="shared" si="38"/>
        <v>#REF!</v>
      </c>
    </row>
    <row r="182" spans="2:10" ht="14.25">
      <c r="B182" s="21" t="s">
        <v>302</v>
      </c>
      <c r="C182" s="22" t="s">
        <v>303</v>
      </c>
      <c r="D182" s="43" t="e">
        <f>+Comparativo!D182-'Rebajos x Programa y Subpartida'!D182</f>
        <v>#REF!</v>
      </c>
      <c r="E182" s="43" t="e">
        <f>+Comparativo!E182-'Rebajos x Programa y Subpartida'!E182</f>
        <v>#REF!</v>
      </c>
      <c r="F182" s="43" t="e">
        <f>+Comparativo!F182-'Rebajos x Programa y Subpartida'!F182</f>
        <v>#REF!</v>
      </c>
      <c r="G182" s="43" t="e">
        <f>+Comparativo!G182-'Rebajos x Programa y Subpartida'!G182</f>
        <v>#REF!</v>
      </c>
      <c r="H182" s="43" t="e">
        <f>+Comparativo!H182-'Rebajos x Programa y Subpartida'!H182</f>
        <v>#REF!</v>
      </c>
      <c r="I182" s="43" t="e">
        <f>+Comparativo!I182-'Rebajos x Programa y Subpartida'!I182</f>
        <v>#REF!</v>
      </c>
      <c r="J182" s="43" t="e">
        <f>SUM(D182:I182)</f>
        <v>#REF!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 t="e">
        <f aca="true" t="shared" si="39" ref="D184:J184">+D185</f>
        <v>#REF!</v>
      </c>
      <c r="E184" s="14" t="e">
        <f t="shared" si="39"/>
        <v>#REF!</v>
      </c>
      <c r="F184" s="14" t="e">
        <f t="shared" si="39"/>
        <v>#REF!</v>
      </c>
      <c r="G184" s="14" t="e">
        <f t="shared" si="39"/>
        <v>#REF!</v>
      </c>
      <c r="H184" s="14" t="e">
        <f t="shared" si="39"/>
        <v>#REF!</v>
      </c>
      <c r="I184" s="14" t="e">
        <f t="shared" si="39"/>
        <v>#REF!</v>
      </c>
      <c r="J184" s="14" t="e">
        <f t="shared" si="39"/>
        <v>#REF!</v>
      </c>
    </row>
    <row r="185" spans="2:10" ht="14.25">
      <c r="B185" s="21" t="s">
        <v>180</v>
      </c>
      <c r="C185" s="22" t="s">
        <v>225</v>
      </c>
      <c r="D185" s="43" t="e">
        <f>+Comparativo!D185-'Rebajos x Programa y Subpartida'!D185</f>
        <v>#REF!</v>
      </c>
      <c r="E185" s="43" t="e">
        <f>+Comparativo!E185-'Rebajos x Programa y Subpartida'!E185</f>
        <v>#REF!</v>
      </c>
      <c r="F185" s="43" t="e">
        <f>+Comparativo!F185-'Rebajos x Programa y Subpartida'!F185</f>
        <v>#REF!</v>
      </c>
      <c r="G185" s="43" t="e">
        <f>+Comparativo!G185-'Rebajos x Programa y Subpartida'!G185</f>
        <v>#REF!</v>
      </c>
      <c r="H185" s="43" t="e">
        <f>+Comparativo!H185-'Rebajos x Programa y Subpartida'!H185</f>
        <v>#REF!</v>
      </c>
      <c r="I185" s="43" t="e">
        <f>+Comparativo!I185-'Rebajos x Programa y Subpartida'!I185</f>
        <v>#REF!</v>
      </c>
      <c r="J185" s="43" t="e">
        <f>SUM(D185:I185)</f>
        <v>#REF!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 t="e">
        <f aca="true" t="shared" si="40" ref="D187:J187">+D188</f>
        <v>#REF!</v>
      </c>
      <c r="E187" s="37" t="e">
        <f t="shared" si="40"/>
        <v>#REF!</v>
      </c>
      <c r="F187" s="37" t="e">
        <f t="shared" si="40"/>
        <v>#REF!</v>
      </c>
      <c r="G187" s="37" t="e">
        <f t="shared" si="40"/>
        <v>#REF!</v>
      </c>
      <c r="H187" s="37" t="e">
        <f t="shared" si="40"/>
        <v>#REF!</v>
      </c>
      <c r="I187" s="37" t="e">
        <f t="shared" si="40"/>
        <v>#REF!</v>
      </c>
      <c r="J187" s="37" t="e">
        <f t="shared" si="40"/>
        <v>#REF!</v>
      </c>
    </row>
    <row r="188" spans="2:10" ht="14.25">
      <c r="B188" s="21" t="s">
        <v>1</v>
      </c>
      <c r="C188" s="22" t="s">
        <v>2</v>
      </c>
      <c r="D188" s="43" t="e">
        <f>+Comparativo!D188-'Rebajos x Programa y Subpartida'!D188</f>
        <v>#REF!</v>
      </c>
      <c r="E188" s="43" t="e">
        <f>+Comparativo!E188-'Rebajos x Programa y Subpartida'!E188</f>
        <v>#REF!</v>
      </c>
      <c r="F188" s="43" t="e">
        <f>+Comparativo!F188-'Rebajos x Programa y Subpartida'!F188</f>
        <v>#REF!</v>
      </c>
      <c r="G188" s="43" t="e">
        <f>+Comparativo!G188-'Rebajos x Programa y Subpartida'!G188</f>
        <v>#REF!</v>
      </c>
      <c r="H188" s="43" t="e">
        <f>+Comparativo!H188-'Rebajos x Programa y Subpartida'!H188</f>
        <v>#REF!</v>
      </c>
      <c r="I188" s="43" t="e">
        <f>+Comparativo!I188-'Rebajos x Programa y Subpartida'!I188</f>
        <v>#REF!</v>
      </c>
      <c r="J188" s="43" t="e">
        <f>SUM(D188:I188)</f>
        <v>#REF!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 t="e">
        <f aca="true" t="shared" si="41" ref="D190:J190">+D192</f>
        <v>#REF!</v>
      </c>
      <c r="E190" s="6" t="e">
        <f t="shared" si="41"/>
        <v>#REF!</v>
      </c>
      <c r="F190" s="6" t="e">
        <f t="shared" si="41"/>
        <v>#REF!</v>
      </c>
      <c r="G190" s="6" t="e">
        <f t="shared" si="41"/>
        <v>#REF!</v>
      </c>
      <c r="H190" s="6" t="e">
        <f t="shared" si="41"/>
        <v>#REF!</v>
      </c>
      <c r="I190" s="6" t="e">
        <f t="shared" si="41"/>
        <v>#REF!</v>
      </c>
      <c r="J190" s="6" t="e">
        <f t="shared" si="41"/>
        <v>#REF!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 t="e">
        <f aca="true" t="shared" si="42" ref="D192:J192">+D193</f>
        <v>#REF!</v>
      </c>
      <c r="E192" s="14" t="e">
        <f t="shared" si="42"/>
        <v>#REF!</v>
      </c>
      <c r="F192" s="14" t="e">
        <f t="shared" si="42"/>
        <v>#REF!</v>
      </c>
      <c r="G192" s="14" t="e">
        <f t="shared" si="42"/>
        <v>#REF!</v>
      </c>
      <c r="H192" s="14" t="e">
        <f t="shared" si="42"/>
        <v>#REF!</v>
      </c>
      <c r="I192" s="14" t="e">
        <f t="shared" si="42"/>
        <v>#REF!</v>
      </c>
      <c r="J192" s="14" t="e">
        <f t="shared" si="42"/>
        <v>#REF!</v>
      </c>
    </row>
    <row r="193" spans="2:10" ht="14.25">
      <c r="B193" s="21" t="s">
        <v>5</v>
      </c>
      <c r="C193" s="22" t="s">
        <v>226</v>
      </c>
      <c r="D193" s="43" t="e">
        <f>+Comparativo!D193-'Rebajos x Programa y Subpartida'!D193</f>
        <v>#REF!</v>
      </c>
      <c r="E193" s="43" t="e">
        <f>+Comparativo!E193-'Rebajos x Programa y Subpartida'!E193</f>
        <v>#REF!</v>
      </c>
      <c r="F193" s="43" t="e">
        <f>+Comparativo!F193-'Rebajos x Programa y Subpartida'!F193</f>
        <v>#REF!</v>
      </c>
      <c r="G193" s="43" t="e">
        <f>+Comparativo!G193-'Rebajos x Programa y Subpartida'!G193</f>
        <v>#REF!</v>
      </c>
      <c r="H193" s="43" t="e">
        <f>+Comparativo!H193-'Rebajos x Programa y Subpartida'!H193</f>
        <v>#REF!</v>
      </c>
      <c r="I193" s="43" t="e">
        <f>+Comparativo!I193-'Rebajos x Programa y Subpartida'!I193</f>
        <v>#REF!</v>
      </c>
      <c r="J193" s="43" t="e">
        <f>SUM(D193:I193)</f>
        <v>#REF!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11:C11"/>
    <mergeCell ref="B2:J2"/>
    <mergeCell ref="B3:J3"/>
    <mergeCell ref="B5:B9"/>
    <mergeCell ref="C5:C9"/>
    <mergeCell ref="J5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cp:lastPrinted>2015-08-12T15:12:36Z</cp:lastPrinted>
  <dcterms:created xsi:type="dcterms:W3CDTF">2013-05-24T23:23:56Z</dcterms:created>
  <dcterms:modified xsi:type="dcterms:W3CDTF">2015-08-12T15:12:40Z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