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Paulo\2019\Presupuesto 2020\Asamblea Legislativa\Publicación Presupuesto 2020 Aprobado\"/>
    </mc:Choice>
  </mc:AlternateContent>
  <xr:revisionPtr revIDLastSave="0" documentId="13_ncr:1_{1A719D11-4D8C-445D-A68E-06C84E8987AC}" xr6:coauthVersionLast="41" xr6:coauthVersionMax="45" xr10:uidLastSave="{00000000-0000-0000-0000-000000000000}"/>
  <bookViews>
    <workbookView xWindow="-108" yWindow="-108" windowWidth="23256" windowHeight="12600" activeTab="1" xr2:uid="{00000000-000D-0000-FFFF-FFFF00000000}"/>
  </bookViews>
  <sheets>
    <sheet name="RESUMEN" sheetId="21" r:id="rId1"/>
    <sheet name="DETALLE" sheetId="1" r:id="rId2"/>
    <sheet name="Detalle del gasto" sheetId="18" state="hidden" r:id="rId3"/>
    <sheet name="Análisis" sheetId="11" state="hidden" r:id="rId4"/>
  </sheets>
  <definedNames>
    <definedName name="_xlnm._FilterDatabase" localSheetId="3" hidden="1">Análisis!$A$4:$L$4</definedName>
    <definedName name="_xlnm._FilterDatabase" localSheetId="1" hidden="1">DETALLE!$E$2:$U$88</definedName>
    <definedName name="Excel_BuiltIn__FilterDatabase">#REF!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2">#REF!</definedName>
    <definedName name="Excel_BuiltIn_Print_Area_2_1">#REF!</definedName>
    <definedName name="Excel_BuiltIn_Print_Area_2_1_1">#REF!</definedName>
    <definedName name="Excel_BuiltIn_Print_Area_4">#REF!</definedName>
    <definedName name="Excel_BuiltIn_Print_Area_4_1">#REF!</definedName>
    <definedName name="Excel_BuiltIn_Print_Area_5">#REF!</definedName>
    <definedName name="Excel_BuiltIn_Print_Area_6">#REF!</definedName>
    <definedName name="Excel_BuiltIn_Print_Titles_1_1">#REF!</definedName>
    <definedName name="Excel_BuiltIn_Print_Titles_2">#REF!</definedName>
    <definedName name="Excel_BuiltIn_Print_Titles_3">#REF!</definedName>
    <definedName name="fdfdf">#REF!</definedName>
    <definedName name="hio">#REF!</definedName>
    <definedName name="i">#REF!</definedName>
    <definedName name="jiooo">#REF!</definedName>
    <definedName name="Kkkkk">#REF!</definedName>
    <definedName name="Pilar">#REF!</definedName>
    <definedName name="_xlnm.Print_Titles" localSheetId="2">'Detalle del gasto'!$1:$14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21" l="1"/>
  <c r="F30" i="21"/>
  <c r="F13" i="21" l="1"/>
  <c r="F22" i="21" l="1"/>
  <c r="O90" i="1" l="1"/>
  <c r="F21" i="21" l="1"/>
  <c r="F10" i="21"/>
  <c r="J14" i="21"/>
  <c r="F31" i="21"/>
  <c r="H26" i="21"/>
  <c r="F25" i="21"/>
  <c r="E25" i="21"/>
  <c r="H24" i="21"/>
  <c r="H23" i="21"/>
  <c r="K22" i="21"/>
  <c r="H22" i="21"/>
  <c r="G22" i="21"/>
  <c r="E21" i="21"/>
  <c r="H20" i="21"/>
  <c r="H19" i="21"/>
  <c r="G19" i="21"/>
  <c r="F18" i="21"/>
  <c r="E18" i="21"/>
  <c r="H14" i="21"/>
  <c r="G14" i="21"/>
  <c r="E13" i="21"/>
  <c r="E8" i="21" s="1"/>
  <c r="H11" i="21"/>
  <c r="E10" i="21"/>
  <c r="F16" i="21" l="1"/>
  <c r="H18" i="21"/>
  <c r="F8" i="21"/>
  <c r="F6" i="21" s="1"/>
  <c r="H10" i="21"/>
  <c r="G18" i="21"/>
  <c r="H21" i="21"/>
  <c r="H25" i="21"/>
  <c r="E16" i="21"/>
  <c r="E6" i="21" s="1"/>
  <c r="G21" i="21"/>
  <c r="H13" i="21"/>
  <c r="G13" i="21"/>
  <c r="H16" i="21" l="1"/>
  <c r="G16" i="21"/>
  <c r="H6" i="21"/>
  <c r="G8" i="21"/>
  <c r="H8" i="21"/>
  <c r="J6" i="21" l="1"/>
  <c r="G6" i="21"/>
  <c r="E124" i="11"/>
  <c r="D124" i="11"/>
  <c r="C124"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E67" i="11"/>
  <c r="E66" i="11"/>
  <c r="E65" i="11"/>
  <c r="D32" i="11"/>
  <c r="C32" i="11"/>
  <c r="E31" i="11"/>
  <c r="E30" i="11"/>
  <c r="E29" i="11"/>
  <c r="E28" i="11"/>
  <c r="E27" i="11"/>
  <c r="E26" i="11"/>
  <c r="E25" i="11"/>
  <c r="E24" i="11"/>
  <c r="E23" i="11"/>
  <c r="E22" i="11"/>
  <c r="E21" i="11"/>
  <c r="E20" i="11"/>
  <c r="E19" i="11"/>
  <c r="E9" i="11"/>
  <c r="E8" i="11"/>
  <c r="E7" i="11"/>
  <c r="E6" i="11"/>
  <c r="E5" i="11"/>
  <c r="L87" i="1"/>
  <c r="I87" i="1"/>
  <c r="L86" i="1"/>
  <c r="I86" i="1"/>
  <c r="L85" i="1"/>
  <c r="I85" i="1"/>
  <c r="L81" i="1"/>
  <c r="I81" i="1"/>
  <c r="L80" i="1"/>
  <c r="I80" i="1"/>
  <c r="L79" i="1"/>
  <c r="I79" i="1"/>
  <c r="L78" i="1"/>
  <c r="I78" i="1"/>
  <c r="L77" i="1"/>
  <c r="I77" i="1"/>
  <c r="L74" i="1"/>
  <c r="I74" i="1"/>
  <c r="L73" i="1"/>
  <c r="I73" i="1"/>
  <c r="L72" i="1"/>
  <c r="I72" i="1"/>
  <c r="L71" i="1"/>
  <c r="I71" i="1"/>
  <c r="L70" i="1"/>
  <c r="I70" i="1"/>
  <c r="L67" i="1"/>
  <c r="I67" i="1"/>
  <c r="L66" i="1"/>
  <c r="I66" i="1"/>
  <c r="L65" i="1"/>
  <c r="I65" i="1"/>
  <c r="L64" i="1"/>
  <c r="I64" i="1"/>
  <c r="L63" i="1"/>
  <c r="I63" i="1"/>
  <c r="L62" i="1"/>
  <c r="I62" i="1"/>
  <c r="L61" i="1"/>
  <c r="I61" i="1"/>
  <c r="L60" i="1"/>
  <c r="I60" i="1"/>
  <c r="L59" i="1"/>
  <c r="I59" i="1"/>
  <c r="L58" i="1"/>
  <c r="I58" i="1"/>
  <c r="L57" i="1"/>
  <c r="I57" i="1"/>
  <c r="L56" i="1"/>
  <c r="I56" i="1"/>
  <c r="L55" i="1"/>
  <c r="I55" i="1"/>
  <c r="L54" i="1"/>
  <c r="I54" i="1"/>
  <c r="L53" i="1"/>
  <c r="I53" i="1"/>
  <c r="L52" i="1"/>
  <c r="I52" i="1"/>
  <c r="L51" i="1"/>
  <c r="I51" i="1"/>
  <c r="L48" i="1"/>
  <c r="I48" i="1"/>
  <c r="L46" i="1"/>
  <c r="I46" i="1"/>
  <c r="L45" i="1"/>
  <c r="I45" i="1"/>
  <c r="I44" i="1"/>
  <c r="L43" i="1"/>
  <c r="I43" i="1"/>
  <c r="L42" i="1"/>
  <c r="I42" i="1"/>
  <c r="L41" i="1"/>
  <c r="I41" i="1"/>
  <c r="L40" i="1"/>
  <c r="I40" i="1"/>
  <c r="L39" i="1"/>
  <c r="I39" i="1"/>
  <c r="L38" i="1"/>
  <c r="I38" i="1"/>
  <c r="L37" i="1"/>
  <c r="I37" i="1"/>
  <c r="L36" i="1"/>
  <c r="I36" i="1"/>
  <c r="L35" i="1"/>
  <c r="I35" i="1"/>
  <c r="L34" i="1"/>
  <c r="I34" i="1"/>
  <c r="L33" i="1"/>
  <c r="I33" i="1"/>
  <c r="L32" i="1"/>
  <c r="I32" i="1"/>
  <c r="L31" i="1"/>
  <c r="I31" i="1"/>
  <c r="L30" i="1"/>
  <c r="I30" i="1"/>
  <c r="L29" i="1"/>
  <c r="I29" i="1"/>
  <c r="L28" i="1"/>
  <c r="I28" i="1"/>
  <c r="L27" i="1"/>
  <c r="I27" i="1"/>
  <c r="L26" i="1"/>
  <c r="I26" i="1"/>
  <c r="L25" i="1"/>
  <c r="I25" i="1"/>
  <c r="L24" i="1"/>
  <c r="I24" i="1"/>
  <c r="L23" i="1"/>
  <c r="I23" i="1"/>
  <c r="L22" i="1"/>
  <c r="I22" i="1"/>
  <c r="L21" i="1"/>
  <c r="I21" i="1"/>
  <c r="L19" i="1"/>
  <c r="I19" i="1"/>
  <c r="L18" i="1"/>
  <c r="I18" i="1"/>
  <c r="L16" i="1"/>
  <c r="I16" i="1"/>
  <c r="L15" i="1"/>
  <c r="I15" i="1"/>
  <c r="L14" i="1"/>
  <c r="I14" i="1"/>
  <c r="L13" i="1"/>
  <c r="I13" i="1"/>
  <c r="L12" i="1"/>
  <c r="I12" i="1"/>
  <c r="L11" i="1"/>
  <c r="I11" i="1"/>
  <c r="L10" i="1"/>
  <c r="I10" i="1"/>
  <c r="L9" i="1"/>
  <c r="I9" i="1"/>
  <c r="L7" i="1"/>
  <c r="I7" i="1"/>
  <c r="L6" i="1"/>
  <c r="I6" i="1"/>
  <c r="L5" i="1"/>
  <c r="I5" i="1"/>
  <c r="L4" i="1"/>
  <c r="L3"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cecilia murillo berrocal</author>
  </authors>
  <commentList>
    <comment ref="L84" authorId="0" shapeId="0" xr:uid="{6C2EABA7-3B5B-4ADC-89C1-869DB9578695}">
      <text>
        <r>
          <rPr>
            <b/>
            <sz val="9"/>
            <color indexed="81"/>
            <rFont val="Tahoma"/>
            <family val="2"/>
          </rPr>
          <t>SEGÚN SESIÓN 47-2019 , ARTÍCULO xvi DEL CS</t>
        </r>
      </text>
    </comment>
    <comment ref="L88" authorId="0" shapeId="0" xr:uid="{7489F22D-A0F2-43A2-BEBC-37E854B5DE55}">
      <text>
        <r>
          <rPr>
            <b/>
            <sz val="14"/>
            <color indexed="81"/>
            <rFont val="Tahoma"/>
            <family val="2"/>
          </rPr>
          <t>Estos recursos se tomaron de la subpartida 50201 Edificios con el consentimiento de la DE . ACS  SESIÓN 47-2019, ARTÍCULO XVI</t>
        </r>
      </text>
    </comment>
    <comment ref="O90" authorId="0" shapeId="0" xr:uid="{78B8D45A-BE1B-4D54-9E6A-AE5C236F5054}">
      <text>
        <r>
          <rPr>
            <b/>
            <sz val="9"/>
            <color indexed="81"/>
            <rFont val="Tahoma"/>
            <family val="2"/>
          </rPr>
          <t>Contiene el traslado solicitado por Hacienda en Octubre 2019. Correo 29-10-2019.</t>
        </r>
      </text>
    </comment>
  </commentList>
</comments>
</file>

<file path=xl/sharedStrings.xml><?xml version="1.0" encoding="utf-8"?>
<sst xmlns="http://schemas.openxmlformats.org/spreadsheetml/2006/main" count="1378" uniqueCount="344">
  <si>
    <t>REMODELACION</t>
  </si>
  <si>
    <t>SALA TERCERA</t>
  </si>
  <si>
    <t>Salas</t>
  </si>
  <si>
    <t>Mantenimiento de edificios y locales</t>
  </si>
  <si>
    <t xml:space="preserve">FILTRACION DE SONIDO POR MEDIO DE LAS PAREDES DE LA SALA DE VOTACION DE LA SALA TERCERA.  Dar prioridad por falta de confianza de los señores magistrados y señoras magistradas a la hora de sesionar las votaciones de expedientes. </t>
  </si>
  <si>
    <t>A (Tipo 1)</t>
  </si>
  <si>
    <t>ENVIADO APROBACION DIRECCION</t>
  </si>
  <si>
    <t>Servicio Jurisdiccional</t>
  </si>
  <si>
    <t>Dirección Ejecutiva</t>
  </si>
  <si>
    <t>Gran impacto</t>
  </si>
  <si>
    <t>Organismo de Investigación Judicial</t>
  </si>
  <si>
    <t>Edificios</t>
  </si>
  <si>
    <t>Ley 7600</t>
  </si>
  <si>
    <t>ADICIONES Y MEJORAS A EDIFICIOS</t>
  </si>
  <si>
    <t>B (Tipo 2 y 3)</t>
  </si>
  <si>
    <t>VIAS DE COMUNICACION TERRESTRE</t>
  </si>
  <si>
    <t>Vías de comunicación terrestre</t>
  </si>
  <si>
    <t>MANTENIMIENTO DE EDIFICIOS Y LOCALES</t>
  </si>
  <si>
    <t>C (Tipo 4 y 5)</t>
  </si>
  <si>
    <t>DEPARTAMENTO DE SEGURIDAD</t>
  </si>
  <si>
    <t>Dirección, Administración y Otros Órganos de Apoyo</t>
  </si>
  <si>
    <t>EDIFICIOS</t>
  </si>
  <si>
    <t>DEPARTAMENTO DE SERVICIOS GENERALES</t>
  </si>
  <si>
    <t>Cambio de zaran por parasoles Anexo B. Se requiere colocar una cortina adecuada para evitar el ingreso excesivo de luz natural y calor a la zona del Juzgado Notarial del cuarto piso del Anexo B. El cerramiento existente, si bien ha sido efectivo, esteticamente no es el más indicado, por lo que se recomienda colocar un sistema de parasol metálico en la zona.</t>
  </si>
  <si>
    <t>Cambio o reparación de valvulas de agua potable en el edificio OIJEn el edificio del OIJ se han presentado una serie de fallas en las válvulas de agua potable, las cuales están mal ubicadas y no cierran correctamente, no fallan, por lo que es necesario cambiar gran parte de las mismas, se propone sacar un contrato por el cambio de al menos 50 válvulas y de hacer falta, se cambiarán las restantes en el 2021.</t>
  </si>
  <si>
    <t>Cambio de baterias UPS, edificio de la Corte, Se acabó la vida útil de las baterías existentes, se requiere un cambio.</t>
  </si>
  <si>
    <t>cambio de aire acondicionado de la UPS del edificio de tribunales.</t>
  </si>
  <si>
    <t>Mejoras en sistema de bombeo Tribunales . Se requiere colocar un sistema de bypass, cambiar la tubería de PVC que esta en el piso por una metálica, cambiar las válvulas principales del edificio, colocar un sistema de monitero, etc.</t>
  </si>
  <si>
    <t>Cambio de la cortina arrollable del sotano Anexo B. La cortina ha presentado una serie de fallas y requiere el cambio por una cortina eléctrica.</t>
  </si>
  <si>
    <t>Cambio de ventanales en el edificio OIJ. Se ha presentado una serie de filtraciones, daños en el aluminio, caida de celosias, daños en el polarizado, y se esta presentado ingreso de aire por los espacios entre el aluminio y el concreto.</t>
  </si>
  <si>
    <t>Cambio de verjas y ventanas al Edificio Corte Suprema de Justicia.  Con el desarrollo del  proyecto se va ha mejorar la vida útil del edificio, en contribución con el mejoramiento estructural y electromecánico que se esta ejecutando en esta fecha, además se mejorará le ventilación cruzada del edificio, la  iluminación  natural y se disminuirá la incidencia de infiltraciones en época lluviosa. Se mejorará el aspecto arquitectónico en relación a su entorno y se disminuirá el riego de los desprendimientos de vidrios y verjas actuales debido a su condición de deterioro y caducidad de su vida útil.  La estimación del presupuesto tiene un porcentaje de 6 por el crecimiento a futuro .</t>
  </si>
  <si>
    <t>Proyecto Continuado EJECUCIÓN EN CONSTRUCCIÓN DE TRES ETAPAS (Etapas 1B, 2 y 3) PARA EL PROYECTO DE CARGAS TERMOHIGRONOMÉTICAS PARA EL EDIFICIO DE LOS TRIBUNALES DE JUSTICIA DE ALAJUELA.  Para el 2019 se ejecutará la etapa 1 A.</t>
  </si>
  <si>
    <t>AIRE ACONDICIONADO</t>
  </si>
  <si>
    <t>Equipo y mobiliario de oficina</t>
  </si>
  <si>
    <t>PINTURA DE EDIFICIOS Y LOCALES</t>
  </si>
  <si>
    <t>OFICINA DE ADMINISTRACION II CIR. JUD. SAN JOSE</t>
  </si>
  <si>
    <t>Segundo Circuito Judicial San José</t>
  </si>
  <si>
    <t>MUEBLE TIPO MOSTRADOR</t>
  </si>
  <si>
    <t>JUZGADO PENAL JUVENIL DE SAN JOSE</t>
  </si>
  <si>
    <t>Primer Circuito Judicial San José</t>
  </si>
  <si>
    <t>SE REQUIERE AJUSTAR EL MOSTRADOR EXISTENTE  EN EL JUZGADO PENAL JUVENIL A UNO QUE CUMPLA CON LO DISPUESTO EN LA LEY 7600 CON LA FINALIDAD DE QUE LA INSTITUCIÓN LOGRE OFRECER A LA POBLACIÓN USUARIA UN SERVICIO PÚBLICO DE CALIDAD Y CON MAYOR ACCESO A LA JUSTICIA.</t>
  </si>
  <si>
    <t>JUZGADO CONTRAVENCIONAL DE SANTA ANA</t>
  </si>
  <si>
    <t>SE REQUIERE AJUSTAR EL MOSTRADOR EXISTENTE  A UNO QUE CUMPLA CON LO DISPUESTO EN LA LEY 7600 CON LA FINALIDAD DE QUE LA INSTITUCIÓN LOGRE OFRECER A LA POBLACIÓN USUARIA UN SERVICIO PÚBLICO DE CALIDAD Y CON MAYOR ACCESO A LA JUSTICIA.</t>
  </si>
  <si>
    <t>ADMINISTRACION REGIONAL I CIRCUITO JUDICIAL ZONA SUR</t>
  </si>
  <si>
    <t>Primer Circuito Judicial Zona Sur</t>
  </si>
  <si>
    <t>construcción de bodega y taller  para trabajos de mantenimiento  al Obrero Especializado de los Tribunales de Justicia de Pérez Zeledón .Con este proyecto se requiere dotar de un lugar adecuado para que el Obrero Especializado efectué labores propias del cargo, las cuales por la naturaleza de sus funciones requiere utilizar algún tipo de diluyente como thinner o aguarrás. Según recomendación del Informe de Bomberos de Costa Rica de fecha 05/11/12.</t>
  </si>
  <si>
    <t>Construir pasarela en la cubierta de techo de los Tribunales de Justicia de Pérez Zeledón. Se requiere construir una pasarela en la cubierta de techos del Edificio de los Tribunales de Justicia de Pérez Zeledón, ya que es vital ubicar los aires acondicionados en la misma, lo que evitará que se deteriore el zinc así como la creación de goteras, por cuanto las personas que requieran dar mantenimiento a los mismos no caminarían sobre este.</t>
  </si>
  <si>
    <t>Reconstruir la loza del parqueo interno de los Tribunales de Justicia de Pérez Zeledón. Con este proyecto se pretende reconstruir el parqueo interno de los Tribunales de Justicia de Pérez Zeledón, ya que por su uso y exposición diaria de los vehículos institucionales ha agotado su vida útil.</t>
  </si>
  <si>
    <t>ACONDICIONAMIENTO ELECTRICO</t>
  </si>
  <si>
    <t>I Etapa Salida de emergencia debido a que de las dos existentes una no cumple con las condiciones adecuadas para una eventual evacuación, como lo indica el  Informe Auditoría de Seguridad Humana y con el fin de dar cumplimiento con los requerimientos de bomberos.</t>
  </si>
  <si>
    <t xml:space="preserve">dotar al edificio de los Tribunales de Justicia de Pérez Zeledón de un aire acondicionado centralizado lo que permitirá un mejor aprovechamiento de los recursos institucionales en cuanto a la adquisición y mantenimiento de este equipo.  Actualmente en el edificio existen aproximadamente 70 unidades y según proyecciones realizadas en los próximos años se duplicaría esa cantidad. </t>
  </si>
  <si>
    <t>ADMINISTRACION REGIONAL I CIRCUITO JUDICIAL ALAJUELA</t>
  </si>
  <si>
    <t>Primer Circuito Judicial Alajuela</t>
  </si>
  <si>
    <t>Para PINTAR LOS INTERIONES DEL EDIFICIO DE LOS TRIBUNALES DE JUSTICIA DE ALAJUELA, TODA VEZ QUE LA PINTURA SE ENCUENTRA BASTANTE DETERIORADA.</t>
  </si>
  <si>
    <t>ADMINISTRACION REGIONAL CARTAGO</t>
  </si>
  <si>
    <t>Circuito Judicial Cartago</t>
  </si>
  <si>
    <t>ADMINISTRACION REGIONAL HEREDIA</t>
  </si>
  <si>
    <t>Circuito Judicial Heredia</t>
  </si>
  <si>
    <t>IMPERMEABILIZACION DE TECHO</t>
  </si>
  <si>
    <t>IMPERMEABILIZACION DE TANQUE SUBTERRANEO DE AGUA POTABLE</t>
  </si>
  <si>
    <t>MUEBLES MODULARES</t>
  </si>
  <si>
    <t>JUZGADO CONTRAVENCIONAL DE LA CRUZ</t>
  </si>
  <si>
    <t>Primer Circuito Judicial Guanacaste</t>
  </si>
  <si>
    <t xml:space="preserve">Resolver  en  forma integral  el  problema de  atención al  público  y hacinamiento del personal   y acondicionar  área especifica  para atención de  VD.     </t>
  </si>
  <si>
    <t xml:space="preserve">la pintura externa y interna del edificio se ha visto afectada por el deterioro y remodelación del edificio. </t>
  </si>
  <si>
    <t>ADMINISTRACION REGIONAL I CIRCUITO JUDICIAL GUANACASTE</t>
  </si>
  <si>
    <t>OTRAS CONSTRUCCIONES, ADICIONES Y MEJORAS</t>
  </si>
  <si>
    <t>Otras construcciones adiciones y mejoras</t>
  </si>
  <si>
    <t>Iluminación de los alrededores del edificio y seguridad de los aires acondicionados que están expuestos Debido a aspectos relacionados directamente con la seguridad de los equipos que se encuentran en la parte posterior de los Tribunales de Justicia de Liberia (condensadoras de los aires acondicionados, cuartos de maquinaria donde se encuentran la planta eléctrica, UPS  y bomba de agua), con el fin de evitar actos vandálicos de los bienes existentes al rededor del edificio. Además, es necesario reforzar el punto anterior con un sistema de iluminación adecuado que permita al personal de seguridad tenga una mejor visibilidad de esa área en las horas nocturnas.</t>
  </si>
  <si>
    <t>CONSTRUCCION DE PARQUEO</t>
  </si>
  <si>
    <t>ADMINISTRACION REGIONAL I CIRCUITO JUDICIAL ZONA ATLANTICA</t>
  </si>
  <si>
    <t>Primer Circuito Judicial Zona Atlántica</t>
  </si>
  <si>
    <t>Nombre del proyecto: Remodelación de los servicios sanitarios de los empleados y públicos en los Tribunales de Justicia de Bribrí con la Ley 7600.Debido a que los servicios sanitarios del público y de los empleados en los Tribunales de Justicia de Bribrí no cumplen los requerimientos de la Ley 7600 y a que los mismos se encuentran en mal estado y deteriorados, se requiere realizar la remodelación de estos servicios sanitarios.</t>
  </si>
  <si>
    <t>Nombre del proyecto: Reubicación de las condensadoras de los equipos de aire acondicionado de los tribunales de justicia de limón. en vista que las unidades condensadoras se encuentran ubicados en un espacio muy reducido, incómodo, poco accesible al personal que brinda el mantenimiento preventivo y correctivo, además debido al poco espacio que tienen los equipos la ventilación no es óptima, lo cual genera constantes fallas en el funcionamiento, además el proveedor del servicio recomendó realizar la reubicación de los equipos para mejorar el funcionamiento y la vida útil, ya que por estar prácticamente pegados uno del otro existen áreas de difícil acceso o casi nula. Otra causa que nos ha afectado es que la corrosión de un equipo se pasa al otro por lo pegados que se encuentran.</t>
  </si>
  <si>
    <t>ADMINISTRACION I CIRCUITO JUDICIAL SAN JOSE</t>
  </si>
  <si>
    <t>Remodelación de baterías de servicios sanitarios para uso de hombres y mujeres, funcionarios judiciales del cuarto piso, sector este, debido a que se encuentran en muy mal estado de conservación, lo cual influye en las condiciones básicas y aceptables de higiene y salubridad (TRIBUNALES DE JUSTICIA DE SAN JOSÉ)</t>
  </si>
  <si>
    <t xml:space="preserve">El Edificio de los Tribunales de Justicia de San José se conforma de un sótano, de un mezannine y de cinco pisos o plantas, en las cuales se mantiene instalado el cielo suspendido, lo cual conlleva un constante mantenimiento o sustitución para mantenerlo en óptimas condiciones a lo largo del tiempo. Como oficina de administración, se está en la obligación de prever este tipo de necesidades en aras de no desmejorar las condiciones físicas del inmueble y preservar su vida útil. </t>
  </si>
  <si>
    <t xml:space="preserve">REMODELACIÓN DE ESPACIO FÍSICO EN EL MEZANNINE DEL EDIFICIO de los Tribunales de Justicia de San José, PROPIAMENTE PARA ACONDICIONAR UNA ÁREA QUE PERMITA EL RESGUARDO DE MATERIALES DE LIMPIEZA. </t>
  </si>
  <si>
    <t xml:space="preserve">Cambio de 100 luminarias led EN EL EDFICIO de los Tribunales de Justicia de San José, ESTO COMO PARTE DE LAS MEDIDAS DE MANTENIMIENTO QUE REQUIERE EL INMUEBLE, ADEMÁS DE PERMITIR EL AHORRO ENERGÉTICO A LO LARGO DEL TIEMPO. </t>
  </si>
  <si>
    <t>Cambio de cortinas metálicas en el mezaniNne, costado norte y sur, EN EL EDFICIO de los Tribunales de Justicia de San José, ESTO COMO PARTE DE LAS MEDIDAS DE MANTENIMIENTO QUE REQUIERE EL INMUEBLE.</t>
  </si>
  <si>
    <t>JUZGADO PENAL DE PAVAS</t>
  </si>
  <si>
    <t>SE REQUIERE AJUSTAR EL MOSTRADOR EXISTENTE EN EL JUZGADO PENAL DE PAVAS  A UNO QUE CUMPLA CON LO DISPUESTO EN LA LEY 7600 CON LA FINALIDAD DE QUE LA INSTITUCIÓN LOGRE OFRECER A LA POBLACIÓN USUARIA UN SERVICIO PÚBLICO DE CALIDAD Y CON MAYOR ACCESO A LA JUSTICIA.</t>
  </si>
  <si>
    <t>ADMINISTRACION REGIONAL II CIRCUITO JUDICIAL ZONA SUR</t>
  </si>
  <si>
    <t>Segundo Circuito Judicial Zona Sur</t>
  </si>
  <si>
    <t>Instalación de ascensor en el Edificio de Tribunales de Coto Brus.  Con el fin de dar cumplir con el RECURSO DE AMPARO 15-011198-0007-CO y a la Ley 7600.</t>
  </si>
  <si>
    <t>ADMINISTRACION REGIONAL III CIRCUITO JUDICIAL ALAJUELA (SAN RAMON)</t>
  </si>
  <si>
    <t>Tercer Circuito Judicial Alajuela</t>
  </si>
  <si>
    <t xml:space="preserve">se requiere ampliar el área de recepción del edificio para comodidad del personal y personas usuarias y por seguridad (espacio necesario para ubicar una maquina de rayos x). </t>
  </si>
  <si>
    <t>CONSTRUCCION DE EDIFICIO</t>
  </si>
  <si>
    <t>ADMINISTRACION REGIONAL II CIRCUITO JUDICIAL ALAJUELA</t>
  </si>
  <si>
    <t>Segundo Circuito Judicial Alajuela</t>
  </si>
  <si>
    <t>I Etapa de consultoría para la Implementación del sistema de detección y sistema de suspensión de incendios para el edificio tribunales de justicia de san carlos.</t>
  </si>
  <si>
    <t>AIRE ACONDICIONADO CENTRAL DE DUCTOS CAP 60000 BTU C INSTALA</t>
  </si>
  <si>
    <t>ADMINISTRACION REGIONAL II CIRCUITO JUDICIAL GUANACASTE</t>
  </si>
  <si>
    <t>Segundo Circuito Judicial Guanacaste</t>
  </si>
  <si>
    <t>Se cuenta con equipos de aires acondicionados en todo el edificio de Tribunales de Nicoya que ya cumplieron su vida útil, se adquirieron hace más de 10 años y han estado presentando muchas fallas. Durante el periodo 2017-2018 se realizó el Reforzamiento sismo-resistente realizado en el edificio producto del Terremoto de Nicoya del pasado 05 de Setiembre 2012, junto con esto el cambio de la cubierta del techo, se debieron desinstalar las condensadoras ubicadas en la cubierta y posterior instalarlas una vez terminado este trabajo. Debido a que ya muchos de estos equipos presentaban problemas por su antigüedad y posterior a este trabajo muchos presentan más fallas, es necesario hacer la sustitución de dichos equipos.</t>
  </si>
  <si>
    <t>TERRENO</t>
  </si>
  <si>
    <t>Terrenos</t>
  </si>
  <si>
    <t xml:space="preserve"> Compra de terrenos para futura construcción en Nandayure y Hojancha. el Poder Judicial debe de brindar un servicio de calidad a los usuarios y mejores condiciones de trabajo a los funcionarios, se hace necesario contar con un terreno para un futuro la construcción de una inmueble que cumpla con las necesidades institucionales. Actualmente estos despachos se albergan en casas de habitación de cada zona, las cuales no cumplen con lo requerido. Sería conveniente adquirir los terrenos como propiedad del Poder Judicial como primera etapa. </t>
  </si>
  <si>
    <t>ADMINISTRACION REGIONAL II CIRCUITO JUDICIAL ZONA ATLANTICA</t>
  </si>
  <si>
    <t>Segundo Circuito Judicial Zona Atlántica</t>
  </si>
  <si>
    <t>ADMINISTRACION REGIONAL GOLFITO</t>
  </si>
  <si>
    <t>Administración de Golfito</t>
  </si>
  <si>
    <t>I Etapa de consultoría para la ampliación del Edificio de Tribunales de Golfito, se incluirá el ascensor con el fin de cumplir con los requerimientos de la Ley 7600 y la reglamentación exigida por Bomberos.</t>
  </si>
  <si>
    <t>ADMINISTRACION REGIONAL CIUDAD JUDICIAL SAN JOAQUIN DE FLORES</t>
  </si>
  <si>
    <t>Administración Ciudad Judicial San Joaquín de Flores</t>
  </si>
  <si>
    <t>Proyecto continuado:  Se debe contratar la segunda etapa del mezannine del archivo judicial con el fin de ampliar la capacidad instalada para recibir expedientes de todo el país</t>
  </si>
  <si>
    <t>se requiere asfaltar todo el patio del deposito de vehículos decomisados para mejorar la capacidad de recepción y manipulación de automotores</t>
  </si>
  <si>
    <t>pintura total y reparacion de paredes de edificaciones de la ciudad judicial</t>
  </si>
  <si>
    <t>reacondicionamiento y mejora en la capacidad eléctrica del archivo judicial</t>
  </si>
  <si>
    <t>reconstrucción de la calle interna de la finca la soledad</t>
  </si>
  <si>
    <t>sustitución de cubierta de techo del edificio de ciencias forenses</t>
  </si>
  <si>
    <t>ADMINISTRACION DE LA DEFENSA PUBLICA</t>
  </si>
  <si>
    <t xml:space="preserve">Defensa Pública </t>
  </si>
  <si>
    <t xml:space="preserve">Por recomendaciones de Salud ocupacional PJ y ambiente laboral se requiere mejorar las condiciones de hacinamiento de la Unidad de investigación de la Defensa pública razón por la que se necesita un cambio en la ventilación de la oficina que se ocupa, asi mismo Entre las funciones que realiza esta la Unidad, esta la de entrevistar personas que pueda que sean imputadas, testigos o que cuenten con información relevante para la resolución de los diferentes casos Judiciales, por lo tanto se hace relevante contar con un espacio privado donde se pueda conversar con personas. </t>
  </si>
  <si>
    <t>Defensa Pública</t>
  </si>
  <si>
    <t>rediseño, acondicionamiento y mejora de la recepción del Edificio de la Defensa pública de san José, por cuanto la misma cuenta con problemas de espacio, poca área para circulación de usuarios y para los oficiales de seguridad del edificio que verifican el ingreso de funcionarios y personas usuarias, de igual forma el resguardo de los funcionarios, esto con la finalidad de evitar la afectación en el servicio que se brinda así como el cumplimiento de la ley 7600.</t>
  </si>
  <si>
    <t xml:space="preserve">se requiere la sustitución de la Cortina Metálica del acceso principal al edificio de la Defensa Pública, la cual ha presentado varios  problemas en facilitar el acceso tanto a los funcionarios como a las personas usuarios que demandan el servicio de esta institución.  la cortina actual se encuentra en muy mal estado y según el criterio técnico se recomienda su sustitución y automatización para facilitar su manipulación y control desde el interno del edificio por medio de la botonera. </t>
  </si>
  <si>
    <t>ADMINISTRACION REGIONAL SANTA CRUZ</t>
  </si>
  <si>
    <t>Administración Santa Cruz</t>
  </si>
  <si>
    <t>Se requiere acondicionar área de parqueo externa de los vehículos judiciales del circuito judicial de santa cruz</t>
  </si>
  <si>
    <t>JUZGADO CONTRAVENCIONAL DE PAVAS</t>
  </si>
  <si>
    <t>SE REQUIERE AJUSTAR EL MOSTRADOR EXISTENTE A UNO QUE CUMPLA CON LO DISPUESTO EN LA LEY 7600 CON LA FINALIDAD DE QUE LA INSTITUCIÓN LOGRE OFRECER A LA POBLACIÓN USUARIA UN SERVICIO PÚBLICO DE CALIDAD Y CON MAYOR ACCESO A LA JUSTICIA.</t>
  </si>
  <si>
    <t>JUZGADO PENSIONES Y VIOLENCIA DOMESTICA DE ESCAZU</t>
  </si>
  <si>
    <t>JUZGADO CONTRAVENCIONAL DE ESCAZU</t>
  </si>
  <si>
    <t>SE REQUIERE AJUSTAR EL MOSTRADOR EXISTENTE EN EL JUZGADO CONTRAVENCIONAL DE ESCAZU  A UNO QUE CUMPLA CON LO DISPUESTO EN LA LEY 7600 CON LA FINALIDAD DE QUE LA INSTITUCIÓN LOGRE OFRECER A LA POBLACIÓN USUARIA UN SERVICIO PÚBLICO DE CALIDAD Y CON MAYOR ACCESO A LA JUSTICIA.</t>
  </si>
  <si>
    <t>Administración de Turrialba</t>
  </si>
  <si>
    <t>ADMINISTRACION REGIONAL OSA</t>
  </si>
  <si>
    <t>PARA CONSTRUIR PASARELA Y ESCALERA PARA REALIZAR EL MANTENIMIENTO DE LOS PANELES SOLARES DEL NUEVO EDIFICIO DE TRIBUNALES DE OSA.</t>
  </si>
  <si>
    <t>PARA CONSTRUIR ACERA Y TECHO FRENTE AL GIMNASIO INSTITUCIONAL DEL NUEVO EDIFICIO DE TRIBUNALES DE OSA.</t>
  </si>
  <si>
    <t>CONSULTORIA EN SERVICIOS DE INGENIERIA</t>
  </si>
  <si>
    <t>ADMINISTRACION REGIONAL GRECIA</t>
  </si>
  <si>
    <t>Administración de Grecia</t>
  </si>
  <si>
    <t>Servicios de ingeniería</t>
  </si>
  <si>
    <t>REPARACION DE TECHOS</t>
  </si>
  <si>
    <t>CENTRO JUDICIAL DE INTERVENCION DE LAS COMUNICACIONES (CJIC)</t>
  </si>
  <si>
    <t>Centro Judicial de Intervención de las Comunicaciones (CJIC)</t>
  </si>
  <si>
    <t>sustitucion del techo del inmueble por cuanto el actual se encuentra en mal estado</t>
  </si>
  <si>
    <t>JUZGADO DE SEGURIDAD SOCIAL</t>
  </si>
  <si>
    <t>SE REQUIERE AJUSTAR EL MOSTRADOR EXISTENTE  EN EL JUZGADO DE SEGURIDAD SOCIAL A UNO QUE CUMPLA CON LO DISPUESTO EN LA LEY 7600 CON LA FINALIDAD DE QUE LA INSTITUCIÓN LOGRE OFRECER A LA POBLACIÓN USUARIA UN SERVICIO PÚBLICO DE CALIDAD Y CON MAYOR ACCESO A LA JUSTICIA.</t>
  </si>
  <si>
    <t>TN_Conspreformulacion</t>
  </si>
  <si>
    <t>TN_Annopreformulacion</t>
  </si>
  <si>
    <t>TN_Periodo</t>
  </si>
  <si>
    <t>Justificacion</t>
  </si>
  <si>
    <t>TC_Dscestado</t>
  </si>
  <si>
    <t>Artículo</t>
  </si>
  <si>
    <t>Descripción del Artículo</t>
  </si>
  <si>
    <t>Precio</t>
  </si>
  <si>
    <t>Cantidad</t>
  </si>
  <si>
    <t>Nombre Oficina Judicial</t>
  </si>
  <si>
    <t>Subpartida</t>
  </si>
  <si>
    <t>Descripción Subpartida</t>
  </si>
  <si>
    <t>Prioridad</t>
  </si>
  <si>
    <t>Programa</t>
  </si>
  <si>
    <t>Descripción del Programa</t>
  </si>
  <si>
    <t>Otros Requerimientos</t>
  </si>
  <si>
    <t>El techo del edificio, en general, requiere de mantenimiento para su adecuado funcionamiento y una seguridad razonable de su condición. Debe considerarse que tanto las láminas de zinc, como la loza y sus canoas deben garantizarse con adecuados mecanismos de mantenimiento, pues solamente se han realizado mantenimientos ocasionales y por sectores.   Se adjunta formulario con el respectivo presupuesto. EL sistema no permite modificar precio por lo que se incorpora el más cercano. El monto requerido es ¢8.355.000.</t>
  </si>
  <si>
    <t>El único tanque de agua del edificio no ha sido reparado y sometido a mantenimiento. Es necesario revisar que no cuente con rupturas que puedan implicar daños considerables con afectación al circuito judicial.Las situaciones de desabastecimiento que se han registrado han arrojado señales generales de funcionamiento adecuado, pero la inexistencia de mantenimiento genera seria preocupación por el estado del tanque.  No se cuenta con la cotización pero el el costo de la reparación asciende a ¢10.950.000, en 95$ por metro al valor actual, según cotización de la empresa TOX Empaques y Servicios Industriales.</t>
  </si>
  <si>
    <t>TOTAL</t>
  </si>
  <si>
    <t>Cod Subpartida</t>
  </si>
  <si>
    <t>Partida y Grupo</t>
  </si>
  <si>
    <t>Concepto</t>
  </si>
  <si>
    <t>Porcentaje de Variación</t>
  </si>
  <si>
    <t>Diferencia</t>
  </si>
  <si>
    <t>SERVICIOS</t>
  </si>
  <si>
    <t>MANTENIMIENTO Y REPARACIÓN</t>
  </si>
  <si>
    <t xml:space="preserve">MANTENIMIENTO DE EDIFICIOS Y LOCALES </t>
  </si>
  <si>
    <t>BIENES DURADEROS</t>
  </si>
  <si>
    <t>MAQUINARIA, EQUIPO Y MOBILIARIO</t>
  </si>
  <si>
    <t>EQUIPO Y MOBILIARIOS DE OFICINA</t>
  </si>
  <si>
    <t>CONSTRUCCIONES, ADICIONES Y MEJORAS</t>
  </si>
  <si>
    <t>Presupuesto  Aprobado 2019</t>
  </si>
  <si>
    <t>SERVICIOS DE INGENIERÍA</t>
  </si>
  <si>
    <t>SERVICIOS DE GESTIÓN Y APOYO</t>
  </si>
  <si>
    <t>VÍAS DE COMUNICACIÓN TERRESTRE</t>
  </si>
  <si>
    <t>TERRENOS</t>
  </si>
  <si>
    <t>BIENES PREEXISTENTES</t>
  </si>
  <si>
    <t>Cod Art</t>
  </si>
  <si>
    <t>Contratación para el diseño del tercer piso de edificio de tribunales de grecia. lo anterior, con el fin de prever la atención de necesidad de espacio físico, el cual desde ya se visualiza un faltante del mismo. acá, se atendería las especializaciones de algunas materias, así como nuevas reformas judiciales, personal nuevo, mayor cantidad de salas de juicio.</t>
  </si>
  <si>
    <t>Presupuesto 2020</t>
  </si>
  <si>
    <t>Para darle seguimiento a los proyectos de remodelación que se ejecutarán en el año 2019.  remodelación en el edificio Anexo A de los Tribunales de Justicia del II Circuito Judicial de San José con el fin de atender mejoras a nivel estructural, de hacinamiento de la Administración ubicada en dicho inmueble, además de la sustitución de tuberías de servicios sanitarios para la colocación de sistemas de ahorro de agua. Con el proyecto se pretende atender la sanitaria número CS-DARS-G-1099-18.</t>
  </si>
  <si>
    <t xml:space="preserve">I Etapa  de la contratación para el  acondicionamiento eléctrico del edificio del Organismo de Investigación Judicial de San José.
Se va ejecutar por medio de la contratación de empresas precalificadas. </t>
  </si>
  <si>
    <t>Suministro de sistema de riego en el edificio de la Plaza de la Justicia.
 La plaza de la justicia no tiene sistema de riego.</t>
  </si>
  <si>
    <t>Contratación para la construcción del Edificio Anexo a los Tribunales de Justicia de San Ramón.
La contratación  puede tardar todo el 2019, para lo cual esta administración requiere fondos por tratarse de un proceso largo.
Se proyecta que la construcción se dará únicamente en los últimos dos meses del año 2020.
La Administración se compromete a presupuestar el resto de los fondos para el año 2021.</t>
  </si>
  <si>
    <t>Reacondicionamiento eléctrico del edificio de Tribunales de Pérez Zeledón ,se pretende cambiar el sistema eléctrico actual del edificio, el cual no se ha cambiado desde la construcción del mismo (25 años).  Lo anterior por cuanto ya sobrepasó la vida útil, además el incremento en la población judicial ha llevado a que su capacidad  esté sobrecargado y no reúne condiciones optimas de funcionamiento;  aunado a que no cumple con las normas UL. Se necesita mejorar el factor de potencia.  Además las nuevas políticas de la institución se enfocan al uso de luminarias tipo LED para el ahorro de energía eléctrica.
(SEGUNDA ETAPA)LA EJECUCIÓN DE ESTE PROYECTO ESTÁ PARA REALIZARSE A FINALES DEL AÑO 2018, POR LO QUE EXISTE LA POSIBILIDAD DE QUE QUEDE COMO COMPROMISOS NO DEVENGADOS, AFECTANDO LA SEGUNDA ETAPA PREVISTA PARA EL AÑO 2019, POR LO QUE SE HACE NECESARIO INCORPORAR LOS RECURSOS A EFECTO DE FINALIZAR EL PROYECTO.</t>
  </si>
  <si>
    <t>Centro de Responsabilidad</t>
  </si>
  <si>
    <t>Presupuesto aprobado 2019</t>
  </si>
  <si>
    <t>Presupuesto incorporado 2020</t>
  </si>
  <si>
    <t xml:space="preserve"> Dirección Gestión Humana</t>
  </si>
  <si>
    <t xml:space="preserve"> Dirección de Planificación</t>
  </si>
  <si>
    <t xml:space="preserve"> Dirección Ejecutiva</t>
  </si>
  <si>
    <t>CentroIntervención Comunicaciones (CJIC)</t>
  </si>
  <si>
    <t>Variación</t>
  </si>
  <si>
    <t>Comparativo recursos solicitados por centro de responsabilidad 2019 - 2020</t>
  </si>
  <si>
    <t xml:space="preserve"> Segundo Circuito  Guanacaste </t>
  </si>
  <si>
    <t xml:space="preserve"> Segundo Circuito  Zona Sur </t>
  </si>
  <si>
    <t xml:space="preserve"> Primer Circuito  Guanacaste </t>
  </si>
  <si>
    <t xml:space="preserve"> Segundo Circuito  Zona Atlántica </t>
  </si>
  <si>
    <t xml:space="preserve"> Segundo Circuito  Alajuela </t>
  </si>
  <si>
    <t>Administración Ciudad  San Joaquín</t>
  </si>
  <si>
    <t>Circuito  Cartago</t>
  </si>
  <si>
    <t>Tercer Circuito  Alajuela</t>
  </si>
  <si>
    <t xml:space="preserve"> Circuito  Heredia </t>
  </si>
  <si>
    <t xml:space="preserve"> Primer Circuito  Zona Sur </t>
  </si>
  <si>
    <t xml:space="preserve"> Primer Circuito  Alajuela </t>
  </si>
  <si>
    <t xml:space="preserve"> Segundo Circuito  San José </t>
  </si>
  <si>
    <t xml:space="preserve"> Organismo de Investigación  </t>
  </si>
  <si>
    <t xml:space="preserve"> Primer Circuito  San José </t>
  </si>
  <si>
    <t xml:space="preserve"> Primer Circuito  Zona Atlántica </t>
  </si>
  <si>
    <t xml:space="preserve"> Centro de Conciliación del Poder  </t>
  </si>
  <si>
    <t>Gran Impacto</t>
  </si>
  <si>
    <t>Otros requerimientos</t>
  </si>
  <si>
    <t>Año 2019</t>
  </si>
  <si>
    <t>Año 2020</t>
  </si>
  <si>
    <t>Tipo de proyecto</t>
  </si>
  <si>
    <t>50201 Edificios</t>
  </si>
  <si>
    <t>SIGA - PJ</t>
  </si>
  <si>
    <t>PODER JUDICIAL</t>
  </si>
  <si>
    <t>Formulación de Presupuesto</t>
  </si>
  <si>
    <t xml:space="preserve">   Fecha de reporte:</t>
  </si>
  <si>
    <t xml:space="preserve">   Hora del reporte:</t>
  </si>
  <si>
    <t xml:space="preserve">   Usuario :</t>
  </si>
  <si>
    <t>PODER-JUDICIAL\ysalazarg</t>
  </si>
  <si>
    <t>Detalle del Gasto por Centro de Responsabilidad</t>
  </si>
  <si>
    <t>Periodo Presupuestario  2020</t>
  </si>
  <si>
    <t>Centro de Responsabilidad:</t>
  </si>
  <si>
    <t>34</t>
  </si>
  <si>
    <t>Construcciones</t>
  </si>
  <si>
    <t>Tipo Presup.:</t>
  </si>
  <si>
    <t>Ordinario</t>
  </si>
  <si>
    <t xml:space="preserve"> Partida/Grupo/ Subpartida</t>
  </si>
  <si>
    <t xml:space="preserve"> Descripción  Partida/Grupo/Subpartida/Artículo</t>
  </si>
  <si>
    <t xml:space="preserve"> Cant.</t>
  </si>
  <si>
    <t>Unidad Medida</t>
  </si>
  <si>
    <t>Costo      Unitario</t>
  </si>
  <si>
    <t>Total Artículo</t>
  </si>
  <si>
    <t>Total Subpartida</t>
  </si>
  <si>
    <t>Total Grupo</t>
  </si>
  <si>
    <t>Total Partida</t>
  </si>
  <si>
    <t>TOTAL GENERAL</t>
  </si>
  <si>
    <t/>
  </si>
  <si>
    <t xml:space="preserve"> Partida : 1</t>
  </si>
  <si>
    <t>Servicios</t>
  </si>
  <si>
    <t xml:space="preserve">   Grupo: 104</t>
  </si>
  <si>
    <t xml:space="preserve">     Subpartida: 10403</t>
  </si>
  <si>
    <t>Servicios de ingeniería y arquitectura</t>
  </si>
  <si>
    <t xml:space="preserve">       Art. : 21862</t>
  </si>
  <si>
    <t xml:space="preserve">          Ofic. : 9996</t>
  </si>
  <si>
    <t xml:space="preserve"> CONSTRUCCIONES</t>
  </si>
  <si>
    <t xml:space="preserve"> 1.00</t>
  </si>
  <si>
    <t>Unidades</t>
  </si>
  <si>
    <t xml:space="preserve">   Grupo: 108</t>
  </si>
  <si>
    <t xml:space="preserve">     Subpartida: 10801</t>
  </si>
  <si>
    <t xml:space="preserve">       Art. : 21839</t>
  </si>
  <si>
    <t xml:space="preserve"> 7.00</t>
  </si>
  <si>
    <t xml:space="preserve">       Art. : 06885</t>
  </si>
  <si>
    <t xml:space="preserve"> 2.00</t>
  </si>
  <si>
    <t xml:space="preserve">       Art. : 06886</t>
  </si>
  <si>
    <t xml:space="preserve">       Art. : 07140</t>
  </si>
  <si>
    <t>Mes</t>
  </si>
  <si>
    <t xml:space="preserve">       Art. : 22727</t>
  </si>
  <si>
    <t xml:space="preserve">       Art. : 18776</t>
  </si>
  <si>
    <t xml:space="preserve">       Art. : 19545</t>
  </si>
  <si>
    <t>Periódica</t>
  </si>
  <si>
    <t xml:space="preserve"> Partida : 5</t>
  </si>
  <si>
    <t>Bienes Duraderos</t>
  </si>
  <si>
    <t xml:space="preserve">   Grupo: 501</t>
  </si>
  <si>
    <t xml:space="preserve">     Subpartida: 50104</t>
  </si>
  <si>
    <t xml:space="preserve">       Art. : 20873</t>
  </si>
  <si>
    <t xml:space="preserve"> 45.00</t>
  </si>
  <si>
    <t xml:space="preserve">       Art. : 24644</t>
  </si>
  <si>
    <t xml:space="preserve">       Art. : 23406</t>
  </si>
  <si>
    <t xml:space="preserve">   Grupo: 502</t>
  </si>
  <si>
    <t xml:space="preserve">     Subpartida: 50201</t>
  </si>
  <si>
    <t xml:space="preserve">       Art. : 18808</t>
  </si>
  <si>
    <t xml:space="preserve">       Art. : 17689</t>
  </si>
  <si>
    <t xml:space="preserve">       Art. : 22922</t>
  </si>
  <si>
    <t xml:space="preserve">       Art. : 17691</t>
  </si>
  <si>
    <t xml:space="preserve">       Art. : 21887</t>
  </si>
  <si>
    <t xml:space="preserve">     Subpartida: 50202</t>
  </si>
  <si>
    <t xml:space="preserve">       Art. : 19966</t>
  </si>
  <si>
    <t xml:space="preserve"> 3.00</t>
  </si>
  <si>
    <t xml:space="preserve">     Subpartida: 50299</t>
  </si>
  <si>
    <t xml:space="preserve">       Art. : 19904</t>
  </si>
  <si>
    <t xml:space="preserve">   Grupo: 503</t>
  </si>
  <si>
    <t xml:space="preserve">     Subpartida: 50301</t>
  </si>
  <si>
    <t xml:space="preserve">       Art. : 17763</t>
  </si>
  <si>
    <t>Se REQUIERE pintar el edificio de los tribunales de justicia de buenos aires, ya que el DETERIOro del INMUEBLE repercute de forma NEGATIVA en la imagen INSTITUCIONAL</t>
  </si>
  <si>
    <t>Otros RequerimientosEl Consejo de Administración del II Circuito Judicial de la Zona Atlántica acordó en sesión ordinaria 10-2018 de fecha 02 de octubre del 2018, artículo VI, lo siguiente:3) Incluir nuevamente proyecto de techado del área de parqueo de vehículos institucionales.Lo anterior por cuanto se había formulado para el 2019 pero fue eliminado.</t>
  </si>
  <si>
    <t>Etiquetas de fila</t>
  </si>
  <si>
    <t>Total general</t>
  </si>
  <si>
    <t>Ciudad Judicial San Joaquín de Flores</t>
  </si>
  <si>
    <t>Centro Judicial Intervención Comunicaciones (CJIC)</t>
  </si>
  <si>
    <t>Centro de responsabilidad</t>
  </si>
  <si>
    <t xml:space="preserve">Escuela </t>
  </si>
  <si>
    <t xml:space="preserve">Administración Ciudad Judicial San Joaquín </t>
  </si>
  <si>
    <t>Centro  Intervención Comunicaciones (CJIC)</t>
  </si>
  <si>
    <t>Distribución %</t>
  </si>
  <si>
    <t>Categoría de proyecto</t>
  </si>
  <si>
    <t>Prioridades</t>
  </si>
  <si>
    <t>Distribución porcentual</t>
  </si>
  <si>
    <t>Ampliación de soda Escuela Judicial. Si bien es cierto, al final contaríamos con una ampliación del salón comedor de la Escuela Judicial, el espacio construido no se ampliaría, sino que se tomaría el área de cocina actual para convertirlo en comedor.</t>
  </si>
  <si>
    <t>Readecuación ingreso a Ciudad Judicial y colocación de verjas a la largo de la zona de ingreso: con este proyecto se pretende mejorar sustancialmente la seguridad en las instalaciones de la ciudad judicial, dado los temas tan delicados que se manejan en este lugar</t>
  </si>
  <si>
    <t>21887 EDIFICIOS</t>
  </si>
  <si>
    <t>24644 MUEBLE TIPO MOSTRADOR</t>
  </si>
  <si>
    <t xml:space="preserve">Clasificación </t>
  </si>
  <si>
    <r>
      <rPr>
        <b/>
        <sz val="14"/>
        <color theme="1"/>
        <rFont val="Arial"/>
        <family val="2"/>
      </rPr>
      <t xml:space="preserve">Reacondicionamiento de la Morgue Judicial. </t>
    </r>
    <r>
      <rPr>
        <sz val="14"/>
        <color theme="1"/>
        <rFont val="Arial"/>
        <family val="2"/>
      </rPr>
      <t>En virtud de la orden sanitaria No. CN-ARS-BF-OS-002-2019 notificada a la Administración de la Ciudad Judicial, así como al Departamento de Medicina Legal, se realizó una reunión en la cual estuvieron presentes miembros de los Departamentos de Servicios Generales, Medicina Legal, Administración de San Joaquín y Administración de este Organismo en la cual definieron lo siguiente:  Tratándose de una orden sanitaria y tomando en cuenta que el permiso provisional lo están dando únicamente por seis meses, es necesario abordar este proyecto como prioridad “A”, ya que se corre el riesgo del cierre de la Morgue Judicial y las consecuencias a nivel nacional serían catastróficas.</t>
    </r>
  </si>
  <si>
    <r>
      <rPr>
        <b/>
        <sz val="14"/>
        <color theme="1"/>
        <rFont val="Arial"/>
        <family val="2"/>
      </rPr>
      <t>Cambio de las láminas de cielo suspendido</t>
    </r>
    <r>
      <rPr>
        <sz val="14"/>
        <color theme="1"/>
        <rFont val="Arial"/>
        <family val="2"/>
      </rPr>
      <t>: El cielo suspendido se ha visto afectado por condiciones propias del pasar del tiempo, sumado a la condición de calor que presenta la zona de Heredia. Asimismo, el edificio ha venido sufriendo ajustes que implican la manipulación de las láminas, para trabajos de orden telemático o eléctrico, siendo que se ven afectadas de manera recurrente.En el 2017 finalizó el reacondicionamiento eléctrico del edificio, trabajo que implicó que las condiciones descritas fuesen aún más marcadas.</t>
    </r>
  </si>
  <si>
    <r>
      <t xml:space="preserve">nombre del proyecto: Construcción de cerramiento perimetral e instalación de luces exteriores (fase 2). Debido a aspectos relacionados directamente con la seguridad de los equipos que se encuentran en la parte posterior de los Tribunales de Justicia de Limón (condensadoras de los aires acondicionados, cuartos de máquinas donde se encuentran la planta eléctrica, UPS y bomba de agua) es necesario la construcción e instalación de verjas y sus respectivos portones, a través de los cuales se evite el ingreso a los jardines aledaños al edificio de indigentes y cualquier otra persona que tenga la intención de realizar actos vandálicos en esa área del edificio existente. Además, por recomendación técnica del proveedor de los equipos de aire acondicionado, es necesario ventilar el área donde se ubican las condensadoras.Además, es necesario reforzar el punto anterior con un sistema de iluminación adecuado que permita al personal de seguridad tenga una mejor visibilidad de esa área en las noches.
El monto formulado corresponde </t>
    </r>
    <r>
      <rPr>
        <b/>
        <sz val="14"/>
        <color theme="1"/>
        <rFont val="Arial"/>
        <family val="2"/>
      </rPr>
      <t>al cierre perimetral del edificio (alrededor).</t>
    </r>
    <r>
      <rPr>
        <sz val="14"/>
        <color theme="1"/>
        <rFont val="Arial"/>
        <family val="2"/>
      </rPr>
      <t xml:space="preserve"> Se formula en líneas separadas a solicitud de la D.E Ejecutiva, debido a que las prioridades de antención son diferentes.</t>
    </r>
  </si>
  <si>
    <t>Monto Final del Área de Construcciones</t>
  </si>
  <si>
    <t>Monto final de la 50201</t>
  </si>
  <si>
    <t>TRANSFERENCIAS DE CAPITAL</t>
  </si>
  <si>
    <t xml:space="preserve">FONDOS EN FIDEICOMISO PARA GASTO DE CAPITAL </t>
  </si>
  <si>
    <t>10403 Servicios de ingeniería</t>
  </si>
  <si>
    <t>21862 CONSULTORIA EN SERVICIOS DE INGENIERIA</t>
  </si>
  <si>
    <t xml:space="preserve">Para la Contratación de servicios de Ingerniería y Arquitectura de los Proyectos que desarrollara el Depto. De Serv. Generales. Viene de los recursos rebajados de la subpartida 10801. </t>
  </si>
  <si>
    <t>21862 Consultoría para servicios de ingeniería</t>
  </si>
  <si>
    <t xml:space="preserve">70107 Fondos de Fideicomiso para Gasto de Capital </t>
  </si>
  <si>
    <t xml:space="preserve">23578 Fondos de Fideicomiso para Gasto de Capital </t>
  </si>
  <si>
    <t xml:space="preserve">Dpto. de Servicios Generales </t>
  </si>
  <si>
    <t>Para atender las necesidades del Fideicomiso del Poder Judicial</t>
  </si>
  <si>
    <t xml:space="preserve">Gran Impacto </t>
  </si>
  <si>
    <t>10403 Servicios de Ingeniería</t>
  </si>
  <si>
    <t>17691 Adiciones y Mejoras a Edificios</t>
  </si>
  <si>
    <t>corresponde a la realización de mejoras al Centro de Operaciones de Seguridad (COSE) ubicado en el 6º piso edificio OIJ, San José, la cual incluye: MUEBLE FREGADERO (COSE). remodelación del ÁREA ADMINISTRATIVA SEGURIDAD incluye pintura y mueble de fregadero. remodelación del CUARTO DE DESCANSO OFICIALES DE SEGURIDAD sótano oij, adjunto presupuesto.</t>
  </si>
  <si>
    <t>I Etapa de la contratación del cambio de transformadores de los edificios de los Tribunales de Justicia del Primer Circuito Judicial de San José. Se va ejecutar por medio de la contratación de empresas precalificadas.  El monto estimado por ser a futuro se valoró con un 6% de crecimiento.</t>
  </si>
  <si>
    <t>reparación de la junta sísmica en la Plaza de la Justicia del edificio del organismo de investigación en la plaza de la justicia. El monto estimado se calcula con un porcentaje de 6 por crecimiento futuro.</t>
  </si>
  <si>
    <t>INSPECCIÓN PARA LA CONSTRUCCIÓN DE TRES ETAPAS PARA EL PROYECTO DE CARGAS TERMOHIGRONOMÉTICAS PARA EL EDIFICIO DE LOS TRIBUNALES DE JUSTICIA DE ALAJUELA.</t>
  </si>
  <si>
    <t>READECUACION DE TODO EL ESPACIO FISICO, CAMBIO DE BUTACAS, SONIDO Y AIRES ACONDICIONADOS DEL AUDITORIO MIGUEL BLANCO UBICADO EN EL EDIFICIO PLAZA DE LA JUSTICIA (OIJ).</t>
  </si>
  <si>
    <t>COMPLEMENTO PARA EL FINIQUITO DE LA CONSTRUCCIÓN DEL EDIFICIO DE LOS TRIBUNALES DE JUSTICIA DE LOS CHILES.</t>
  </si>
  <si>
    <t>INSPECCIÓN PARA LA CONSTRUCCIÓN DEL EDIFICIO DE LOS TRIBUNALES DE JUSTICIA DE LOS CHILES.</t>
  </si>
  <si>
    <t>Cambiar por completo el sistema de aire acondicionado instalado en el auditorio, ubicado en el edificio del organismo de investigación judicial.El monto del presupuesto esta estimado en dólares, por ser formulación a futuro se estima un 6% más a lo estimado actualmente.</t>
  </si>
  <si>
    <t>Cambio del piso en el edificio Anexo "A" de los Tribunales de Justicia del II Circuito Judicial de San José para dar continuidad a las mejoras detectadas en el 2017, ya se tienen identificadas las áreas comunes con mayor problema para el cambio de cuadros de cerámica.</t>
  </si>
  <si>
    <t xml:space="preserve"> sustitución de los 4 elevadores del edificio principal de los tribunales de justicia de Goicoechea, mismos que se encuentran obsoletos y se ha tenido gran cantidad de problemas al estar inhabilitados por mantenimiento incumpliendo la LEY 7600 PARA EDIFICIOS MAYORES A UN NIVEL y así evitar quejas en la Defensoría de los habitantes.</t>
  </si>
  <si>
    <t>SE REQUIERE LA SUSTITUCIÓN DE LOS PASAMANOS DE LAS ESCALERAS DEL EDIFICIO DE LOS TRIBUNALES DE JUSTICIA DE PÉREZ ZELEDÓN, CON LA FINALIDAD DE ADECUARLOS A LA NORMATIVA DE ACCESIBILIDAD LEY 7600, Y SUSTITUIR LAS PLACAS CON LA IDENTIFICACIÓN EN BRAILLE QUE SE UBICAN ENAMBOS LADOS DE LOS PASAMANOS DE LAS ESCALERAS PRINCIPALES. POR OTRAS QUE TENGAN EL SISTEMA. INFORME DE SALUD OCUPACIONAL OFICIO N° 1281-SO-2018.</t>
  </si>
  <si>
    <t>se requiere adecuar los Baños PÚBLICOS de los tribunales de justicia de pérez zeledón a la normativa de accesibilidad.</t>
  </si>
  <si>
    <t>CONSTRUCCIÓN DE UN PASAMANOS EN EL ÁREA DE INGRESO A LA OFICINA DE MEDICINA LEGAL, ACORDE A LA NORMATIVA de la Ley 7600 DE ACCESIBILIDAD.</t>
  </si>
  <si>
    <t>Para el año 2016 se había aprobado  y tramitado la construcción de las gradas de emergencia para el edificio de Tribunales de Cartago, para tener salida alterna del segundo piso, no obstante, la obra no se realizó y aún queda pendiente la necesidad; pues aunque el proyecto se adjudicó el proveedor no lo ejecutó.</t>
  </si>
  <si>
    <t>Proyecto continuado para la ampliación del Edificio de Tribunales de Liberia.  Despacho   judiciales que se  encuentran en estado de hacinamiento dentro del  edificio de  tribunales  como posible  incorporación de  oficinas que se  encuentran en  locales alquilados.</t>
  </si>
  <si>
    <t>Se requiere la construcción del parqueo en los tribunales de bribri en vista que la flotilla vehicular aumentó y no se tiene un lugar apropiado para la custodia de estos activos, además fue indicado como necesidad en el taller de control interno del circuito.</t>
  </si>
  <si>
    <r>
      <t>nombre del proyecto: Construcción de cerramiento perimetral e instalación de luces exteriores (fases 1 y 3). Debido a aspectos relacionados directamente con la seguridad de los equipos que se encuentran en la parte posterior de los Tribunales de Justicia de Limón (condensadoras de los aires acondicionados, cuartos de máquinas donde se encuentran la planta eléctrica, UPS y bomba de agua) es necesario la construcción e instalación de verjas y sus respectivos portones, a través de los cuales se evite el ingreso a los jardines aledaños al edificio de indigentes y cualquier otra persona que tenga la intención de realizar actos vandálicos en esa área del edificio existente. Además, por recomendación técnica del proveedor de los equipos de aire acondicionado, es necesario ventilar el área donde se ubican las condensadoras.Además, es necesario reforzar el punto anterior con un sistema de iluminación adecuado que permita al personal de seguridad tenga una mejor visibilidad de esa área.
El monto formulado corresponde</t>
    </r>
    <r>
      <rPr>
        <b/>
        <sz val="14"/>
        <color theme="1"/>
        <rFont val="Arial"/>
        <family val="2"/>
      </rPr>
      <t xml:space="preserve"> al cierre de la parte trasera del edificio. </t>
    </r>
    <r>
      <rPr>
        <sz val="14"/>
        <color theme="1"/>
        <rFont val="Arial"/>
        <family val="2"/>
      </rPr>
      <t>Se formula en líneas separadas a solicitud de la D.E Ejecutiva, debido a que las prioridades de antención son diferentes.</t>
    </r>
  </si>
  <si>
    <t>ÁREA DE CONSTRUCCIONES 2020</t>
  </si>
  <si>
    <t>Presupuesto Total</t>
  </si>
  <si>
    <t>TRANSFERENCIAS DE CAPITAL AL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</si>
</sst>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140A]\ #,##0.00;[Red]\-[$¢-140A]\ #,##0.00"/>
    <numFmt numFmtId="165" formatCode="[$-10409]dd/mm/yyyy"/>
    <numFmt numFmtId="166" formatCode="_-* #,##0.00\ _€_-;\-* #,##0.00\ _€_-;_-* &quot;-&quot;??\ _€_-;_-@_-"/>
    <numFmt numFmtId="167" formatCode="#,##0;[Red]#,##0"/>
    <numFmt numFmtId="168" formatCode="0.0%"/>
    <numFmt numFmtId="169" formatCode="[$-10409]h:mm\ AM/PM"/>
    <numFmt numFmtId="170" formatCode="[$-10409]#,##0.00;\-#,##0.00"/>
    <numFmt numFmtId="171" formatCode="_(* #,##0_);_(* \(#,##0\);_(* &quot;-&quot;??_);_(@_)"/>
  </numFmts>
  <fonts count="4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10"/>
      <name val="Arial"/>
      <family val="2"/>
    </font>
    <font>
      <sz val="11"/>
      <color rgb="FFCD5C5C"/>
      <name val="Calibri"/>
      <family val="2"/>
      <charset val="1"/>
    </font>
    <font>
      <b/>
      <sz val="12"/>
      <name val="Arial"/>
      <family val="2"/>
      <charset val="1"/>
    </font>
    <font>
      <sz val="10"/>
      <color theme="1"/>
      <name val="Arial"/>
      <family val="2"/>
    </font>
    <font>
      <b/>
      <sz val="11"/>
      <name val="Arial"/>
      <family val="2"/>
    </font>
    <font>
      <sz val="11"/>
      <color rgb="FF000000"/>
      <name val="Calibri"/>
      <family val="2"/>
      <charset val="1"/>
    </font>
    <font>
      <sz val="11"/>
      <name val="Arial"/>
      <family val="2"/>
      <charset val="1"/>
    </font>
    <font>
      <sz val="11"/>
      <name val="Arial"/>
      <family val="2"/>
    </font>
    <font>
      <sz val="11"/>
      <name val="Calibri"/>
      <family val="2"/>
      <charset val="1"/>
    </font>
    <font>
      <sz val="9"/>
      <color theme="1"/>
      <name val="Arial"/>
      <family val="2"/>
    </font>
    <font>
      <b/>
      <sz val="9"/>
      <color theme="1"/>
      <name val="Arial"/>
      <family val="2"/>
    </font>
    <font>
      <b/>
      <sz val="9"/>
      <color theme="8" tint="-0.499984740745262"/>
      <name val="Arial"/>
      <family val="2"/>
    </font>
    <font>
      <sz val="8"/>
      <color rgb="FF000000"/>
      <name val="Tahoma"/>
      <family val="2"/>
    </font>
    <font>
      <sz val="8"/>
      <color rgb="FF000000"/>
      <name val="Arial"/>
      <family val="2"/>
    </font>
    <font>
      <sz val="11"/>
      <color rgb="FF000000"/>
      <name val="Calibri"/>
      <family val="2"/>
      <scheme val="minor"/>
    </font>
    <font>
      <sz val="11"/>
      <name val="Calibri"/>
      <family val="2"/>
    </font>
    <font>
      <b/>
      <sz val="10"/>
      <color rgb="FF000000"/>
      <name val="Tahoma"/>
      <family val="2"/>
    </font>
    <font>
      <b/>
      <sz val="8"/>
      <color rgb="FF000000"/>
      <name val="Tahoma"/>
      <family val="2"/>
    </font>
    <font>
      <b/>
      <sz val="8"/>
      <color rgb="FF000000"/>
      <name val="Arial"/>
      <family val="2"/>
    </font>
    <font>
      <sz val="10"/>
      <color rgb="FF000000"/>
      <name val="Arial"/>
      <family val="2"/>
    </font>
    <font>
      <sz val="8"/>
      <color theme="1"/>
      <name val="Arial"/>
      <family val="2"/>
    </font>
    <font>
      <sz val="8"/>
      <name val="Arial"/>
      <family val="2"/>
    </font>
    <font>
      <sz val="14"/>
      <color theme="1"/>
      <name val="Arial"/>
      <family val="2"/>
    </font>
    <font>
      <b/>
      <sz val="14"/>
      <name val="Arial"/>
      <family val="2"/>
    </font>
    <font>
      <b/>
      <sz val="14"/>
      <color theme="1"/>
      <name val="Arial"/>
      <family val="2"/>
    </font>
    <font>
      <b/>
      <sz val="14"/>
      <color theme="0"/>
      <name val="Arial"/>
      <family val="2"/>
    </font>
    <font>
      <b/>
      <sz val="10"/>
      <name val="Arial"/>
      <family val="2"/>
    </font>
    <font>
      <u/>
      <sz val="11"/>
      <name val="Arial"/>
      <family val="2"/>
    </font>
    <font>
      <b/>
      <sz val="14"/>
      <color indexed="81"/>
      <name val="Tahoma"/>
      <family val="2"/>
    </font>
    <font>
      <b/>
      <sz val="9"/>
      <color indexed="81"/>
      <name val="Tahom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708090"/>
        <bgColor rgb="FF708090"/>
      </patternFill>
    </fill>
    <fill>
      <patternFill patternType="solid">
        <fgColor rgb="FFDCDCDC"/>
        <bgColor rgb="FFDCDCDC"/>
      </patternFill>
    </fill>
    <fill>
      <patternFill patternType="solid">
        <fgColor rgb="FFB0C4DE"/>
        <bgColor rgb="FFB0C4DE"/>
      </patternFill>
    </fill>
    <fill>
      <patternFill patternType="solid">
        <fgColor rgb="FFF0F8FF"/>
        <bgColor rgb="FFF0F8FF"/>
      </patternFill>
    </fill>
    <fill>
      <patternFill patternType="solid">
        <fgColor theme="0"/>
        <bgColor theme="4" tint="0.79998168889431442"/>
      </patternFill>
    </fill>
    <fill>
      <patternFill patternType="solid">
        <fgColor theme="0" tint="-4.9989318521683403E-2"/>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right/>
      <top style="medium">
        <color theme="8" tint="-0.499984740745262"/>
      </top>
      <bottom style="medium">
        <color theme="8" tint="-0.499984740745262"/>
      </bottom>
      <diagonal/>
    </border>
    <border>
      <left/>
      <right/>
      <top/>
      <bottom style="medium">
        <color theme="8" tint="-0.499984740745262"/>
      </bottom>
      <diagonal/>
    </border>
    <border>
      <left/>
      <right/>
      <top style="medium">
        <color theme="8" tint="-0.499984740745262"/>
      </top>
      <bottom/>
      <diagonal/>
    </border>
    <border>
      <left style="hair">
        <color indexed="64"/>
      </left>
      <right style="hair">
        <color indexed="64"/>
      </right>
      <top style="hair">
        <color indexed="64"/>
      </top>
      <bottom/>
      <diagonal/>
    </border>
    <border>
      <left/>
      <right/>
      <top style="thin">
        <color rgb="FF000000"/>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9" fillId="0" borderId="0"/>
    <xf numFmtId="165" fontId="20" fillId="0" borderId="0" applyBorder="0" applyProtection="0"/>
    <xf numFmtId="166" fontId="19" fillId="0" borderId="0" applyFont="0" applyFill="0" applyBorder="0" applyAlignment="0" applyProtection="0"/>
    <xf numFmtId="165" fontId="24" fillId="0" borderId="0"/>
    <xf numFmtId="0" fontId="33" fillId="0" borderId="0"/>
    <xf numFmtId="43" fontId="1" fillId="0" borderId="0" applyFont="0" applyFill="0" applyBorder="0" applyAlignment="0" applyProtection="0"/>
  </cellStyleXfs>
  <cellXfs count="183">
    <xf numFmtId="0" fontId="0" fillId="0" borderId="0" xfId="0"/>
    <xf numFmtId="165" fontId="22" fillId="33" borderId="0" xfId="42" applyFont="1" applyFill="1"/>
    <xf numFmtId="167" fontId="23" fillId="35" borderId="10" xfId="44" applyNumberFormat="1" applyFont="1" applyFill="1" applyBorder="1" applyAlignment="1">
      <alignment horizontal="center" vertical="center" wrapText="1"/>
    </xf>
    <xf numFmtId="165" fontId="19" fillId="33" borderId="0" xfId="42" applyFill="1"/>
    <xf numFmtId="3" fontId="18" fillId="33" borderId="0" xfId="43" applyNumberFormat="1" applyFont="1" applyFill="1" applyAlignment="1">
      <alignment horizontal="right"/>
    </xf>
    <xf numFmtId="10" fontId="18" fillId="33" borderId="0" xfId="43" applyNumberFormat="1" applyFont="1" applyFill="1"/>
    <xf numFmtId="3" fontId="18" fillId="33" borderId="0" xfId="45" applyNumberFormat="1" applyFont="1" applyFill="1"/>
    <xf numFmtId="167" fontId="23" fillId="33" borderId="0" xfId="44" applyNumberFormat="1" applyFont="1" applyFill="1" applyAlignment="1">
      <alignment vertical="center" wrapText="1"/>
    </xf>
    <xf numFmtId="10" fontId="26" fillId="33" borderId="0" xfId="45" applyNumberFormat="1" applyFont="1" applyFill="1"/>
    <xf numFmtId="3" fontId="26" fillId="33" borderId="0" xfId="45" applyNumberFormat="1" applyFont="1" applyFill="1"/>
    <xf numFmtId="165" fontId="27" fillId="33" borderId="0" xfId="45" applyFont="1" applyFill="1"/>
    <xf numFmtId="10" fontId="23" fillId="33" borderId="0" xfId="45" applyNumberFormat="1" applyFont="1" applyFill="1"/>
    <xf numFmtId="3" fontId="23" fillId="33" borderId="0" xfId="45" applyNumberFormat="1" applyFont="1" applyFill="1"/>
    <xf numFmtId="10" fontId="23" fillId="33" borderId="0" xfId="45" applyNumberFormat="1" applyFont="1" applyFill="1" applyAlignment="1">
      <alignment horizontal="right" vertical="top" wrapText="1"/>
    </xf>
    <xf numFmtId="3" fontId="19" fillId="33" borderId="0" xfId="42" applyNumberFormat="1" applyFill="1"/>
    <xf numFmtId="10" fontId="25" fillId="33" borderId="0" xfId="45" applyNumberFormat="1" applyFont="1" applyFill="1" applyAlignment="1">
      <alignment horizontal="right" vertical="top" wrapText="1"/>
    </xf>
    <xf numFmtId="165" fontId="26" fillId="33" borderId="0" xfId="42" applyFont="1" applyFill="1"/>
    <xf numFmtId="1" fontId="19" fillId="33" borderId="0" xfId="42" applyNumberFormat="1" applyFill="1"/>
    <xf numFmtId="10" fontId="19" fillId="33" borderId="0" xfId="42" applyNumberFormat="1" applyFill="1"/>
    <xf numFmtId="0" fontId="28" fillId="0" borderId="0" xfId="0" applyFont="1" applyAlignment="1">
      <alignment horizontal="center" vertical="center" wrapText="1"/>
    </xf>
    <xf numFmtId="0" fontId="0" fillId="33" borderId="0" xfId="0" applyFill="1" applyAlignment="1">
      <alignment horizontal="left"/>
    </xf>
    <xf numFmtId="0" fontId="28" fillId="33" borderId="0" xfId="0" applyFont="1" applyFill="1"/>
    <xf numFmtId="0" fontId="28" fillId="33" borderId="0" xfId="0" applyFont="1" applyFill="1" applyAlignment="1">
      <alignment horizontal="center" vertical="center" wrapText="1"/>
    </xf>
    <xf numFmtId="0" fontId="30" fillId="35" borderId="12" xfId="0" applyFont="1" applyFill="1" applyBorder="1" applyAlignment="1">
      <alignment horizontal="center" vertical="center" wrapText="1"/>
    </xf>
    <xf numFmtId="0" fontId="28" fillId="33" borderId="0" xfId="0" applyFont="1" applyFill="1" applyAlignment="1">
      <alignment horizontal="left"/>
    </xf>
    <xf numFmtId="3" fontId="28" fillId="33" borderId="0" xfId="0" applyNumberFormat="1" applyFont="1" applyFill="1"/>
    <xf numFmtId="0" fontId="29" fillId="33" borderId="0" xfId="0" applyFont="1" applyFill="1" applyAlignment="1">
      <alignment horizontal="center" vertical="center" wrapText="1"/>
    </xf>
    <xf numFmtId="9" fontId="28" fillId="33" borderId="0" xfId="0" applyNumberFormat="1" applyFont="1" applyFill="1" applyAlignment="1">
      <alignment horizontal="center" vertical="center" wrapText="1"/>
    </xf>
    <xf numFmtId="0" fontId="28" fillId="0" borderId="0" xfId="0" applyFont="1"/>
    <xf numFmtId="0" fontId="28" fillId="33" borderId="0" xfId="0" applyFont="1" applyFill="1" applyAlignment="1">
      <alignment horizontal="right"/>
    </xf>
    <xf numFmtId="0" fontId="28" fillId="33" borderId="13" xfId="0" applyFont="1" applyFill="1" applyBorder="1" applyAlignment="1">
      <alignment horizontal="left"/>
    </xf>
    <xf numFmtId="3" fontId="28" fillId="33" borderId="13" xfId="0" applyNumberFormat="1" applyFont="1" applyFill="1" applyBorder="1"/>
    <xf numFmtId="9" fontId="28" fillId="33" borderId="13" xfId="0" applyNumberFormat="1" applyFont="1" applyFill="1" applyBorder="1" applyAlignment="1">
      <alignment horizontal="center" vertical="center" wrapText="1"/>
    </xf>
    <xf numFmtId="0" fontId="22" fillId="33" borderId="14" xfId="0" applyFont="1" applyFill="1" applyBorder="1" applyAlignment="1">
      <alignment horizontal="left"/>
    </xf>
    <xf numFmtId="3" fontId="22" fillId="33" borderId="14" xfId="0" applyNumberFormat="1" applyFont="1" applyFill="1" applyBorder="1"/>
    <xf numFmtId="0" fontId="22" fillId="33" borderId="0" xfId="0" applyFont="1" applyFill="1" applyAlignment="1">
      <alignment horizontal="left"/>
    </xf>
    <xf numFmtId="3" fontId="22" fillId="33" borderId="0" xfId="0" applyNumberFormat="1" applyFont="1" applyFill="1"/>
    <xf numFmtId="0" fontId="22" fillId="33" borderId="13" xfId="0" applyFont="1" applyFill="1" applyBorder="1" applyAlignment="1">
      <alignment horizontal="left"/>
    </xf>
    <xf numFmtId="3" fontId="22" fillId="33" borderId="13" xfId="0" applyNumberFormat="1" applyFont="1" applyFill="1" applyBorder="1"/>
    <xf numFmtId="0" fontId="30" fillId="33" borderId="12" xfId="0" applyFont="1" applyFill="1" applyBorder="1" applyAlignment="1">
      <alignment horizontal="center" vertical="center"/>
    </xf>
    <xf numFmtId="168" fontId="28" fillId="33" borderId="14" xfId="0" applyNumberFormat="1" applyFont="1" applyFill="1" applyBorder="1" applyAlignment="1">
      <alignment horizontal="center"/>
    </xf>
    <xf numFmtId="168" fontId="28" fillId="33" borderId="0" xfId="0" applyNumberFormat="1" applyFont="1" applyFill="1" applyAlignment="1">
      <alignment horizontal="center"/>
    </xf>
    <xf numFmtId="168" fontId="28" fillId="33" borderId="13" xfId="0" applyNumberFormat="1" applyFont="1" applyFill="1" applyBorder="1" applyAlignment="1">
      <alignment horizontal="center"/>
    </xf>
    <xf numFmtId="0" fontId="28" fillId="33" borderId="0" xfId="0" pivotButton="1" applyFont="1" applyFill="1" applyAlignment="1">
      <alignment horizontal="center" vertical="center" wrapText="1"/>
    </xf>
    <xf numFmtId="3" fontId="28" fillId="33" borderId="0" xfId="0" applyNumberFormat="1" applyFont="1" applyFill="1" applyAlignment="1">
      <alignment horizontal="right"/>
    </xf>
    <xf numFmtId="3" fontId="26" fillId="33" borderId="0" xfId="42" applyNumberFormat="1" applyFont="1" applyFill="1"/>
    <xf numFmtId="0" fontId="31" fillId="0" borderId="0" xfId="46" applyFont="1" applyAlignment="1">
      <alignment vertical="top" wrapText="1" readingOrder="1"/>
    </xf>
    <xf numFmtId="0" fontId="34" fillId="0" borderId="16" xfId="46" applyFont="1" applyBorder="1" applyAlignment="1">
      <alignment vertical="top" wrapText="1"/>
    </xf>
    <xf numFmtId="0" fontId="37" fillId="37" borderId="0" xfId="46" applyFont="1" applyFill="1" applyAlignment="1">
      <alignment horizontal="right" vertical="top" wrapText="1" readingOrder="1"/>
    </xf>
    <xf numFmtId="170" fontId="37" fillId="0" borderId="0" xfId="46" applyNumberFormat="1" applyFont="1" applyAlignment="1">
      <alignment vertical="top" wrapText="1" readingOrder="1"/>
    </xf>
    <xf numFmtId="0" fontId="32" fillId="0" borderId="0" xfId="46" applyFont="1" applyAlignment="1">
      <alignment horizontal="left" vertical="top" wrapText="1" readingOrder="1"/>
    </xf>
    <xf numFmtId="170" fontId="32" fillId="0" borderId="0" xfId="46" applyNumberFormat="1" applyFont="1" applyAlignment="1">
      <alignment vertical="top" wrapText="1" readingOrder="1"/>
    </xf>
    <xf numFmtId="0" fontId="16" fillId="40" borderId="0" xfId="0" applyFont="1" applyFill="1" applyAlignment="1">
      <alignment horizontal="left"/>
    </xf>
    <xf numFmtId="3" fontId="16" fillId="40" borderId="0" xfId="0" applyNumberFormat="1" applyFont="1" applyFill="1"/>
    <xf numFmtId="0" fontId="29" fillId="40" borderId="17" xfId="0" applyFont="1" applyFill="1" applyBorder="1" applyAlignment="1">
      <alignment horizontal="left"/>
    </xf>
    <xf numFmtId="3" fontId="29" fillId="40" borderId="17" xfId="0" applyNumberFormat="1" applyFont="1" applyFill="1" applyBorder="1"/>
    <xf numFmtId="0" fontId="30" fillId="41" borderId="12" xfId="0" applyFont="1" applyFill="1" applyBorder="1" applyAlignment="1">
      <alignment horizontal="center" vertical="center" wrapText="1"/>
    </xf>
    <xf numFmtId="0" fontId="30" fillId="41" borderId="14" xfId="0" applyFont="1" applyFill="1" applyBorder="1" applyAlignment="1">
      <alignment horizontal="left"/>
    </xf>
    <xf numFmtId="3" fontId="30" fillId="41" borderId="14" xfId="0" applyNumberFormat="1" applyFont="1" applyFill="1" applyBorder="1"/>
    <xf numFmtId="168" fontId="30" fillId="35" borderId="14" xfId="0" applyNumberFormat="1" applyFont="1" applyFill="1" applyBorder="1"/>
    <xf numFmtId="0" fontId="39" fillId="0" borderId="0" xfId="0" applyFont="1" applyAlignment="1">
      <alignment horizontal="left" vertical="center"/>
    </xf>
    <xf numFmtId="3" fontId="39" fillId="0" borderId="0" xfId="0" applyNumberFormat="1" applyFont="1" applyAlignment="1">
      <alignment horizontal="right" vertical="center"/>
    </xf>
    <xf numFmtId="3" fontId="39" fillId="0" borderId="0" xfId="0" applyNumberFormat="1" applyFont="1" applyAlignment="1">
      <alignment vertical="center"/>
    </xf>
    <xf numFmtId="168" fontId="39" fillId="33" borderId="0" xfId="0" applyNumberFormat="1" applyFont="1" applyFill="1" applyAlignment="1">
      <alignment vertical="center"/>
    </xf>
    <xf numFmtId="0" fontId="29" fillId="33" borderId="0" xfId="0" applyFont="1" applyFill="1" applyAlignment="1">
      <alignment horizontal="left" vertical="center" wrapText="1"/>
    </xf>
    <xf numFmtId="0" fontId="30" fillId="35" borderId="0" xfId="0" applyFont="1" applyFill="1"/>
    <xf numFmtId="168" fontId="30" fillId="35" borderId="0" xfId="0" applyNumberFormat="1" applyFont="1" applyFill="1" applyAlignment="1">
      <alignment horizontal="center"/>
    </xf>
    <xf numFmtId="3" fontId="29" fillId="33" borderId="0" xfId="0" applyNumberFormat="1" applyFont="1" applyFill="1"/>
    <xf numFmtId="0" fontId="32" fillId="0" borderId="0" xfId="46" applyFont="1" applyAlignment="1">
      <alignment vertical="top" wrapText="1" readingOrder="1"/>
    </xf>
    <xf numFmtId="0" fontId="34" fillId="0" borderId="0" xfId="46" applyFont="1"/>
    <xf numFmtId="0" fontId="38" fillId="0" borderId="0" xfId="46" applyFont="1" applyAlignment="1">
      <alignment vertical="top" wrapText="1" readingOrder="1"/>
    </xf>
    <xf numFmtId="0" fontId="37" fillId="0" borderId="0" xfId="46" applyFont="1" applyAlignment="1">
      <alignment vertical="top" wrapText="1" readingOrder="1"/>
    </xf>
    <xf numFmtId="0" fontId="32" fillId="39" borderId="0" xfId="46" applyFont="1" applyFill="1" applyAlignment="1">
      <alignment vertical="top" wrapText="1" readingOrder="1"/>
    </xf>
    <xf numFmtId="0" fontId="37" fillId="38" borderId="0" xfId="46" applyFont="1" applyFill="1" applyAlignment="1">
      <alignment vertical="top" wrapText="1" readingOrder="1"/>
    </xf>
    <xf numFmtId="0" fontId="36" fillId="0" borderId="0" xfId="46" applyFont="1" applyAlignment="1">
      <alignment horizontal="left" vertical="top" wrapText="1" readingOrder="1"/>
    </xf>
    <xf numFmtId="0" fontId="37" fillId="36" borderId="0" xfId="46" applyFont="1" applyFill="1" applyAlignment="1">
      <alignment horizontal="left" vertical="top" wrapText="1" readingOrder="1"/>
    </xf>
    <xf numFmtId="0" fontId="37" fillId="36" borderId="0" xfId="46" applyFont="1" applyFill="1" applyAlignment="1">
      <alignment horizontal="right" vertical="top" wrapText="1" readingOrder="1"/>
    </xf>
    <xf numFmtId="0" fontId="31" fillId="0" borderId="0" xfId="46" applyFont="1" applyAlignment="1">
      <alignment horizontal="left" vertical="top" wrapText="1" readingOrder="1"/>
    </xf>
    <xf numFmtId="3" fontId="40" fillId="33" borderId="0" xfId="42" applyNumberFormat="1" applyFont="1" applyFill="1"/>
    <xf numFmtId="0" fontId="41" fillId="0" borderId="0" xfId="0" applyFont="1" applyAlignment="1">
      <alignment horizontal="center" vertical="center" wrapText="1"/>
    </xf>
    <xf numFmtId="0" fontId="42" fillId="0" borderId="0" xfId="0" applyFont="1" applyAlignment="1">
      <alignment horizontal="left" vertical="center" wrapText="1"/>
    </xf>
    <xf numFmtId="164" fontId="42" fillId="0" borderId="0" xfId="0" applyNumberFormat="1" applyFont="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41" fillId="33" borderId="0" xfId="0" applyFont="1" applyFill="1" applyAlignment="1">
      <alignment vertical="center" wrapText="1"/>
    </xf>
    <xf numFmtId="0" fontId="43" fillId="0" borderId="0" xfId="0" applyFont="1" applyAlignment="1">
      <alignment horizontal="center" vertical="center" wrapText="1"/>
    </xf>
    <xf numFmtId="0" fontId="44" fillId="34" borderId="0" xfId="0" applyFont="1" applyFill="1" applyAlignment="1">
      <alignment horizontal="center" vertical="center" wrapText="1"/>
    </xf>
    <xf numFmtId="0" fontId="44" fillId="34" borderId="15" xfId="0" applyFont="1" applyFill="1" applyBorder="1" applyAlignment="1">
      <alignment horizontal="center" vertical="center" wrapText="1"/>
    </xf>
    <xf numFmtId="4" fontId="44" fillId="34" borderId="15" xfId="0" applyNumberFormat="1" applyFont="1" applyFill="1" applyBorder="1" applyAlignment="1">
      <alignment horizontal="center" vertical="center" wrapText="1"/>
    </xf>
    <xf numFmtId="0" fontId="44" fillId="34" borderId="0" xfId="0" applyFont="1" applyFill="1" applyAlignment="1">
      <alignment horizontal="center" vertical="center"/>
    </xf>
    <xf numFmtId="0" fontId="43" fillId="33" borderId="0" xfId="0" applyFont="1" applyFill="1" applyAlignment="1">
      <alignment horizontal="center" vertical="center" wrapText="1"/>
    </xf>
    <xf numFmtId="0" fontId="41" fillId="33" borderId="0" xfId="0" applyFont="1" applyFill="1" applyAlignment="1">
      <alignment horizontal="center" vertical="center"/>
    </xf>
    <xf numFmtId="0" fontId="41" fillId="33" borderId="11" xfId="0" applyFont="1" applyFill="1" applyBorder="1" applyAlignment="1">
      <alignment horizontal="center" vertical="center"/>
    </xf>
    <xf numFmtId="0" fontId="41" fillId="33" borderId="11" xfId="0" applyFont="1" applyFill="1" applyBorder="1" applyAlignment="1">
      <alignment vertical="center" wrapText="1"/>
    </xf>
    <xf numFmtId="0" fontId="41" fillId="33" borderId="11" xfId="0" applyFont="1" applyFill="1" applyBorder="1" applyAlignment="1">
      <alignment vertical="center"/>
    </xf>
    <xf numFmtId="4" fontId="41" fillId="33" borderId="11" xfId="0" applyNumberFormat="1" applyFont="1" applyFill="1" applyBorder="1" applyAlignment="1">
      <alignment vertical="center"/>
    </xf>
    <xf numFmtId="0" fontId="41" fillId="33" borderId="11" xfId="0" applyFont="1" applyFill="1" applyBorder="1" applyAlignment="1">
      <alignment horizontal="center" vertical="center" wrapText="1"/>
    </xf>
    <xf numFmtId="0" fontId="41" fillId="33" borderId="0" xfId="0" applyFont="1" applyFill="1" applyAlignment="1">
      <alignment vertical="center"/>
    </xf>
    <xf numFmtId="4" fontId="41" fillId="33" borderId="11" xfId="0" applyNumberFormat="1" applyFont="1" applyFill="1" applyBorder="1" applyAlignment="1">
      <alignment vertical="center" wrapText="1"/>
    </xf>
    <xf numFmtId="0" fontId="41" fillId="33" borderId="0" xfId="0" applyFont="1" applyFill="1" applyAlignment="1">
      <alignment horizontal="center" vertical="center" wrapText="1"/>
    </xf>
    <xf numFmtId="4" fontId="41" fillId="0" borderId="11" xfId="0" applyNumberFormat="1" applyFont="1" applyBorder="1" applyAlignment="1">
      <alignment vertical="center" wrapText="1"/>
    </xf>
    <xf numFmtId="4" fontId="41" fillId="0" borderId="0" xfId="0" applyNumberFormat="1" applyFont="1" applyAlignment="1">
      <alignment vertical="center" wrapText="1"/>
    </xf>
    <xf numFmtId="0" fontId="41" fillId="0" borderId="0" xfId="0" applyFont="1" applyFill="1" applyAlignment="1">
      <alignment horizontal="center"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4" fontId="41" fillId="0" borderId="11" xfId="0" applyNumberFormat="1" applyFont="1" applyFill="1" applyBorder="1" applyAlignment="1">
      <alignment vertical="center" wrapText="1"/>
    </xf>
    <xf numFmtId="0" fontId="41" fillId="0" borderId="11" xfId="0" applyFont="1" applyFill="1" applyBorder="1" applyAlignment="1">
      <alignment vertical="center"/>
    </xf>
    <xf numFmtId="0" fontId="41" fillId="0" borderId="0" xfId="0" applyFont="1" applyFill="1" applyAlignment="1">
      <alignment vertical="center"/>
    </xf>
    <xf numFmtId="0" fontId="41" fillId="0" borderId="0" xfId="0" applyFont="1" applyFill="1" applyAlignment="1">
      <alignment vertical="center" wrapText="1"/>
    </xf>
    <xf numFmtId="171" fontId="18" fillId="33" borderId="0" xfId="47" applyNumberFormat="1" applyFont="1" applyFill="1"/>
    <xf numFmtId="165" fontId="45" fillId="33" borderId="0" xfId="42" applyFont="1" applyFill="1"/>
    <xf numFmtId="171" fontId="18" fillId="33" borderId="0" xfId="47" applyNumberFormat="1" applyFont="1" applyFill="1" applyAlignment="1"/>
    <xf numFmtId="165" fontId="23" fillId="33" borderId="18" xfId="43" applyFont="1" applyFill="1" applyBorder="1" applyAlignment="1">
      <alignment horizontal="center"/>
    </xf>
    <xf numFmtId="165" fontId="23" fillId="33" borderId="18" xfId="43" applyFont="1" applyFill="1" applyBorder="1"/>
    <xf numFmtId="1" fontId="26" fillId="33" borderId="18" xfId="43" applyNumberFormat="1" applyFont="1" applyFill="1" applyBorder="1" applyAlignment="1">
      <alignment horizontal="center" vertical="center"/>
    </xf>
    <xf numFmtId="165" fontId="26" fillId="33" borderId="18" xfId="43" applyFont="1" applyFill="1" applyBorder="1"/>
    <xf numFmtId="3" fontId="26" fillId="33" borderId="18" xfId="43" applyNumberFormat="1" applyFont="1" applyFill="1" applyBorder="1"/>
    <xf numFmtId="3" fontId="26" fillId="33" borderId="18" xfId="42" applyNumberFormat="1" applyFont="1" applyFill="1" applyBorder="1" applyAlignment="1">
      <alignment horizontal="right"/>
    </xf>
    <xf numFmtId="3" fontId="26" fillId="33" borderId="18" xfId="42" applyNumberFormat="1" applyFont="1" applyFill="1" applyBorder="1"/>
    <xf numFmtId="165" fontId="26" fillId="33" borderId="18" xfId="42" applyFont="1" applyFill="1" applyBorder="1"/>
    <xf numFmtId="37" fontId="23" fillId="35" borderId="18" xfId="43" applyNumberFormat="1" applyFont="1" applyFill="1" applyBorder="1" applyAlignment="1">
      <alignment horizontal="center" vertical="center" wrapText="1"/>
    </xf>
    <xf numFmtId="167" fontId="23" fillId="35" borderId="18" xfId="44" applyNumberFormat="1" applyFont="1" applyFill="1" applyBorder="1" applyAlignment="1">
      <alignment horizontal="center" vertical="center" wrapText="1"/>
    </xf>
    <xf numFmtId="0" fontId="41" fillId="33" borderId="0" xfId="0" applyFont="1" applyFill="1" applyBorder="1" applyAlignment="1">
      <alignment horizontal="center" vertical="center"/>
    </xf>
    <xf numFmtId="0" fontId="41" fillId="33" borderId="0" xfId="0" applyFont="1" applyFill="1" applyBorder="1" applyAlignment="1">
      <alignment vertical="center" wrapText="1"/>
    </xf>
    <xf numFmtId="0" fontId="41" fillId="33" borderId="0" xfId="0" applyFont="1" applyFill="1" applyBorder="1" applyAlignment="1">
      <alignment vertical="center"/>
    </xf>
    <xf numFmtId="4" fontId="41" fillId="33" borderId="0" xfId="0" applyNumberFormat="1" applyFont="1" applyFill="1" applyBorder="1" applyAlignment="1">
      <alignment vertical="center"/>
    </xf>
    <xf numFmtId="0" fontId="41" fillId="33" borderId="0" xfId="0" applyFont="1" applyFill="1" applyBorder="1" applyAlignment="1">
      <alignment horizontal="center" vertical="center" wrapText="1"/>
    </xf>
    <xf numFmtId="165" fontId="26" fillId="33" borderId="20" xfId="42" applyFont="1" applyFill="1" applyBorder="1"/>
    <xf numFmtId="1" fontId="23" fillId="33" borderId="18" xfId="43" applyNumberFormat="1" applyFont="1" applyFill="1" applyBorder="1" applyAlignment="1">
      <alignment horizontal="center"/>
    </xf>
    <xf numFmtId="0" fontId="41" fillId="33" borderId="18" xfId="0" applyFont="1" applyFill="1" applyBorder="1" applyAlignment="1">
      <alignment horizontal="center" vertical="center"/>
    </xf>
    <xf numFmtId="0" fontId="41" fillId="33" borderId="18" xfId="0" applyFont="1" applyFill="1" applyBorder="1" applyAlignment="1">
      <alignment vertical="center" wrapText="1"/>
    </xf>
    <xf numFmtId="4" fontId="41" fillId="33" borderId="18" xfId="0" applyNumberFormat="1" applyFont="1" applyFill="1" applyBorder="1" applyAlignment="1">
      <alignment vertical="center"/>
    </xf>
    <xf numFmtId="0" fontId="41" fillId="33" borderId="18" xfId="0" applyFont="1" applyFill="1" applyBorder="1" applyAlignment="1">
      <alignment horizontal="center" vertical="center" wrapText="1"/>
    </xf>
    <xf numFmtId="0" fontId="41" fillId="33" borderId="18" xfId="0" applyFont="1" applyFill="1" applyBorder="1" applyAlignment="1">
      <alignment vertical="center"/>
    </xf>
    <xf numFmtId="0" fontId="41" fillId="33" borderId="11" xfId="0" applyFont="1" applyFill="1" applyBorder="1" applyAlignment="1">
      <alignment horizontal="justify" vertical="center" wrapText="1"/>
    </xf>
    <xf numFmtId="0" fontId="41" fillId="0" borderId="11" xfId="0" applyFont="1" applyFill="1" applyBorder="1" applyAlignment="1">
      <alignment horizontal="justify" vertical="center" wrapText="1"/>
    </xf>
    <xf numFmtId="0" fontId="41" fillId="33" borderId="18" xfId="0" applyFont="1" applyFill="1" applyBorder="1" applyAlignment="1">
      <alignment horizontal="justify" vertical="center" wrapText="1"/>
    </xf>
    <xf numFmtId="3" fontId="18" fillId="33" borderId="0" xfId="43" applyNumberFormat="1" applyFont="1" applyFill="1" applyBorder="1" applyAlignment="1">
      <alignment horizontal="right"/>
    </xf>
    <xf numFmtId="1" fontId="23" fillId="35" borderId="18" xfId="43" applyNumberFormat="1" applyFont="1" applyFill="1" applyBorder="1" applyAlignment="1">
      <alignment horizontal="center" vertical="center" wrapText="1"/>
    </xf>
    <xf numFmtId="1" fontId="26" fillId="33" borderId="18" xfId="43" applyNumberFormat="1" applyFont="1" applyFill="1" applyBorder="1" applyAlignment="1">
      <alignment horizontal="center"/>
    </xf>
    <xf numFmtId="3" fontId="26" fillId="33" borderId="18" xfId="43" applyNumberFormat="1" applyFont="1" applyFill="1" applyBorder="1" applyAlignment="1">
      <alignment horizontal="right"/>
    </xf>
    <xf numFmtId="1" fontId="23" fillId="33" borderId="18" xfId="43" applyNumberFormat="1" applyFont="1" applyFill="1" applyBorder="1" applyAlignment="1">
      <alignment horizontal="center" vertical="center"/>
    </xf>
    <xf numFmtId="3" fontId="23" fillId="33" borderId="18" xfId="43" applyNumberFormat="1" applyFont="1" applyFill="1" applyBorder="1"/>
    <xf numFmtId="3" fontId="23" fillId="33" borderId="18" xfId="43" applyNumberFormat="1" applyFont="1" applyFill="1" applyBorder="1" applyAlignment="1">
      <alignment horizontal="right"/>
    </xf>
    <xf numFmtId="1" fontId="26" fillId="33" borderId="0" xfId="42" applyNumberFormat="1" applyFont="1" applyFill="1"/>
    <xf numFmtId="1" fontId="26" fillId="33" borderId="18" xfId="42" applyNumberFormat="1" applyFont="1" applyFill="1" applyBorder="1" applyAlignment="1">
      <alignment horizontal="center"/>
    </xf>
    <xf numFmtId="1" fontId="26" fillId="33" borderId="18" xfId="42" applyNumberFormat="1" applyFont="1" applyFill="1" applyBorder="1"/>
    <xf numFmtId="3" fontId="26" fillId="33" borderId="20" xfId="42" applyNumberFormat="1" applyFont="1" applyFill="1" applyBorder="1"/>
    <xf numFmtId="1" fontId="46" fillId="33" borderId="19" xfId="42" applyNumberFormat="1" applyFont="1" applyFill="1" applyBorder="1"/>
    <xf numFmtId="3" fontId="46" fillId="33" borderId="0" xfId="42" applyNumberFormat="1" applyFont="1" applyFill="1" applyBorder="1"/>
    <xf numFmtId="1" fontId="46" fillId="33" borderId="18" xfId="42" applyNumberFormat="1" applyFont="1" applyFill="1" applyBorder="1" applyAlignment="1">
      <alignment horizontal="center"/>
    </xf>
    <xf numFmtId="3" fontId="46" fillId="33" borderId="21" xfId="42" applyNumberFormat="1" applyFont="1" applyFill="1" applyBorder="1"/>
    <xf numFmtId="3" fontId="26" fillId="33" borderId="21" xfId="42" applyNumberFormat="1" applyFont="1" applyFill="1" applyBorder="1"/>
    <xf numFmtId="165" fontId="23" fillId="33" borderId="21" xfId="43" applyFont="1" applyFill="1" applyBorder="1"/>
    <xf numFmtId="3" fontId="23" fillId="33" borderId="21" xfId="43" applyNumberFormat="1" applyFont="1" applyFill="1" applyBorder="1"/>
    <xf numFmtId="165" fontId="26" fillId="33" borderId="21" xfId="42" applyFont="1" applyFill="1" applyBorder="1"/>
    <xf numFmtId="165" fontId="21" fillId="33" borderId="0" xfId="43" applyFont="1" applyFill="1" applyAlignment="1">
      <alignment horizontal="center" vertical="center" wrapText="1"/>
    </xf>
    <xf numFmtId="0" fontId="31" fillId="0" borderId="0" xfId="46" applyFont="1" applyAlignment="1">
      <alignment horizontal="center" vertical="top" wrapText="1" readingOrder="1"/>
    </xf>
    <xf numFmtId="0" fontId="34" fillId="0" borderId="0" xfId="46" applyFont="1"/>
    <xf numFmtId="0" fontId="31" fillId="0" borderId="0" xfId="46" applyFont="1" applyAlignment="1">
      <alignment horizontal="left" vertical="top" wrapText="1" readingOrder="1"/>
    </xf>
    <xf numFmtId="165" fontId="31" fillId="0" borderId="0" xfId="46" applyNumberFormat="1" applyFont="1" applyAlignment="1">
      <alignment horizontal="right" vertical="top" wrapText="1" readingOrder="1"/>
    </xf>
    <xf numFmtId="169" fontId="31" fillId="0" borderId="0" xfId="46" applyNumberFormat="1" applyFont="1" applyAlignment="1">
      <alignment horizontal="right" vertical="top" wrapText="1" readingOrder="1"/>
    </xf>
    <xf numFmtId="0" fontId="31" fillId="0" borderId="0" xfId="46" applyFont="1" applyAlignment="1">
      <alignment horizontal="right" vertical="top" wrapText="1" readingOrder="1"/>
    </xf>
    <xf numFmtId="0" fontId="35" fillId="0" borderId="0" xfId="46" applyFont="1" applyAlignment="1">
      <alignment horizontal="center" vertical="top" wrapText="1" readingOrder="1"/>
    </xf>
    <xf numFmtId="0" fontId="36" fillId="0" borderId="0" xfId="46" applyFont="1" applyAlignment="1">
      <alignment vertical="top" wrapText="1" readingOrder="1"/>
    </xf>
    <xf numFmtId="0" fontId="36" fillId="0" borderId="0" xfId="46" applyFont="1" applyAlignment="1">
      <alignment horizontal="left" vertical="top" wrapText="1" readingOrder="1"/>
    </xf>
    <xf numFmtId="0" fontId="37" fillId="36" borderId="0" xfId="46" applyFont="1" applyFill="1" applyAlignment="1">
      <alignment horizontal="left" vertical="top" wrapText="1" readingOrder="1"/>
    </xf>
    <xf numFmtId="0" fontId="37" fillId="36" borderId="0" xfId="46" applyFont="1" applyFill="1" applyAlignment="1">
      <alignment horizontal="right" vertical="top" wrapText="1" readingOrder="1"/>
    </xf>
    <xf numFmtId="0" fontId="37" fillId="37" borderId="0" xfId="46" applyFont="1" applyFill="1" applyAlignment="1">
      <alignment horizontal="left" vertical="top" wrapText="1" readingOrder="1"/>
    </xf>
    <xf numFmtId="170" fontId="37" fillId="37" borderId="0" xfId="46" applyNumberFormat="1" applyFont="1" applyFill="1" applyAlignment="1">
      <alignment horizontal="right" vertical="top" wrapText="1" readingOrder="1"/>
    </xf>
    <xf numFmtId="0" fontId="37" fillId="38" borderId="0" xfId="46" applyFont="1" applyFill="1" applyAlignment="1">
      <alignment vertical="top" wrapText="1" readingOrder="1"/>
    </xf>
    <xf numFmtId="170" fontId="37" fillId="38" borderId="0" xfId="46" applyNumberFormat="1" applyFont="1" applyFill="1" applyAlignment="1">
      <alignment horizontal="right" vertical="top" wrapText="1" readingOrder="1"/>
    </xf>
    <xf numFmtId="0" fontId="37" fillId="39" borderId="0" xfId="46" applyFont="1" applyFill="1" applyAlignment="1">
      <alignment vertical="top" wrapText="1" readingOrder="1"/>
    </xf>
    <xf numFmtId="0" fontId="32" fillId="39" borderId="0" xfId="46" applyFont="1" applyFill="1" applyAlignment="1">
      <alignment vertical="top" wrapText="1" readingOrder="1"/>
    </xf>
    <xf numFmtId="170" fontId="37" fillId="39" borderId="0" xfId="46" applyNumberFormat="1" applyFont="1" applyFill="1" applyAlignment="1">
      <alignment horizontal="right" vertical="top" wrapText="1" readingOrder="1"/>
    </xf>
    <xf numFmtId="0" fontId="37" fillId="0" borderId="0" xfId="46" applyFont="1" applyAlignment="1">
      <alignment vertical="top" wrapText="1" readingOrder="1"/>
    </xf>
    <xf numFmtId="170" fontId="37" fillId="0" borderId="0" xfId="46" applyNumberFormat="1" applyFont="1" applyAlignment="1">
      <alignment horizontal="right" vertical="top" wrapText="1" readingOrder="1"/>
    </xf>
    <xf numFmtId="0" fontId="38" fillId="0" borderId="0" xfId="46" applyFont="1" applyAlignment="1">
      <alignment vertical="top" wrapText="1" readingOrder="1"/>
    </xf>
    <xf numFmtId="0" fontId="32" fillId="0" borderId="0" xfId="46" applyFont="1" applyAlignment="1">
      <alignment vertical="top" wrapText="1" readingOrder="1"/>
    </xf>
    <xf numFmtId="0" fontId="29" fillId="33" borderId="0" xfId="0" applyFont="1" applyFill="1" applyAlignment="1">
      <alignment horizontal="center"/>
    </xf>
    <xf numFmtId="0" fontId="28" fillId="33" borderId="0" xfId="0" applyFont="1" applyFill="1" applyAlignment="1">
      <alignment horizontal="center"/>
    </xf>
    <xf numFmtId="3" fontId="30" fillId="41" borderId="14" xfId="0" applyNumberFormat="1" applyFont="1" applyFill="1" applyBorder="1" applyAlignment="1">
      <alignment horizontal="right" vertical="center"/>
    </xf>
    <xf numFmtId="3" fontId="30" fillId="41" borderId="0" xfId="0" applyNumberFormat="1" applyFont="1" applyFill="1" applyAlignment="1">
      <alignment horizontal="right" vertical="center"/>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7" builtinId="3"/>
    <cellStyle name="Millares_Z. Hoja de Trabjo Comisión de Asuntos Ambientales" xfId="44" xr:uid="{FD7515B3-1A98-4C6D-A5EB-BB92B26E60AF}"/>
    <cellStyle name="Neutral" xfId="8" builtinId="28" customBuiltin="1"/>
    <cellStyle name="Normal" xfId="0" builtinId="0"/>
    <cellStyle name="Normal 2" xfId="46" xr:uid="{F1AE15B1-D9CC-4DA1-A42B-666AA550A259}"/>
    <cellStyle name="Normal 5" xfId="45" xr:uid="{F5A50979-BC9A-45DE-AA6A-189441AF9966}"/>
    <cellStyle name="Normal 6" xfId="42" xr:uid="{F0BD8D2B-97C3-4226-9C2D-9611D5F584EB}"/>
    <cellStyle name="Notas" xfId="15" builtinId="10" customBuiltin="1"/>
    <cellStyle name="Salida" xfId="10" builtinId="21" customBuiltin="1"/>
    <cellStyle name="Texto de advertencia" xfId="14" builtinId="11" customBuiltin="1"/>
    <cellStyle name="Texto explicativo" xfId="16" builtinId="53" customBuiltin="1"/>
    <cellStyle name="Texto explicativo 2" xfId="43" xr:uid="{740763D1-834C-4329-B78F-5A4B906BFC72}"/>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R" b="1"/>
              <a:t>Comparativo 2019-2020 de la distribución del presupuesto por tipo de proyecto</a:t>
            </a:r>
          </a:p>
        </c:rich>
      </c:tx>
      <c:overlay val="0"/>
      <c:spPr>
        <a:noFill/>
        <a:ln>
          <a:noFill/>
        </a:ln>
        <a:effectLst/>
      </c:spPr>
      <c:txPr>
        <a:bodyPr rot="0" spcFirstLastPara="1" vertOverflow="ellipsis" vert="horz" wrap="square" anchor="ctr" anchorCtr="1"/>
        <a:lstStyle/>
        <a:p>
          <a:pPr>
            <a:defRPr sz="108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title>
    <c:autoTitleDeleted val="0"/>
    <c:plotArea>
      <c:layout/>
      <c:barChart>
        <c:barDir val="col"/>
        <c:grouping val="clustered"/>
        <c:varyColors val="0"/>
        <c:ser>
          <c:idx val="0"/>
          <c:order val="0"/>
          <c:tx>
            <c:strRef>
              <c:f>Análisis!$C$64</c:f>
              <c:strCache>
                <c:ptCount val="1"/>
                <c:pt idx="0">
                  <c:v>Año 2019</c:v>
                </c:pt>
              </c:strCache>
            </c:strRef>
          </c:tx>
          <c:spPr>
            <a:solidFill>
              <a:schemeClr val="accent1"/>
            </a:solidFill>
            <a:ln>
              <a:noFill/>
            </a:ln>
            <a:effectLst/>
          </c:spPr>
          <c:invertIfNegative val="0"/>
          <c:cat>
            <c:strRef>
              <c:f>Análisis!$B$65:$B$67</c:f>
              <c:strCache>
                <c:ptCount val="3"/>
                <c:pt idx="0">
                  <c:v>Gran Impacto</c:v>
                </c:pt>
                <c:pt idx="1">
                  <c:v>Otros requerimientos</c:v>
                </c:pt>
                <c:pt idx="2">
                  <c:v>Ley 7600</c:v>
                </c:pt>
              </c:strCache>
            </c:strRef>
          </c:cat>
          <c:val>
            <c:numRef>
              <c:f>Análisis!$C$65:$C$67</c:f>
              <c:numCache>
                <c:formatCode>#,##0</c:formatCode>
                <c:ptCount val="3"/>
                <c:pt idx="0">
                  <c:v>9115768880.2399998</c:v>
                </c:pt>
                <c:pt idx="1">
                  <c:v>1193721045</c:v>
                </c:pt>
                <c:pt idx="2">
                  <c:v>277354000</c:v>
                </c:pt>
              </c:numCache>
            </c:numRef>
          </c:val>
          <c:extLst>
            <c:ext xmlns:c16="http://schemas.microsoft.com/office/drawing/2014/chart" uri="{C3380CC4-5D6E-409C-BE32-E72D297353CC}">
              <c16:uniqueId val="{00000000-70A0-4380-813A-6276CA021B52}"/>
            </c:ext>
          </c:extLst>
        </c:ser>
        <c:ser>
          <c:idx val="1"/>
          <c:order val="1"/>
          <c:tx>
            <c:strRef>
              <c:f>Análisis!$D$64</c:f>
              <c:strCache>
                <c:ptCount val="1"/>
                <c:pt idx="0">
                  <c:v>Año 2020</c:v>
                </c:pt>
              </c:strCache>
            </c:strRef>
          </c:tx>
          <c:spPr>
            <a:solidFill>
              <a:schemeClr val="accent2"/>
            </a:solidFill>
            <a:ln>
              <a:noFill/>
            </a:ln>
            <a:effectLst/>
          </c:spPr>
          <c:invertIfNegative val="0"/>
          <c:cat>
            <c:strRef>
              <c:f>Análisis!$B$65:$B$67</c:f>
              <c:strCache>
                <c:ptCount val="3"/>
                <c:pt idx="0">
                  <c:v>Gran Impacto</c:v>
                </c:pt>
                <c:pt idx="1">
                  <c:v>Otros requerimientos</c:v>
                </c:pt>
                <c:pt idx="2">
                  <c:v>Ley 7600</c:v>
                </c:pt>
              </c:strCache>
            </c:strRef>
          </c:cat>
          <c:val>
            <c:numRef>
              <c:f>Análisis!$D$65:$D$67</c:f>
              <c:numCache>
                <c:formatCode>#,##0</c:formatCode>
                <c:ptCount val="3"/>
                <c:pt idx="0">
                  <c:v>7200948449.8899994</c:v>
                </c:pt>
                <c:pt idx="1">
                  <c:v>2948665508.9099998</c:v>
                </c:pt>
                <c:pt idx="2">
                  <c:v>373327821.19999999</c:v>
                </c:pt>
              </c:numCache>
            </c:numRef>
          </c:val>
          <c:extLst>
            <c:ext xmlns:c16="http://schemas.microsoft.com/office/drawing/2014/chart" uri="{C3380CC4-5D6E-409C-BE32-E72D297353CC}">
              <c16:uniqueId val="{00000001-70A0-4380-813A-6276CA021B52}"/>
            </c:ext>
          </c:extLst>
        </c:ser>
        <c:dLbls>
          <c:showLegendKey val="0"/>
          <c:showVal val="0"/>
          <c:showCatName val="0"/>
          <c:showSerName val="0"/>
          <c:showPercent val="0"/>
          <c:showBubbleSize val="0"/>
        </c:dLbls>
        <c:gapWidth val="150"/>
        <c:axId val="1028301344"/>
        <c:axId val="1028302656"/>
      </c:barChart>
      <c:catAx>
        <c:axId val="102830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crossAx val="1028302656"/>
        <c:crosses val="autoZero"/>
        <c:auto val="1"/>
        <c:lblAlgn val="ctr"/>
        <c:lblOffset val="100"/>
        <c:noMultiLvlLbl val="0"/>
      </c:catAx>
      <c:valAx>
        <c:axId val="102830265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crossAx val="1028301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s-ES_trad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_trad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Análisis!$B$37:$B$59</c:f>
              <c:strCache>
                <c:ptCount val="23"/>
                <c:pt idx="0">
                  <c:v>Administración Santa Cruz</c:v>
                </c:pt>
                <c:pt idx="1">
                  <c:v>Centro Judicial Intervención Comunicaciones (CJIC)</c:v>
                </c:pt>
                <c:pt idx="2">
                  <c:v>Segundo Circuito Judicial Zona Atlántica</c:v>
                </c:pt>
                <c:pt idx="3">
                  <c:v>Defensa Pública </c:v>
                </c:pt>
                <c:pt idx="4">
                  <c:v>Circuito Judicial Cartago</c:v>
                </c:pt>
                <c:pt idx="5">
                  <c:v>Salas</c:v>
                </c:pt>
                <c:pt idx="6">
                  <c:v>Administración de Turrialba</c:v>
                </c:pt>
                <c:pt idx="7">
                  <c:v>Segundo Circuito Judicial Alajuela</c:v>
                </c:pt>
                <c:pt idx="8">
                  <c:v>Administración de Grecia</c:v>
                </c:pt>
                <c:pt idx="9">
                  <c:v>Primer Circuito Judicial Alajuela</c:v>
                </c:pt>
                <c:pt idx="10">
                  <c:v>Primer Circuito Judicial Zona Atlántica</c:v>
                </c:pt>
                <c:pt idx="11">
                  <c:v>Circuito Judicial Heredia</c:v>
                </c:pt>
                <c:pt idx="12">
                  <c:v>Segundo Circuito Judicial Zona Sur</c:v>
                </c:pt>
                <c:pt idx="13">
                  <c:v>Administración de Golfito</c:v>
                </c:pt>
                <c:pt idx="14">
                  <c:v>Primer Circuito Judicial San José</c:v>
                </c:pt>
                <c:pt idx="15">
                  <c:v>Tercer Circuito Judicial Alajuela</c:v>
                </c:pt>
                <c:pt idx="16">
                  <c:v>Segundo Circuito Judicial Guanacaste</c:v>
                </c:pt>
                <c:pt idx="17">
                  <c:v>Segundo Circuito Judicial San José</c:v>
                </c:pt>
                <c:pt idx="18">
                  <c:v>Ciudad Judicial San Joaquín de Flores</c:v>
                </c:pt>
                <c:pt idx="19">
                  <c:v>Primer Circuito Judicial Zona Sur</c:v>
                </c:pt>
                <c:pt idx="20">
                  <c:v>Primer Circuito Judicial Guanacaste</c:v>
                </c:pt>
                <c:pt idx="21">
                  <c:v>Organismo de Investigación Judicial</c:v>
                </c:pt>
                <c:pt idx="22">
                  <c:v>Dirección Ejecutiva</c:v>
                </c:pt>
              </c:strCache>
            </c:strRef>
          </c:cat>
          <c:val>
            <c:numRef>
              <c:f>Análisis!$C$37:$C$59</c:f>
              <c:numCache>
                <c:formatCode>#,##0</c:formatCode>
                <c:ptCount val="23"/>
                <c:pt idx="0">
                  <c:v>5000000</c:v>
                </c:pt>
                <c:pt idx="1">
                  <c:v>6000000</c:v>
                </c:pt>
                <c:pt idx="2">
                  <c:v>10000000</c:v>
                </c:pt>
                <c:pt idx="3">
                  <c:v>13750000</c:v>
                </c:pt>
                <c:pt idx="4">
                  <c:v>15000000</c:v>
                </c:pt>
                <c:pt idx="5">
                  <c:v>15500000</c:v>
                </c:pt>
                <c:pt idx="6">
                  <c:v>25000000</c:v>
                </c:pt>
                <c:pt idx="7">
                  <c:v>34000000</c:v>
                </c:pt>
                <c:pt idx="8">
                  <c:v>50000000</c:v>
                </c:pt>
                <c:pt idx="9">
                  <c:v>88000000</c:v>
                </c:pt>
                <c:pt idx="10">
                  <c:v>114000000</c:v>
                </c:pt>
                <c:pt idx="11">
                  <c:v>115964600</c:v>
                </c:pt>
                <c:pt idx="12">
                  <c:v>128000000</c:v>
                </c:pt>
                <c:pt idx="13">
                  <c:v>150000000</c:v>
                </c:pt>
                <c:pt idx="14">
                  <c:v>162200000</c:v>
                </c:pt>
                <c:pt idx="15">
                  <c:v>270000000</c:v>
                </c:pt>
                <c:pt idx="16">
                  <c:v>401500000</c:v>
                </c:pt>
                <c:pt idx="17">
                  <c:v>418500000</c:v>
                </c:pt>
                <c:pt idx="18">
                  <c:v>1065000000</c:v>
                </c:pt>
                <c:pt idx="19">
                  <c:v>1121029969.3899999</c:v>
                </c:pt>
                <c:pt idx="20">
                  <c:v>1135000000</c:v>
                </c:pt>
                <c:pt idx="21">
                  <c:v>2307119000</c:v>
                </c:pt>
                <c:pt idx="22">
                  <c:v>2872378210.6099997</c:v>
                </c:pt>
              </c:numCache>
            </c:numRef>
          </c:val>
          <c:extLst>
            <c:ext xmlns:c16="http://schemas.microsoft.com/office/drawing/2014/chart" uri="{C3380CC4-5D6E-409C-BE32-E72D297353CC}">
              <c16:uniqueId val="{00000000-5D55-4C19-B936-3FE1189958D3}"/>
            </c:ext>
          </c:extLst>
        </c:ser>
        <c:dLbls>
          <c:showLegendKey val="0"/>
          <c:showVal val="0"/>
          <c:showCatName val="0"/>
          <c:showSerName val="0"/>
          <c:showPercent val="0"/>
          <c:showBubbleSize val="0"/>
        </c:dLbls>
        <c:gapWidth val="182"/>
        <c:axId val="728925552"/>
        <c:axId val="728925880"/>
      </c:barChart>
      <c:catAx>
        <c:axId val="728925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crossAx val="728925880"/>
        <c:crosses val="autoZero"/>
        <c:auto val="1"/>
        <c:lblAlgn val="ctr"/>
        <c:lblOffset val="100"/>
        <c:noMultiLvlLbl val="0"/>
      </c:catAx>
      <c:valAx>
        <c:axId val="728925880"/>
        <c:scaling>
          <c:orientation val="minMax"/>
        </c:scaling>
        <c:delete val="0"/>
        <c:axPos val="b"/>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_tradnl"/>
          </a:p>
        </c:txPr>
        <c:crossAx val="728925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latin typeface="Arial" panose="020B0604020202020204" pitchFamily="34" charset="0"/>
          <a:cs typeface="Arial" panose="020B0604020202020204" pitchFamily="34" charset="0"/>
        </a:defRPr>
      </a:pPr>
      <a:endParaRPr lang="es-ES_trad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27777777777778"/>
          <c:y val="0.20601851851851852"/>
          <c:w val="0.46388888888888891"/>
          <c:h val="0.77314814814814814"/>
        </c:manualLayout>
      </c:layout>
      <c:doughnutChart>
        <c:varyColors val="1"/>
        <c:ser>
          <c:idx val="0"/>
          <c:order val="0"/>
          <c:dPt>
            <c:idx val="0"/>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01-049F-4C4D-AD0A-1506E42A3A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049F-4C4D-AD0A-1506E42A3A49}"/>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3-049F-4C4D-AD0A-1506E42A3A49}"/>
              </c:ext>
            </c:extLst>
          </c:dPt>
          <c:dLbls>
            <c:dLbl>
              <c:idx val="0"/>
              <c:layout>
                <c:manualLayout>
                  <c:x val="0.17222222222222222"/>
                  <c:y val="2.314814814814814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9F-4C4D-AD0A-1506E42A3A49}"/>
                </c:ext>
              </c:extLst>
            </c:dLbl>
            <c:dLbl>
              <c:idx val="1"/>
              <c:layout>
                <c:manualLayout>
                  <c:x val="-0.17500000000000004"/>
                  <c:y val="5.55555555555555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F-4C4D-AD0A-1506E42A3A49}"/>
                </c:ext>
              </c:extLst>
            </c:dLbl>
            <c:dLbl>
              <c:idx val="2"/>
              <c:layout>
                <c:manualLayout>
                  <c:x val="-4.166666666666672E-2"/>
                  <c:y val="-0.1759259259259259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F-4C4D-AD0A-1506E42A3A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_tradn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Análisis!$C$119:$E$119</c:f>
              <c:strCache>
                <c:ptCount val="3"/>
                <c:pt idx="0">
                  <c:v>A (Tipo 1)</c:v>
                </c:pt>
                <c:pt idx="1">
                  <c:v>B (Tipo 2 y 3)</c:v>
                </c:pt>
                <c:pt idx="2">
                  <c:v>C (Tipo 4 y 5)</c:v>
                </c:pt>
              </c:strCache>
            </c:strRef>
          </c:cat>
          <c:val>
            <c:numRef>
              <c:f>Análisis!$C$123:$E$123</c:f>
              <c:numCache>
                <c:formatCode>#,##0</c:formatCode>
                <c:ptCount val="3"/>
                <c:pt idx="0">
                  <c:v>6576587271.6899996</c:v>
                </c:pt>
                <c:pt idx="1">
                  <c:v>3118445768.5500002</c:v>
                </c:pt>
                <c:pt idx="2">
                  <c:v>827908739.75999999</c:v>
                </c:pt>
              </c:numCache>
            </c:numRef>
          </c:val>
          <c:extLst>
            <c:ext xmlns:c16="http://schemas.microsoft.com/office/drawing/2014/chart" uri="{C3380CC4-5D6E-409C-BE32-E72D297353CC}">
              <c16:uniqueId val="{00000000-049F-4C4D-AD0A-1506E42A3A49}"/>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10</xdr:row>
      <xdr:rowOff>177800</xdr:rowOff>
    </xdr:to>
    <xdr:pic>
      <xdr:nvPicPr>
        <xdr:cNvPr id="2" name="Picture 1">
          <a:extLst>
            <a:ext uri="{FF2B5EF4-FFF2-40B4-BE49-F238E27FC236}">
              <a16:creationId xmlns:a16="http://schemas.microsoft.com/office/drawing/2014/main" id="{E24C615E-3A9E-4164-ABA2-4BF49F34B20C}"/>
            </a:ext>
          </a:extLst>
        </xdr:cNvPr>
        <xdr:cNvPicPr/>
      </xdr:nvPicPr>
      <xdr:blipFill>
        <a:blip xmlns:r="http://schemas.openxmlformats.org/officeDocument/2006/relationships" r:embed="rId1" cstate="print"/>
        <a:stretch>
          <a:fillRect/>
        </a:stretch>
      </xdr:blipFill>
      <xdr:spPr>
        <a:xfrm>
          <a:off x="95250" y="368300"/>
          <a:ext cx="622300" cy="9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557493</xdr:colOff>
      <xdr:row>67</xdr:row>
      <xdr:rowOff>73585</xdr:rowOff>
    </xdr:from>
    <xdr:to>
      <xdr:col>4</xdr:col>
      <xdr:colOff>290793</xdr:colOff>
      <xdr:row>85</xdr:row>
      <xdr:rowOff>75079</xdr:rowOff>
    </xdr:to>
    <xdr:graphicFrame macro="">
      <xdr:nvGraphicFramePr>
        <xdr:cNvPr id="3" name="Gráfico 2">
          <a:extLst>
            <a:ext uri="{FF2B5EF4-FFF2-40B4-BE49-F238E27FC236}">
              <a16:creationId xmlns:a16="http://schemas.microsoft.com/office/drawing/2014/main" id="{8BF2F2F4-67FF-4F67-BDC7-25D5E18B46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34</xdr:row>
      <xdr:rowOff>114300</xdr:rowOff>
    </xdr:from>
    <xdr:to>
      <xdr:col>7</xdr:col>
      <xdr:colOff>717176</xdr:colOff>
      <xdr:row>60</xdr:row>
      <xdr:rowOff>44450</xdr:rowOff>
    </xdr:to>
    <xdr:graphicFrame macro="">
      <xdr:nvGraphicFramePr>
        <xdr:cNvPr id="4" name="Gráfico 3">
          <a:extLst>
            <a:ext uri="{FF2B5EF4-FFF2-40B4-BE49-F238E27FC236}">
              <a16:creationId xmlns:a16="http://schemas.microsoft.com/office/drawing/2014/main" id="{11160657-21E6-4C98-B7B5-423B70EE1A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1001060</xdr:colOff>
      <xdr:row>126</xdr:row>
      <xdr:rowOff>85164</xdr:rowOff>
    </xdr:from>
    <xdr:to>
      <xdr:col>5</xdr:col>
      <xdr:colOff>276413</xdr:colOff>
      <xdr:row>144</xdr:row>
      <xdr:rowOff>138952</xdr:rowOff>
    </xdr:to>
    <xdr:grpSp>
      <xdr:nvGrpSpPr>
        <xdr:cNvPr id="9" name="Grupo 8">
          <a:extLst>
            <a:ext uri="{FF2B5EF4-FFF2-40B4-BE49-F238E27FC236}">
              <a16:creationId xmlns:a16="http://schemas.microsoft.com/office/drawing/2014/main" id="{012B0CCB-DF39-4569-89BB-F9F45869B03B}"/>
            </a:ext>
          </a:extLst>
        </xdr:cNvPr>
        <xdr:cNvGrpSpPr/>
      </xdr:nvGrpSpPr>
      <xdr:grpSpPr>
        <a:xfrm>
          <a:off x="1729442" y="20950517"/>
          <a:ext cx="4318000" cy="2877670"/>
          <a:chOff x="1972236" y="19463870"/>
          <a:chExt cx="4572000" cy="2743200"/>
        </a:xfrm>
      </xdr:grpSpPr>
      <xdr:graphicFrame macro="">
        <xdr:nvGraphicFramePr>
          <xdr:cNvPr id="5" name="Gráfico 4">
            <a:extLst>
              <a:ext uri="{FF2B5EF4-FFF2-40B4-BE49-F238E27FC236}">
                <a16:creationId xmlns:a16="http://schemas.microsoft.com/office/drawing/2014/main" id="{3B75676C-B9CC-4E5D-8AE8-4CDCFF9FB62B}"/>
              </a:ext>
            </a:extLst>
          </xdr:cNvPr>
          <xdr:cNvGraphicFramePr/>
        </xdr:nvGraphicFramePr>
        <xdr:xfrm>
          <a:off x="1972236" y="19463870"/>
          <a:ext cx="4572000" cy="27432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 name="CuadroTexto 5">
            <a:extLst>
              <a:ext uri="{FF2B5EF4-FFF2-40B4-BE49-F238E27FC236}">
                <a16:creationId xmlns:a16="http://schemas.microsoft.com/office/drawing/2014/main" id="{DF21D557-EB61-43FF-AC41-F846B6A010DE}"/>
              </a:ext>
            </a:extLst>
          </xdr:cNvPr>
          <xdr:cNvSpPr txBox="1"/>
        </xdr:nvSpPr>
        <xdr:spPr>
          <a:xfrm>
            <a:off x="3817471" y="20902706"/>
            <a:ext cx="1068293" cy="552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2000" b="1">
                <a:solidFill>
                  <a:schemeClr val="bg2">
                    <a:lumMod val="50000"/>
                  </a:schemeClr>
                </a:solidFill>
                <a:latin typeface="Arial" panose="020B0604020202020204" pitchFamily="34" charset="0"/>
                <a:cs typeface="Arial" panose="020B0604020202020204" pitchFamily="34" charset="0"/>
              </a:rPr>
              <a:t>62.5%</a:t>
            </a:r>
          </a:p>
        </xdr:txBody>
      </xdr:sp>
      <xdr:sp macro="" textlink="">
        <xdr:nvSpPr>
          <xdr:cNvPr id="7" name="CuadroTexto 6">
            <a:extLst>
              <a:ext uri="{FF2B5EF4-FFF2-40B4-BE49-F238E27FC236}">
                <a16:creationId xmlns:a16="http://schemas.microsoft.com/office/drawing/2014/main" id="{153F4B06-ACD5-4E50-A366-358BC0B5F8CC}"/>
              </a:ext>
            </a:extLst>
          </xdr:cNvPr>
          <xdr:cNvSpPr txBox="1"/>
        </xdr:nvSpPr>
        <xdr:spPr>
          <a:xfrm>
            <a:off x="3204883" y="20756286"/>
            <a:ext cx="652927"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050" b="1">
                <a:solidFill>
                  <a:schemeClr val="bg1"/>
                </a:solidFill>
                <a:latin typeface="Arial" panose="020B0604020202020204" pitchFamily="34" charset="0"/>
                <a:cs typeface="Arial" panose="020B0604020202020204" pitchFamily="34" charset="0"/>
              </a:rPr>
              <a:t>29.6%</a:t>
            </a:r>
          </a:p>
        </xdr:txBody>
      </xdr:sp>
      <xdr:sp macro="" textlink="">
        <xdr:nvSpPr>
          <xdr:cNvPr id="8" name="CuadroTexto 7">
            <a:extLst>
              <a:ext uri="{FF2B5EF4-FFF2-40B4-BE49-F238E27FC236}">
                <a16:creationId xmlns:a16="http://schemas.microsoft.com/office/drawing/2014/main" id="{B15A22C5-2E32-4905-9B8D-475DC354DB42}"/>
              </a:ext>
            </a:extLst>
          </xdr:cNvPr>
          <xdr:cNvSpPr txBox="1"/>
        </xdr:nvSpPr>
        <xdr:spPr>
          <a:xfrm>
            <a:off x="3830918" y="20101858"/>
            <a:ext cx="627528"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900" b="1">
                <a:solidFill>
                  <a:schemeClr val="bg1"/>
                </a:solidFill>
                <a:latin typeface="Arial" panose="020B0604020202020204" pitchFamily="34" charset="0"/>
                <a:cs typeface="Arial" panose="020B0604020202020204" pitchFamily="34" charset="0"/>
              </a:rPr>
              <a:t>7.9%</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9EBBA-44B3-4889-B86B-B3D70609D2BC}">
  <dimension ref="B2:R56"/>
  <sheetViews>
    <sheetView workbookViewId="0"/>
  </sheetViews>
  <sheetFormatPr baseColWidth="10" defaultColWidth="10.88671875" defaultRowHeight="13.8" x14ac:dyDescent="0.25"/>
  <cols>
    <col min="1" max="1" width="18" style="3" customWidth="1"/>
    <col min="2" max="2" width="11.33203125" style="17" customWidth="1"/>
    <col min="3" max="3" width="11.88671875" style="17" customWidth="1"/>
    <col min="4" max="4" width="53.88671875" style="16" customWidth="1"/>
    <col min="5" max="5" width="18.88671875" style="3" hidden="1" customWidth="1"/>
    <col min="6" max="6" width="18.5546875" style="3" customWidth="1"/>
    <col min="7" max="7" width="14.44140625" style="3" hidden="1" customWidth="1"/>
    <col min="8" max="8" width="16.6640625" style="3" hidden="1" customWidth="1"/>
    <col min="9" max="9" width="6.109375" style="3" hidden="1" customWidth="1"/>
    <col min="10" max="10" width="25" style="3" hidden="1" customWidth="1"/>
    <col min="11" max="11" width="39" style="3" hidden="1" customWidth="1"/>
    <col min="12" max="15" width="0" style="3" hidden="1" customWidth="1"/>
    <col min="16" max="16" width="29.44140625" style="3" customWidth="1"/>
    <col min="17" max="17" width="16.6640625" style="3" customWidth="1"/>
    <col min="18" max="18" width="21" style="3" customWidth="1"/>
    <col min="19" max="16384" width="10.88671875" style="3"/>
  </cols>
  <sheetData>
    <row r="2" spans="2:18" s="1" customFormat="1" ht="12.9" customHeight="1" x14ac:dyDescent="0.25">
      <c r="B2" s="156" t="s">
        <v>341</v>
      </c>
      <c r="C2" s="156"/>
      <c r="D2" s="156"/>
      <c r="E2" s="156"/>
      <c r="F2" s="156"/>
      <c r="G2" s="156"/>
      <c r="H2" s="156"/>
      <c r="I2" s="156"/>
    </row>
    <row r="4" spans="2:18" ht="27.6" x14ac:dyDescent="0.25">
      <c r="B4" s="138" t="s">
        <v>160</v>
      </c>
      <c r="C4" s="138" t="s">
        <v>150</v>
      </c>
      <c r="D4" s="120" t="s">
        <v>161</v>
      </c>
      <c r="E4" s="121" t="s">
        <v>171</v>
      </c>
      <c r="F4" s="121" t="s">
        <v>342</v>
      </c>
      <c r="G4" s="2" t="s">
        <v>162</v>
      </c>
      <c r="H4" s="2" t="s">
        <v>163</v>
      </c>
    </row>
    <row r="5" spans="2:18" x14ac:dyDescent="0.25">
      <c r="B5" s="144"/>
      <c r="C5" s="144"/>
      <c r="E5" s="16"/>
      <c r="F5" s="16"/>
    </row>
    <row r="6" spans="2:18" ht="15.6" x14ac:dyDescent="0.3">
      <c r="B6" s="128"/>
      <c r="C6" s="141"/>
      <c r="D6" s="112" t="s">
        <v>158</v>
      </c>
      <c r="E6" s="143">
        <f>SUM(E8,E16)</f>
        <v>10225843925</v>
      </c>
      <c r="F6" s="143">
        <f>+F8+F16+F28</f>
        <v>10522941779</v>
      </c>
      <c r="G6" s="5">
        <f>+(F6-E6)/E6</f>
        <v>2.9053626886839073E-2</v>
      </c>
      <c r="H6" s="6">
        <f>+F6-E6</f>
        <v>297097854</v>
      </c>
      <c r="I6" s="7"/>
      <c r="J6" s="109" t="e">
        <f>+F6-#REF!</f>
        <v>#REF!</v>
      </c>
      <c r="K6" s="110" t="s">
        <v>309</v>
      </c>
      <c r="L6" s="110"/>
      <c r="M6" s="110"/>
      <c r="N6" s="110"/>
      <c r="P6" s="137"/>
      <c r="R6" s="4"/>
    </row>
    <row r="7" spans="2:18" ht="14.4" x14ac:dyDescent="0.3">
      <c r="B7" s="139"/>
      <c r="C7" s="114"/>
      <c r="D7" s="112"/>
      <c r="E7" s="140"/>
      <c r="F7" s="140"/>
      <c r="G7" s="8"/>
      <c r="H7" s="9"/>
      <c r="I7" s="10"/>
      <c r="K7" s="110"/>
      <c r="L7" s="110"/>
      <c r="M7" s="110"/>
      <c r="N7" s="110"/>
    </row>
    <row r="8" spans="2:18" ht="14.4" x14ac:dyDescent="0.3">
      <c r="B8" s="128">
        <v>1</v>
      </c>
      <c r="C8" s="141"/>
      <c r="D8" s="113" t="s">
        <v>164</v>
      </c>
      <c r="E8" s="142">
        <f>SUM(E13)</f>
        <v>1507586045</v>
      </c>
      <c r="F8" s="142">
        <f>+F10+F13</f>
        <v>1768428462</v>
      </c>
      <c r="G8" s="11">
        <f>+(F8-E8)/E8</f>
        <v>0.17301992006698363</v>
      </c>
      <c r="H8" s="12">
        <f>+F8-E8</f>
        <v>260842417</v>
      </c>
      <c r="I8" s="10"/>
    </row>
    <row r="9" spans="2:18" ht="14.4" x14ac:dyDescent="0.3">
      <c r="B9" s="128"/>
      <c r="C9" s="141"/>
      <c r="D9" s="113"/>
      <c r="E9" s="142"/>
      <c r="F9" s="142"/>
      <c r="G9" s="11"/>
      <c r="H9" s="12"/>
      <c r="I9" s="10"/>
    </row>
    <row r="10" spans="2:18" ht="14.4" x14ac:dyDescent="0.3">
      <c r="B10" s="128">
        <v>104</v>
      </c>
      <c r="C10" s="141"/>
      <c r="D10" s="113" t="s">
        <v>173</v>
      </c>
      <c r="E10" s="142">
        <f>SUM(E11:E11)</f>
        <v>0</v>
      </c>
      <c r="F10" s="143">
        <f>+F11</f>
        <v>700620398</v>
      </c>
      <c r="G10" s="13">
        <v>1</v>
      </c>
      <c r="H10" s="12">
        <f t="shared" ref="H10:H11" si="0">+F10-E10</f>
        <v>700620398</v>
      </c>
      <c r="I10" s="10"/>
    </row>
    <row r="11" spans="2:18" ht="15.6" x14ac:dyDescent="0.3">
      <c r="B11" s="128"/>
      <c r="C11" s="114">
        <v>10403</v>
      </c>
      <c r="D11" s="115" t="s">
        <v>172</v>
      </c>
      <c r="E11" s="116">
        <v>0</v>
      </c>
      <c r="F11" s="117">
        <v>700620398</v>
      </c>
      <c r="G11" s="15">
        <v>1</v>
      </c>
      <c r="H11" s="9">
        <f t="shared" si="0"/>
        <v>700620398</v>
      </c>
      <c r="I11" s="10"/>
      <c r="J11" s="109"/>
    </row>
    <row r="12" spans="2:18" ht="14.4" x14ac:dyDescent="0.3">
      <c r="B12" s="128"/>
      <c r="C12" s="141"/>
      <c r="D12" s="113"/>
      <c r="E12" s="143"/>
      <c r="F12" s="143"/>
      <c r="G12" s="8"/>
      <c r="H12" s="9"/>
      <c r="I12" s="10"/>
    </row>
    <row r="13" spans="2:18" ht="14.4" x14ac:dyDescent="0.3">
      <c r="B13" s="128">
        <v>108</v>
      </c>
      <c r="C13" s="141"/>
      <c r="D13" s="113" t="s">
        <v>165</v>
      </c>
      <c r="E13" s="142">
        <f>SUM(E14:E15)</f>
        <v>1507586045</v>
      </c>
      <c r="F13" s="142">
        <f>SUM(F14:F14)</f>
        <v>1067808064</v>
      </c>
      <c r="G13" s="13">
        <f t="shared" ref="G13:G22" si="1">+(F13-E13)/E13</f>
        <v>-0.29171003702146897</v>
      </c>
      <c r="H13" s="12">
        <f t="shared" ref="H13:H26" si="2">+F13-E13</f>
        <v>-439777981</v>
      </c>
      <c r="I13" s="10"/>
    </row>
    <row r="14" spans="2:18" ht="14.4" x14ac:dyDescent="0.3">
      <c r="B14" s="139"/>
      <c r="C14" s="114">
        <v>10801</v>
      </c>
      <c r="D14" s="115" t="s">
        <v>166</v>
      </c>
      <c r="E14" s="118">
        <v>1507586045</v>
      </c>
      <c r="F14" s="118">
        <v>1067808064</v>
      </c>
      <c r="G14" s="15">
        <f t="shared" si="1"/>
        <v>-0.29171003702146897</v>
      </c>
      <c r="H14" s="9">
        <f t="shared" si="2"/>
        <v>-439777981</v>
      </c>
      <c r="I14" s="10"/>
      <c r="J14" s="78">
        <f>+F14-650620399</f>
        <v>417187665</v>
      </c>
      <c r="K14" s="78"/>
    </row>
    <row r="15" spans="2:18" ht="14.4" x14ac:dyDescent="0.3">
      <c r="B15" s="139"/>
      <c r="C15" s="114"/>
      <c r="D15" s="115"/>
      <c r="E15" s="118"/>
      <c r="F15" s="118"/>
      <c r="G15" s="15"/>
      <c r="H15" s="9"/>
      <c r="I15" s="10"/>
    </row>
    <row r="16" spans="2:18" ht="14.4" x14ac:dyDescent="0.3">
      <c r="B16" s="128">
        <v>5</v>
      </c>
      <c r="C16" s="141"/>
      <c r="D16" s="113" t="s">
        <v>167</v>
      </c>
      <c r="E16" s="142">
        <f>SUM(E25,E21,E18)</f>
        <v>8718257880</v>
      </c>
      <c r="F16" s="142">
        <f>+F18+F21+F25</f>
        <v>8102013317</v>
      </c>
      <c r="G16" s="13">
        <f t="shared" si="1"/>
        <v>-7.0684369685105025E-2</v>
      </c>
      <c r="H16" s="12">
        <f t="shared" si="2"/>
        <v>-616244563</v>
      </c>
      <c r="I16" s="10"/>
    </row>
    <row r="17" spans="2:17" ht="14.4" x14ac:dyDescent="0.3">
      <c r="B17" s="128"/>
      <c r="C17" s="141"/>
      <c r="D17" s="113"/>
      <c r="E17" s="140"/>
      <c r="F17" s="140"/>
      <c r="G17" s="15"/>
      <c r="H17" s="9"/>
      <c r="I17" s="10"/>
    </row>
    <row r="18" spans="2:17" ht="14.4" x14ac:dyDescent="0.3">
      <c r="B18" s="128">
        <v>501</v>
      </c>
      <c r="C18" s="141"/>
      <c r="D18" s="113" t="s">
        <v>168</v>
      </c>
      <c r="E18" s="142">
        <f>SUM(E19:E19)</f>
        <v>17054000</v>
      </c>
      <c r="F18" s="142">
        <f>SUM(F19:F19)</f>
        <v>458386262</v>
      </c>
      <c r="G18" s="13">
        <f t="shared" si="1"/>
        <v>25.878518939838163</v>
      </c>
      <c r="H18" s="12">
        <f t="shared" si="2"/>
        <v>441332262</v>
      </c>
      <c r="I18" s="10"/>
    </row>
    <row r="19" spans="2:17" ht="14.4" x14ac:dyDescent="0.3">
      <c r="B19" s="139"/>
      <c r="C19" s="114">
        <v>50104</v>
      </c>
      <c r="D19" s="119" t="s">
        <v>169</v>
      </c>
      <c r="E19" s="118">
        <v>17054000</v>
      </c>
      <c r="F19" s="118">
        <v>458386262</v>
      </c>
      <c r="G19" s="15">
        <f t="shared" si="1"/>
        <v>25.878518939838163</v>
      </c>
      <c r="H19" s="9">
        <f t="shared" si="2"/>
        <v>441332262</v>
      </c>
      <c r="I19" s="10"/>
    </row>
    <row r="20" spans="2:17" ht="14.4" x14ac:dyDescent="0.3">
      <c r="B20" s="139"/>
      <c r="C20" s="114"/>
      <c r="D20" s="115"/>
      <c r="E20" s="140"/>
      <c r="F20" s="140"/>
      <c r="G20" s="15"/>
      <c r="H20" s="9">
        <f t="shared" si="2"/>
        <v>0</v>
      </c>
      <c r="I20" s="10"/>
    </row>
    <row r="21" spans="2:17" ht="14.4" x14ac:dyDescent="0.3">
      <c r="B21" s="128">
        <v>502</v>
      </c>
      <c r="C21" s="141"/>
      <c r="D21" s="113" t="s">
        <v>170</v>
      </c>
      <c r="E21" s="142">
        <f>SUM(E22:E23)</f>
        <v>8701203880</v>
      </c>
      <c r="F21" s="142">
        <f>SUM(F22:F23)</f>
        <v>7543627055</v>
      </c>
      <c r="G21" s="13">
        <f t="shared" si="1"/>
        <v>-0.13303639829204875</v>
      </c>
      <c r="H21" s="12">
        <f t="shared" si="2"/>
        <v>-1157576825</v>
      </c>
      <c r="I21" s="10"/>
    </row>
    <row r="22" spans="2:17" ht="15.6" x14ac:dyDescent="0.3">
      <c r="B22" s="139"/>
      <c r="C22" s="114">
        <v>50201</v>
      </c>
      <c r="D22" s="119" t="s">
        <v>21</v>
      </c>
      <c r="E22" s="118">
        <v>8701203880</v>
      </c>
      <c r="F22" s="118">
        <f>6899427055+444200000</f>
        <v>7343627055</v>
      </c>
      <c r="G22" s="15">
        <f t="shared" si="1"/>
        <v>-0.15602172339857873</v>
      </c>
      <c r="H22" s="9">
        <f t="shared" si="2"/>
        <v>-1357576825</v>
      </c>
      <c r="I22" s="10"/>
      <c r="J22" s="109">
        <v>652500000</v>
      </c>
      <c r="K22" s="111">
        <f>+F22-J22</f>
        <v>6691127055</v>
      </c>
      <c r="L22" s="110" t="s">
        <v>310</v>
      </c>
      <c r="M22" s="110"/>
      <c r="Q22" s="45"/>
    </row>
    <row r="23" spans="2:17" ht="14.4" x14ac:dyDescent="0.3">
      <c r="B23" s="139"/>
      <c r="C23" s="114">
        <v>50202</v>
      </c>
      <c r="D23" s="119" t="s">
        <v>174</v>
      </c>
      <c r="E23" s="118">
        <v>0</v>
      </c>
      <c r="F23" s="118">
        <v>200000000</v>
      </c>
      <c r="G23" s="15">
        <v>-1</v>
      </c>
      <c r="H23" s="9">
        <f t="shared" si="2"/>
        <v>200000000</v>
      </c>
      <c r="I23" s="10"/>
      <c r="L23" s="110"/>
      <c r="M23" s="110"/>
    </row>
    <row r="24" spans="2:17" ht="14.4" x14ac:dyDescent="0.3">
      <c r="B24" s="139"/>
      <c r="C24" s="114"/>
      <c r="D24" s="115"/>
      <c r="E24" s="140"/>
      <c r="F24" s="140"/>
      <c r="G24" s="15"/>
      <c r="H24" s="9">
        <f t="shared" si="2"/>
        <v>0</v>
      </c>
      <c r="I24" s="10"/>
    </row>
    <row r="25" spans="2:17" ht="14.4" x14ac:dyDescent="0.3">
      <c r="B25" s="128">
        <v>503</v>
      </c>
      <c r="C25" s="141"/>
      <c r="D25" s="113" t="s">
        <v>176</v>
      </c>
      <c r="E25" s="142">
        <f>SUM(E26)</f>
        <v>0</v>
      </c>
      <c r="F25" s="142">
        <f>SUM(F26)</f>
        <v>100000000</v>
      </c>
      <c r="G25" s="13">
        <v>1</v>
      </c>
      <c r="H25" s="12">
        <f t="shared" si="2"/>
        <v>100000000</v>
      </c>
      <c r="I25" s="10"/>
    </row>
    <row r="26" spans="2:17" x14ac:dyDescent="0.25">
      <c r="B26" s="145"/>
      <c r="C26" s="114">
        <v>50301</v>
      </c>
      <c r="D26" s="119" t="s">
        <v>175</v>
      </c>
      <c r="E26" s="118">
        <v>0</v>
      </c>
      <c r="F26" s="118">
        <v>100000000</v>
      </c>
      <c r="G26" s="15">
        <v>1</v>
      </c>
      <c r="H26" s="9">
        <f t="shared" si="2"/>
        <v>100000000</v>
      </c>
    </row>
    <row r="27" spans="2:17" x14ac:dyDescent="0.25">
      <c r="B27" s="145"/>
      <c r="C27" s="146"/>
      <c r="D27" s="127"/>
      <c r="E27" s="147"/>
      <c r="F27" s="147"/>
      <c r="G27" s="18"/>
    </row>
    <row r="28" spans="2:17" x14ac:dyDescent="0.25">
      <c r="B28" s="128">
        <v>7</v>
      </c>
      <c r="C28" s="148"/>
      <c r="D28" s="113" t="s">
        <v>311</v>
      </c>
      <c r="E28" s="149"/>
      <c r="F28" s="142">
        <f>+F30</f>
        <v>652500000</v>
      </c>
      <c r="G28" s="18"/>
    </row>
    <row r="29" spans="2:17" x14ac:dyDescent="0.25">
      <c r="B29" s="128"/>
      <c r="C29" s="148"/>
      <c r="D29" s="153"/>
      <c r="E29" s="149"/>
      <c r="F29" s="154"/>
      <c r="G29" s="18"/>
    </row>
    <row r="30" spans="2:17" x14ac:dyDescent="0.25">
      <c r="B30" s="128">
        <v>701</v>
      </c>
      <c r="C30" s="148"/>
      <c r="D30" s="153" t="s">
        <v>343</v>
      </c>
      <c r="E30" s="149"/>
      <c r="F30" s="154">
        <f>+F31</f>
        <v>652500000</v>
      </c>
      <c r="G30" s="18"/>
    </row>
    <row r="31" spans="2:17" x14ac:dyDescent="0.25">
      <c r="B31" s="150"/>
      <c r="C31" s="114">
        <v>70107</v>
      </c>
      <c r="D31" s="155" t="s">
        <v>312</v>
      </c>
      <c r="E31" s="151"/>
      <c r="F31" s="152">
        <f>+J22</f>
        <v>652500000</v>
      </c>
      <c r="G31" s="18"/>
    </row>
    <row r="32" spans="2:17" x14ac:dyDescent="0.25">
      <c r="E32" s="14"/>
      <c r="F32" s="14"/>
      <c r="G32" s="18"/>
    </row>
    <row r="33" spans="5:7" x14ac:dyDescent="0.25">
      <c r="E33" s="14"/>
      <c r="F33" s="14"/>
      <c r="G33" s="18"/>
    </row>
    <row r="34" spans="5:7" x14ac:dyDescent="0.25">
      <c r="E34" s="14"/>
      <c r="F34" s="14"/>
      <c r="G34" s="18"/>
    </row>
    <row r="35" spans="5:7" x14ac:dyDescent="0.25">
      <c r="E35" s="14"/>
      <c r="F35" s="14"/>
      <c r="G35" s="18"/>
    </row>
    <row r="36" spans="5:7" x14ac:dyDescent="0.25">
      <c r="E36" s="14"/>
      <c r="F36" s="14"/>
      <c r="G36" s="18"/>
    </row>
    <row r="37" spans="5:7" x14ac:dyDescent="0.25">
      <c r="E37" s="14"/>
      <c r="F37" s="14"/>
      <c r="G37" s="18"/>
    </row>
    <row r="38" spans="5:7" x14ac:dyDescent="0.25">
      <c r="E38" s="14"/>
      <c r="F38" s="14"/>
      <c r="G38" s="18"/>
    </row>
    <row r="39" spans="5:7" x14ac:dyDescent="0.25">
      <c r="E39" s="14"/>
      <c r="F39" s="14"/>
      <c r="G39" s="18"/>
    </row>
    <row r="40" spans="5:7" x14ac:dyDescent="0.25">
      <c r="G40" s="18"/>
    </row>
    <row r="41" spans="5:7" x14ac:dyDescent="0.25">
      <c r="G41" s="18"/>
    </row>
    <row r="42" spans="5:7" x14ac:dyDescent="0.25">
      <c r="G42" s="18"/>
    </row>
    <row r="43" spans="5:7" x14ac:dyDescent="0.25">
      <c r="G43" s="18"/>
    </row>
    <row r="44" spans="5:7" x14ac:dyDescent="0.25">
      <c r="G44" s="18"/>
    </row>
    <row r="45" spans="5:7" x14ac:dyDescent="0.25">
      <c r="G45" s="18"/>
    </row>
    <row r="46" spans="5:7" x14ac:dyDescent="0.25">
      <c r="G46" s="18"/>
    </row>
    <row r="47" spans="5:7" x14ac:dyDescent="0.25">
      <c r="G47" s="18"/>
    </row>
    <row r="48" spans="5:7" x14ac:dyDescent="0.25">
      <c r="G48" s="18"/>
    </row>
    <row r="49" spans="7:7" x14ac:dyDescent="0.25">
      <c r="G49" s="18"/>
    </row>
    <row r="50" spans="7:7" x14ac:dyDescent="0.25">
      <c r="G50" s="18"/>
    </row>
    <row r="51" spans="7:7" x14ac:dyDescent="0.25">
      <c r="G51" s="18"/>
    </row>
    <row r="52" spans="7:7" x14ac:dyDescent="0.25">
      <c r="G52" s="18"/>
    </row>
    <row r="53" spans="7:7" x14ac:dyDescent="0.25">
      <c r="G53" s="18"/>
    </row>
    <row r="54" spans="7:7" x14ac:dyDescent="0.25">
      <c r="G54" s="18"/>
    </row>
    <row r="55" spans="7:7" x14ac:dyDescent="0.25">
      <c r="G55" s="18"/>
    </row>
    <row r="56" spans="7:7" x14ac:dyDescent="0.25">
      <c r="G56" s="18"/>
    </row>
  </sheetData>
  <mergeCells count="1">
    <mergeCell ref="B2:I2"/>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N97"/>
  <sheetViews>
    <sheetView tabSelected="1" topLeftCell="E1" zoomScale="60" zoomScaleNormal="60" workbookViewId="0">
      <pane ySplit="2" topLeftCell="A3" activePane="bottomLeft" state="frozen"/>
      <selection activeCell="E1" sqref="E1"/>
      <selection pane="bottomLeft" activeCell="E3" sqref="E3"/>
    </sheetView>
  </sheetViews>
  <sheetFormatPr baseColWidth="10" defaultColWidth="11.44140625" defaultRowHeight="17.399999999999999" x14ac:dyDescent="0.3"/>
  <cols>
    <col min="1" max="3" width="9.88671875" style="79" hidden="1" customWidth="1"/>
    <col min="4" max="4" width="15.88671875" style="79" hidden="1" customWidth="1"/>
    <col min="5" max="5" width="13.33203125" style="79" bestFit="1" customWidth="1"/>
    <col min="6" max="6" width="27.88671875" style="79" customWidth="1"/>
    <col min="7" max="7" width="11" style="79" hidden="1" customWidth="1"/>
    <col min="8" max="8" width="21.44140625" style="79" hidden="1" customWidth="1"/>
    <col min="9" max="9" width="29.21875" style="79" customWidth="1"/>
    <col min="10" max="10" width="9" style="79" hidden="1" customWidth="1"/>
    <col min="11" max="11" width="19.88671875" style="82" hidden="1" customWidth="1"/>
    <col min="12" max="12" width="29.6640625" style="82" customWidth="1"/>
    <col min="13" max="13" width="17.5546875" style="101" hidden="1" customWidth="1"/>
    <col min="14" max="14" width="11" style="79" hidden="1" customWidth="1"/>
    <col min="15" max="15" width="23.33203125" style="101" customWidth="1"/>
    <col min="16" max="16" width="31.88671875" style="82" customWidth="1"/>
    <col min="17" max="17" width="27.5546875" style="82" customWidth="1"/>
    <col min="18" max="19" width="17.6640625" style="79" hidden="1" customWidth="1"/>
    <col min="20" max="20" width="124" style="82" customWidth="1"/>
    <col min="21" max="21" width="30.44140625" style="82" customWidth="1"/>
    <col min="22" max="22" width="19.44140625" style="83" hidden="1" customWidth="1"/>
    <col min="23" max="29" width="11.44140625" style="84"/>
    <col min="30" max="16384" width="11.44140625" style="82"/>
  </cols>
  <sheetData>
    <row r="1" spans="1:29" x14ac:dyDescent="0.3">
      <c r="J1" s="80"/>
      <c r="K1" s="80"/>
      <c r="L1" s="80"/>
      <c r="M1" s="80"/>
      <c r="N1" s="81"/>
      <c r="O1" s="81"/>
    </row>
    <row r="2" spans="1:29" s="85" customFormat="1" ht="69.599999999999994" x14ac:dyDescent="0.3">
      <c r="A2" s="85" t="s">
        <v>140</v>
      </c>
      <c r="B2" s="85" t="s">
        <v>141</v>
      </c>
      <c r="C2" s="85" t="s">
        <v>142</v>
      </c>
      <c r="D2" s="86" t="s">
        <v>152</v>
      </c>
      <c r="E2" s="86" t="s">
        <v>153</v>
      </c>
      <c r="F2" s="86" t="s">
        <v>154</v>
      </c>
      <c r="G2" s="86" t="s">
        <v>159</v>
      </c>
      <c r="H2" s="86" t="s">
        <v>151</v>
      </c>
      <c r="I2" s="87" t="s">
        <v>150</v>
      </c>
      <c r="J2" s="86" t="s">
        <v>177</v>
      </c>
      <c r="K2" s="86" t="s">
        <v>146</v>
      </c>
      <c r="L2" s="87" t="s">
        <v>145</v>
      </c>
      <c r="M2" s="88" t="s">
        <v>147</v>
      </c>
      <c r="N2" s="87" t="s">
        <v>148</v>
      </c>
      <c r="O2" s="88" t="s">
        <v>179</v>
      </c>
      <c r="P2" s="87" t="s">
        <v>149</v>
      </c>
      <c r="Q2" s="87" t="s">
        <v>293</v>
      </c>
      <c r="R2" s="87" t="s">
        <v>305</v>
      </c>
      <c r="S2" s="87"/>
      <c r="T2" s="87" t="s">
        <v>143</v>
      </c>
      <c r="U2" s="87" t="s">
        <v>214</v>
      </c>
      <c r="V2" s="89" t="s">
        <v>144</v>
      </c>
      <c r="W2" s="90"/>
      <c r="X2" s="90"/>
      <c r="Y2" s="90"/>
      <c r="Z2" s="90"/>
      <c r="AA2" s="90"/>
      <c r="AB2" s="90"/>
      <c r="AC2" s="90"/>
    </row>
    <row r="3" spans="1:29" s="97" customFormat="1" ht="52.2" x14ac:dyDescent="0.3">
      <c r="A3" s="91">
        <v>3155</v>
      </c>
      <c r="B3" s="91">
        <v>2018</v>
      </c>
      <c r="C3" s="91">
        <v>2020</v>
      </c>
      <c r="D3" s="92" t="s">
        <v>5</v>
      </c>
      <c r="E3" s="92">
        <v>927</v>
      </c>
      <c r="F3" s="93" t="s">
        <v>7</v>
      </c>
      <c r="G3" s="92">
        <v>10801</v>
      </c>
      <c r="H3" s="94" t="s">
        <v>3</v>
      </c>
      <c r="I3" s="93" t="str">
        <f>CONCATENATE(G3," ",H3)</f>
        <v>10801 Mantenimiento de edificios y locales</v>
      </c>
      <c r="J3" s="92">
        <v>18776</v>
      </c>
      <c r="K3" s="94" t="s">
        <v>0</v>
      </c>
      <c r="L3" s="93" t="str">
        <f>CONCATENATE(J3," ",K3)</f>
        <v>18776 REMODELACION</v>
      </c>
      <c r="M3" s="95">
        <v>15500000</v>
      </c>
      <c r="N3" s="92">
        <v>1</v>
      </c>
      <c r="O3" s="95">
        <v>15500000</v>
      </c>
      <c r="P3" s="93" t="s">
        <v>1</v>
      </c>
      <c r="Q3" s="93" t="s">
        <v>2</v>
      </c>
      <c r="R3" s="96"/>
      <c r="S3" s="96"/>
      <c r="T3" s="134" t="s">
        <v>4</v>
      </c>
      <c r="U3" s="94" t="s">
        <v>155</v>
      </c>
      <c r="V3" s="97" t="s">
        <v>6</v>
      </c>
    </row>
    <row r="4" spans="1:29" s="97" customFormat="1" ht="149.4" customHeight="1" x14ac:dyDescent="0.3">
      <c r="A4" s="91">
        <v>3456</v>
      </c>
      <c r="B4" s="91">
        <v>2018</v>
      </c>
      <c r="C4" s="91">
        <v>2020</v>
      </c>
      <c r="D4" s="92" t="s">
        <v>5</v>
      </c>
      <c r="E4" s="92">
        <v>928</v>
      </c>
      <c r="F4" s="93" t="s">
        <v>10</v>
      </c>
      <c r="G4" s="92">
        <v>10801</v>
      </c>
      <c r="H4" s="94" t="s">
        <v>3</v>
      </c>
      <c r="I4" s="93" t="s">
        <v>215</v>
      </c>
      <c r="J4" s="96">
        <v>21887</v>
      </c>
      <c r="K4" s="93" t="s">
        <v>21</v>
      </c>
      <c r="L4" s="93" t="str">
        <f t="shared" ref="L4" si="0">CONCATENATE(J4," ",K4)</f>
        <v>21887 EDIFICIOS</v>
      </c>
      <c r="M4" s="98">
        <v>2307119000</v>
      </c>
      <c r="N4" s="92">
        <v>1</v>
      </c>
      <c r="O4" s="98">
        <v>2307119000</v>
      </c>
      <c r="P4" s="93" t="s">
        <v>10</v>
      </c>
      <c r="Q4" s="93" t="s">
        <v>10</v>
      </c>
      <c r="R4" s="96"/>
      <c r="S4" s="96"/>
      <c r="T4" s="134" t="s">
        <v>306</v>
      </c>
      <c r="U4" s="94" t="s">
        <v>9</v>
      </c>
      <c r="V4" s="97" t="s">
        <v>6</v>
      </c>
    </row>
    <row r="5" spans="1:29" s="97" customFormat="1" ht="69.599999999999994" x14ac:dyDescent="0.3">
      <c r="A5" s="91">
        <v>2743</v>
      </c>
      <c r="B5" s="91">
        <v>2018</v>
      </c>
      <c r="C5" s="91">
        <v>2020</v>
      </c>
      <c r="D5" s="92" t="s">
        <v>18</v>
      </c>
      <c r="E5" s="92">
        <v>926</v>
      </c>
      <c r="F5" s="93" t="s">
        <v>20</v>
      </c>
      <c r="G5" s="92">
        <v>10801</v>
      </c>
      <c r="H5" s="94" t="s">
        <v>3</v>
      </c>
      <c r="I5" s="93" t="str">
        <f t="shared" ref="I5:I45" si="1">CONCATENATE(G5," ",H5)</f>
        <v>10801 Mantenimiento de edificios y locales</v>
      </c>
      <c r="J5" s="92">
        <v>19545</v>
      </c>
      <c r="K5" s="94" t="s">
        <v>17</v>
      </c>
      <c r="L5" s="93" t="str">
        <f t="shared" ref="L5:L45" si="2">CONCATENATE(J5," ",K5)</f>
        <v>19545 MANTENIMIENTO DE EDIFICIOS Y LOCALES</v>
      </c>
      <c r="M5" s="95">
        <v>2832961.56</v>
      </c>
      <c r="N5" s="92">
        <v>1</v>
      </c>
      <c r="O5" s="95">
        <v>2832961.56</v>
      </c>
      <c r="P5" s="93" t="s">
        <v>19</v>
      </c>
      <c r="Q5" s="93" t="s">
        <v>8</v>
      </c>
      <c r="R5" s="96"/>
      <c r="S5" s="96"/>
      <c r="T5" s="134" t="s">
        <v>324</v>
      </c>
      <c r="U5" s="94" t="s">
        <v>155</v>
      </c>
      <c r="V5" s="97" t="s">
        <v>6</v>
      </c>
    </row>
    <row r="6" spans="1:29" s="84" customFormat="1" ht="52.2" x14ac:dyDescent="0.3">
      <c r="A6" s="99">
        <v>1689</v>
      </c>
      <c r="B6" s="99">
        <v>2018</v>
      </c>
      <c r="C6" s="99">
        <v>2020</v>
      </c>
      <c r="D6" s="96" t="s">
        <v>14</v>
      </c>
      <c r="E6" s="96">
        <v>926</v>
      </c>
      <c r="F6" s="93" t="s">
        <v>20</v>
      </c>
      <c r="G6" s="96">
        <v>50201</v>
      </c>
      <c r="H6" s="93" t="s">
        <v>11</v>
      </c>
      <c r="I6" s="93" t="str">
        <f t="shared" si="1"/>
        <v>50201 Edificios</v>
      </c>
      <c r="J6" s="96">
        <v>21887</v>
      </c>
      <c r="K6" s="93" t="s">
        <v>21</v>
      </c>
      <c r="L6" s="93" t="str">
        <f t="shared" si="2"/>
        <v>21887 EDIFICIOS</v>
      </c>
      <c r="M6" s="98">
        <v>200000000</v>
      </c>
      <c r="N6" s="96">
        <v>1</v>
      </c>
      <c r="O6" s="98">
        <v>200000000</v>
      </c>
      <c r="P6" s="93" t="s">
        <v>22</v>
      </c>
      <c r="Q6" s="93" t="s">
        <v>8</v>
      </c>
      <c r="R6" s="96"/>
      <c r="S6" s="96"/>
      <c r="T6" s="134" t="s">
        <v>181</v>
      </c>
      <c r="U6" s="94" t="s">
        <v>9</v>
      </c>
      <c r="V6" s="97" t="s">
        <v>6</v>
      </c>
    </row>
    <row r="7" spans="1:29" s="84" customFormat="1" ht="52.2" x14ac:dyDescent="0.3">
      <c r="A7" s="99">
        <v>1701</v>
      </c>
      <c r="B7" s="99">
        <v>2018</v>
      </c>
      <c r="C7" s="99">
        <v>2020</v>
      </c>
      <c r="D7" s="96" t="s">
        <v>5</v>
      </c>
      <c r="E7" s="96">
        <v>926</v>
      </c>
      <c r="F7" s="93" t="s">
        <v>20</v>
      </c>
      <c r="G7" s="96">
        <v>50201</v>
      </c>
      <c r="H7" s="93" t="s">
        <v>11</v>
      </c>
      <c r="I7" s="93" t="str">
        <f t="shared" si="1"/>
        <v>50201 Edificios</v>
      </c>
      <c r="J7" s="96">
        <v>21887</v>
      </c>
      <c r="K7" s="93" t="s">
        <v>21</v>
      </c>
      <c r="L7" s="93" t="str">
        <f t="shared" si="2"/>
        <v>21887 EDIFICIOS</v>
      </c>
      <c r="M7" s="98">
        <v>200000000</v>
      </c>
      <c r="N7" s="96">
        <v>1</v>
      </c>
      <c r="O7" s="98">
        <v>200000000</v>
      </c>
      <c r="P7" s="93" t="s">
        <v>22</v>
      </c>
      <c r="Q7" s="93" t="s">
        <v>8</v>
      </c>
      <c r="R7" s="96"/>
      <c r="S7" s="96"/>
      <c r="T7" s="134" t="s">
        <v>325</v>
      </c>
      <c r="U7" s="94" t="s">
        <v>9</v>
      </c>
      <c r="V7" s="97" t="s">
        <v>6</v>
      </c>
    </row>
    <row r="8" spans="1:29" s="84" customFormat="1" ht="69.599999999999994" x14ac:dyDescent="0.3">
      <c r="A8" s="99">
        <v>1728</v>
      </c>
      <c r="B8" s="99">
        <v>2018</v>
      </c>
      <c r="C8" s="99">
        <v>2020</v>
      </c>
      <c r="D8" s="96" t="s">
        <v>14</v>
      </c>
      <c r="E8" s="96">
        <v>926</v>
      </c>
      <c r="F8" s="93" t="s">
        <v>20</v>
      </c>
      <c r="G8" s="96">
        <v>10801</v>
      </c>
      <c r="H8" s="93" t="s">
        <v>3</v>
      </c>
      <c r="I8" s="93" t="s">
        <v>215</v>
      </c>
      <c r="J8" s="96" t="s">
        <v>303</v>
      </c>
      <c r="K8" s="93" t="s">
        <v>17</v>
      </c>
      <c r="L8" s="93" t="s">
        <v>303</v>
      </c>
      <c r="M8" s="98">
        <v>102000000</v>
      </c>
      <c r="N8" s="96">
        <v>1</v>
      </c>
      <c r="O8" s="98">
        <v>102000000</v>
      </c>
      <c r="P8" s="93" t="s">
        <v>22</v>
      </c>
      <c r="Q8" s="93" t="s">
        <v>8</v>
      </c>
      <c r="R8" s="96"/>
      <c r="S8" s="96"/>
      <c r="T8" s="134" t="s">
        <v>326</v>
      </c>
      <c r="U8" s="94" t="s">
        <v>9</v>
      </c>
      <c r="V8" s="97" t="s">
        <v>6</v>
      </c>
    </row>
    <row r="9" spans="1:29" s="97" customFormat="1" ht="87.6" customHeight="1" x14ac:dyDescent="0.3">
      <c r="A9" s="91">
        <v>2060</v>
      </c>
      <c r="B9" s="91">
        <v>2018</v>
      </c>
      <c r="C9" s="91">
        <v>2020</v>
      </c>
      <c r="D9" s="92" t="s">
        <v>18</v>
      </c>
      <c r="E9" s="92">
        <v>926</v>
      </c>
      <c r="F9" s="93" t="s">
        <v>20</v>
      </c>
      <c r="G9" s="92">
        <v>50201</v>
      </c>
      <c r="H9" s="94" t="s">
        <v>11</v>
      </c>
      <c r="I9" s="93" t="str">
        <f t="shared" si="1"/>
        <v>50201 Edificios</v>
      </c>
      <c r="J9" s="92">
        <v>17691</v>
      </c>
      <c r="K9" s="94" t="s">
        <v>13</v>
      </c>
      <c r="L9" s="93" t="str">
        <f t="shared" si="2"/>
        <v>17691 ADICIONES Y MEJORAS A EDIFICIOS</v>
      </c>
      <c r="M9" s="95">
        <v>80000000</v>
      </c>
      <c r="N9" s="92">
        <v>1</v>
      </c>
      <c r="O9" s="95">
        <v>80000000</v>
      </c>
      <c r="P9" s="93" t="s">
        <v>22</v>
      </c>
      <c r="Q9" s="93" t="s">
        <v>8</v>
      </c>
      <c r="R9" s="96"/>
      <c r="S9" s="96"/>
      <c r="T9" s="134" t="s">
        <v>23</v>
      </c>
      <c r="U9" s="94" t="s">
        <v>155</v>
      </c>
      <c r="V9" s="97" t="s">
        <v>6</v>
      </c>
    </row>
    <row r="10" spans="1:29" s="84" customFormat="1" ht="94.8" customHeight="1" x14ac:dyDescent="0.3">
      <c r="A10" s="99">
        <v>2067</v>
      </c>
      <c r="B10" s="99">
        <v>2018</v>
      </c>
      <c r="C10" s="99">
        <v>2020</v>
      </c>
      <c r="D10" s="96" t="s">
        <v>18</v>
      </c>
      <c r="E10" s="96">
        <v>926</v>
      </c>
      <c r="F10" s="93" t="s">
        <v>20</v>
      </c>
      <c r="G10" s="96">
        <v>10801</v>
      </c>
      <c r="H10" s="93" t="s">
        <v>3</v>
      </c>
      <c r="I10" s="93" t="str">
        <f t="shared" si="1"/>
        <v>10801 Mantenimiento de edificios y locales</v>
      </c>
      <c r="J10" s="96">
        <v>19545</v>
      </c>
      <c r="K10" s="93" t="s">
        <v>17</v>
      </c>
      <c r="L10" s="93" t="str">
        <f t="shared" si="2"/>
        <v>19545 MANTENIMIENTO DE EDIFICIOS Y LOCALES</v>
      </c>
      <c r="M10" s="98">
        <v>30000000</v>
      </c>
      <c r="N10" s="96">
        <v>1</v>
      </c>
      <c r="O10" s="98">
        <v>30000000</v>
      </c>
      <c r="P10" s="93" t="s">
        <v>22</v>
      </c>
      <c r="Q10" s="93" t="s">
        <v>8</v>
      </c>
      <c r="R10" s="96"/>
      <c r="S10" s="96"/>
      <c r="T10" s="134" t="s">
        <v>24</v>
      </c>
      <c r="U10" s="94" t="s">
        <v>9</v>
      </c>
      <c r="V10" s="97" t="s">
        <v>6</v>
      </c>
    </row>
    <row r="11" spans="1:29" s="97" customFormat="1" ht="52.2" x14ac:dyDescent="0.3">
      <c r="A11" s="91">
        <v>2073</v>
      </c>
      <c r="B11" s="91">
        <v>2018</v>
      </c>
      <c r="C11" s="91">
        <v>2020</v>
      </c>
      <c r="D11" s="92" t="s">
        <v>18</v>
      </c>
      <c r="E11" s="92">
        <v>926</v>
      </c>
      <c r="F11" s="93" t="s">
        <v>20</v>
      </c>
      <c r="G11" s="92">
        <v>10801</v>
      </c>
      <c r="H11" s="94" t="s">
        <v>3</v>
      </c>
      <c r="I11" s="93" t="str">
        <f t="shared" si="1"/>
        <v>10801 Mantenimiento de edificios y locales</v>
      </c>
      <c r="J11" s="92">
        <v>19545</v>
      </c>
      <c r="K11" s="94" t="s">
        <v>17</v>
      </c>
      <c r="L11" s="93" t="str">
        <f t="shared" si="2"/>
        <v>19545 MANTENIMIENTO DE EDIFICIOS Y LOCALES</v>
      </c>
      <c r="M11" s="95">
        <v>30000000</v>
      </c>
      <c r="N11" s="92">
        <v>1</v>
      </c>
      <c r="O11" s="95">
        <v>30000000</v>
      </c>
      <c r="P11" s="93" t="s">
        <v>22</v>
      </c>
      <c r="Q11" s="93" t="s">
        <v>8</v>
      </c>
      <c r="R11" s="96"/>
      <c r="S11" s="96"/>
      <c r="T11" s="134" t="s">
        <v>25</v>
      </c>
      <c r="U11" s="94" t="s">
        <v>155</v>
      </c>
      <c r="V11" s="97" t="s">
        <v>6</v>
      </c>
    </row>
    <row r="12" spans="1:29" s="97" customFormat="1" ht="52.2" x14ac:dyDescent="0.3">
      <c r="A12" s="91">
        <v>2076</v>
      </c>
      <c r="B12" s="91">
        <v>2018</v>
      </c>
      <c r="C12" s="91">
        <v>2020</v>
      </c>
      <c r="D12" s="92" t="s">
        <v>18</v>
      </c>
      <c r="E12" s="92">
        <v>926</v>
      </c>
      <c r="F12" s="93" t="s">
        <v>20</v>
      </c>
      <c r="G12" s="92">
        <v>10801</v>
      </c>
      <c r="H12" s="94" t="s">
        <v>3</v>
      </c>
      <c r="I12" s="93" t="str">
        <f t="shared" si="1"/>
        <v>10801 Mantenimiento de edificios y locales</v>
      </c>
      <c r="J12" s="92">
        <v>19545</v>
      </c>
      <c r="K12" s="94" t="s">
        <v>17</v>
      </c>
      <c r="L12" s="93" t="str">
        <f t="shared" si="2"/>
        <v>19545 MANTENIMIENTO DE EDIFICIOS Y LOCALES</v>
      </c>
      <c r="M12" s="95">
        <v>15000000</v>
      </c>
      <c r="N12" s="92">
        <v>1</v>
      </c>
      <c r="O12" s="95">
        <v>15000000</v>
      </c>
      <c r="P12" s="93" t="s">
        <v>22</v>
      </c>
      <c r="Q12" s="93" t="s">
        <v>8</v>
      </c>
      <c r="R12" s="96"/>
      <c r="S12" s="96"/>
      <c r="T12" s="134" t="s">
        <v>26</v>
      </c>
      <c r="U12" s="94" t="s">
        <v>155</v>
      </c>
      <c r="V12" s="97" t="s">
        <v>6</v>
      </c>
    </row>
    <row r="13" spans="1:29" s="97" customFormat="1" ht="52.2" x14ac:dyDescent="0.3">
      <c r="A13" s="91">
        <v>2097</v>
      </c>
      <c r="B13" s="91">
        <v>2018</v>
      </c>
      <c r="C13" s="91">
        <v>2020</v>
      </c>
      <c r="D13" s="92" t="s">
        <v>18</v>
      </c>
      <c r="E13" s="92">
        <v>926</v>
      </c>
      <c r="F13" s="93" t="s">
        <v>20</v>
      </c>
      <c r="G13" s="92">
        <v>10801</v>
      </c>
      <c r="H13" s="94" t="s">
        <v>3</v>
      </c>
      <c r="I13" s="93" t="str">
        <f t="shared" si="1"/>
        <v>10801 Mantenimiento de edificios y locales</v>
      </c>
      <c r="J13" s="92">
        <v>19545</v>
      </c>
      <c r="K13" s="94" t="s">
        <v>17</v>
      </c>
      <c r="L13" s="93" t="str">
        <f t="shared" si="2"/>
        <v>19545 MANTENIMIENTO DE EDIFICIOS Y LOCALES</v>
      </c>
      <c r="M13" s="95">
        <v>10000000</v>
      </c>
      <c r="N13" s="92">
        <v>1</v>
      </c>
      <c r="O13" s="95">
        <v>10000000</v>
      </c>
      <c r="P13" s="93" t="s">
        <v>22</v>
      </c>
      <c r="Q13" s="93" t="s">
        <v>8</v>
      </c>
      <c r="R13" s="96"/>
      <c r="S13" s="96"/>
      <c r="T13" s="134" t="s">
        <v>27</v>
      </c>
      <c r="U13" s="94" t="s">
        <v>155</v>
      </c>
      <c r="V13" s="97" t="s">
        <v>6</v>
      </c>
    </row>
    <row r="14" spans="1:29" s="97" customFormat="1" ht="52.2" x14ac:dyDescent="0.3">
      <c r="A14" s="91">
        <v>2114</v>
      </c>
      <c r="B14" s="91">
        <v>2018</v>
      </c>
      <c r="C14" s="91">
        <v>2020</v>
      </c>
      <c r="D14" s="92" t="s">
        <v>18</v>
      </c>
      <c r="E14" s="92">
        <v>926</v>
      </c>
      <c r="F14" s="93" t="s">
        <v>20</v>
      </c>
      <c r="G14" s="92">
        <v>10801</v>
      </c>
      <c r="H14" s="94" t="s">
        <v>3</v>
      </c>
      <c r="I14" s="93" t="str">
        <f t="shared" si="1"/>
        <v>10801 Mantenimiento de edificios y locales</v>
      </c>
      <c r="J14" s="92">
        <v>19545</v>
      </c>
      <c r="K14" s="94" t="s">
        <v>17</v>
      </c>
      <c r="L14" s="93" t="str">
        <f t="shared" si="2"/>
        <v>19545 MANTENIMIENTO DE EDIFICIOS Y LOCALES</v>
      </c>
      <c r="M14" s="95">
        <v>10000000</v>
      </c>
      <c r="N14" s="92">
        <v>1</v>
      </c>
      <c r="O14" s="95">
        <v>10000000</v>
      </c>
      <c r="P14" s="93" t="s">
        <v>22</v>
      </c>
      <c r="Q14" s="93" t="s">
        <v>8</v>
      </c>
      <c r="R14" s="96"/>
      <c r="S14" s="96"/>
      <c r="T14" s="134" t="s">
        <v>28</v>
      </c>
      <c r="U14" s="94" t="s">
        <v>155</v>
      </c>
      <c r="V14" s="97" t="s">
        <v>6</v>
      </c>
    </row>
    <row r="15" spans="1:29" s="97" customFormat="1" ht="52.2" x14ac:dyDescent="0.3">
      <c r="A15" s="91">
        <v>2117</v>
      </c>
      <c r="B15" s="91">
        <v>2018</v>
      </c>
      <c r="C15" s="91">
        <v>2020</v>
      </c>
      <c r="D15" s="92" t="s">
        <v>18</v>
      </c>
      <c r="E15" s="92">
        <v>926</v>
      </c>
      <c r="F15" s="93" t="s">
        <v>20</v>
      </c>
      <c r="G15" s="92">
        <v>50201</v>
      </c>
      <c r="H15" s="94" t="s">
        <v>11</v>
      </c>
      <c r="I15" s="93" t="str">
        <f t="shared" si="1"/>
        <v>50201 Edificios</v>
      </c>
      <c r="J15" s="92">
        <v>17691</v>
      </c>
      <c r="K15" s="94" t="s">
        <v>13</v>
      </c>
      <c r="L15" s="93" t="str">
        <f t="shared" si="2"/>
        <v>17691 ADICIONES Y MEJORAS A EDIFICIOS</v>
      </c>
      <c r="M15" s="95">
        <v>10000000</v>
      </c>
      <c r="N15" s="92">
        <v>1</v>
      </c>
      <c r="O15" s="95">
        <v>10000000</v>
      </c>
      <c r="P15" s="93" t="s">
        <v>22</v>
      </c>
      <c r="Q15" s="93" t="s">
        <v>8</v>
      </c>
      <c r="R15" s="96"/>
      <c r="S15" s="96"/>
      <c r="T15" s="134" t="s">
        <v>182</v>
      </c>
      <c r="U15" s="94" t="s">
        <v>155</v>
      </c>
      <c r="V15" s="97" t="s">
        <v>6</v>
      </c>
    </row>
    <row r="16" spans="1:29" s="97" customFormat="1" ht="52.2" x14ac:dyDescent="0.3">
      <c r="A16" s="91">
        <v>2122</v>
      </c>
      <c r="B16" s="91">
        <v>2018</v>
      </c>
      <c r="C16" s="91">
        <v>2020</v>
      </c>
      <c r="D16" s="92" t="s">
        <v>14</v>
      </c>
      <c r="E16" s="92">
        <v>926</v>
      </c>
      <c r="F16" s="93" t="s">
        <v>20</v>
      </c>
      <c r="G16" s="92">
        <v>10801</v>
      </c>
      <c r="H16" s="94" t="s">
        <v>3</v>
      </c>
      <c r="I16" s="93" t="str">
        <f t="shared" si="1"/>
        <v>10801 Mantenimiento de edificios y locales</v>
      </c>
      <c r="J16" s="92">
        <v>19545</v>
      </c>
      <c r="K16" s="94" t="s">
        <v>17</v>
      </c>
      <c r="L16" s="93" t="str">
        <f t="shared" si="2"/>
        <v>19545 MANTENIMIENTO DE EDIFICIOS Y LOCALES</v>
      </c>
      <c r="M16" s="95">
        <v>80000000</v>
      </c>
      <c r="N16" s="92">
        <v>1</v>
      </c>
      <c r="O16" s="95">
        <v>80000000</v>
      </c>
      <c r="P16" s="93" t="s">
        <v>22</v>
      </c>
      <c r="Q16" s="93" t="s">
        <v>8</v>
      </c>
      <c r="R16" s="96"/>
      <c r="S16" s="96"/>
      <c r="T16" s="134" t="s">
        <v>29</v>
      </c>
      <c r="U16" s="94" t="s">
        <v>155</v>
      </c>
      <c r="V16" s="97" t="s">
        <v>6</v>
      </c>
    </row>
    <row r="17" spans="1:404" s="84" customFormat="1" ht="121.8" x14ac:dyDescent="0.3">
      <c r="A17" s="99">
        <v>2538</v>
      </c>
      <c r="B17" s="99">
        <v>2018</v>
      </c>
      <c r="C17" s="99">
        <v>2020</v>
      </c>
      <c r="D17" s="96" t="s">
        <v>18</v>
      </c>
      <c r="E17" s="96">
        <v>926</v>
      </c>
      <c r="F17" s="93" t="s">
        <v>20</v>
      </c>
      <c r="G17" s="96">
        <v>10801</v>
      </c>
      <c r="H17" s="93" t="s">
        <v>3</v>
      </c>
      <c r="I17" s="93" t="s">
        <v>215</v>
      </c>
      <c r="J17" s="96" t="s">
        <v>303</v>
      </c>
      <c r="K17" s="93" t="s">
        <v>17</v>
      </c>
      <c r="L17" s="93" t="s">
        <v>303</v>
      </c>
      <c r="M17" s="98">
        <v>412275778.19999999</v>
      </c>
      <c r="N17" s="96">
        <v>1</v>
      </c>
      <c r="O17" s="98">
        <v>412275778.19999999</v>
      </c>
      <c r="P17" s="93" t="s">
        <v>22</v>
      </c>
      <c r="Q17" s="93" t="s">
        <v>8</v>
      </c>
      <c r="R17" s="96"/>
      <c r="S17" s="96"/>
      <c r="T17" s="134" t="s">
        <v>30</v>
      </c>
      <c r="U17" s="94" t="s">
        <v>9</v>
      </c>
      <c r="V17" s="97" t="s">
        <v>6</v>
      </c>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c r="IS17" s="97"/>
      <c r="IT17" s="97"/>
      <c r="IU17" s="97"/>
      <c r="IV17" s="97"/>
      <c r="IW17" s="97"/>
      <c r="IX17" s="97"/>
      <c r="IY17" s="97"/>
      <c r="IZ17" s="97"/>
      <c r="JA17" s="97"/>
      <c r="JB17" s="97"/>
      <c r="JC17" s="97"/>
      <c r="JD17" s="97"/>
      <c r="JE17" s="97"/>
      <c r="JF17" s="97"/>
      <c r="JG17" s="97"/>
      <c r="JH17" s="97"/>
      <c r="JI17" s="97"/>
      <c r="JJ17" s="97"/>
      <c r="JK17" s="97"/>
      <c r="JL17" s="97"/>
      <c r="JM17" s="97"/>
      <c r="JN17" s="97"/>
      <c r="JO17" s="97"/>
      <c r="JP17" s="97"/>
      <c r="JQ17" s="97"/>
      <c r="JR17" s="97"/>
      <c r="JS17" s="97"/>
      <c r="JT17" s="97"/>
      <c r="JU17" s="97"/>
      <c r="JV17" s="97"/>
      <c r="JW17" s="97"/>
      <c r="JX17" s="97"/>
      <c r="JY17" s="97"/>
      <c r="JZ17" s="97"/>
      <c r="KA17" s="97"/>
      <c r="KB17" s="97"/>
      <c r="KC17" s="97"/>
      <c r="KD17" s="97"/>
      <c r="KE17" s="97"/>
      <c r="KF17" s="97"/>
      <c r="KG17" s="97"/>
      <c r="KH17" s="97"/>
      <c r="KI17" s="97"/>
      <c r="KJ17" s="97"/>
      <c r="KK17" s="97"/>
      <c r="KL17" s="97"/>
      <c r="KM17" s="97"/>
      <c r="KN17" s="97"/>
      <c r="KO17" s="97"/>
      <c r="KP17" s="97"/>
      <c r="KQ17" s="97"/>
      <c r="KR17" s="97"/>
      <c r="KS17" s="97"/>
      <c r="KT17" s="97"/>
      <c r="KU17" s="97"/>
      <c r="KV17" s="97"/>
      <c r="KW17" s="97"/>
      <c r="KX17" s="97"/>
      <c r="KY17" s="97"/>
      <c r="KZ17" s="97"/>
      <c r="LA17" s="97"/>
      <c r="LB17" s="97"/>
      <c r="LC17" s="97"/>
      <c r="LD17" s="97"/>
      <c r="LE17" s="97"/>
      <c r="LF17" s="97"/>
      <c r="LG17" s="97"/>
      <c r="LH17" s="97"/>
      <c r="LI17" s="97"/>
      <c r="LJ17" s="97"/>
      <c r="LK17" s="97"/>
      <c r="LL17" s="97"/>
      <c r="LM17" s="97"/>
      <c r="LN17" s="97"/>
      <c r="LO17" s="97"/>
      <c r="LP17" s="97"/>
      <c r="LQ17" s="97"/>
      <c r="LR17" s="97"/>
      <c r="LS17" s="97"/>
      <c r="LT17" s="97"/>
      <c r="LU17" s="97"/>
      <c r="LV17" s="97"/>
      <c r="LW17" s="97"/>
      <c r="LX17" s="97"/>
      <c r="LY17" s="97"/>
      <c r="LZ17" s="97"/>
      <c r="MA17" s="97"/>
      <c r="MB17" s="97"/>
      <c r="MC17" s="97"/>
      <c r="MD17" s="97"/>
      <c r="ME17" s="97"/>
      <c r="MF17" s="97"/>
      <c r="MG17" s="97"/>
      <c r="MH17" s="97"/>
      <c r="MI17" s="97"/>
      <c r="MJ17" s="97"/>
      <c r="MK17" s="97"/>
      <c r="ML17" s="97"/>
      <c r="MM17" s="97"/>
      <c r="MN17" s="97"/>
      <c r="MO17" s="97"/>
      <c r="MP17" s="97"/>
      <c r="MQ17" s="97"/>
      <c r="MR17" s="97"/>
      <c r="MS17" s="97"/>
      <c r="MT17" s="97"/>
      <c r="MU17" s="97"/>
      <c r="MV17" s="97"/>
      <c r="MW17" s="97"/>
      <c r="MX17" s="97"/>
      <c r="MY17" s="97"/>
      <c r="MZ17" s="97"/>
      <c r="NA17" s="97"/>
      <c r="NB17" s="97"/>
      <c r="NC17" s="97"/>
      <c r="ND17" s="97"/>
      <c r="NE17" s="97"/>
      <c r="NF17" s="97"/>
      <c r="NG17" s="97"/>
      <c r="NH17" s="97"/>
      <c r="NI17" s="97"/>
      <c r="NJ17" s="97"/>
      <c r="NK17" s="97"/>
      <c r="NL17" s="97"/>
      <c r="NM17" s="97"/>
      <c r="NN17" s="97"/>
      <c r="NO17" s="97"/>
      <c r="NP17" s="97"/>
      <c r="NQ17" s="97"/>
      <c r="NR17" s="97"/>
      <c r="NS17" s="97"/>
      <c r="NT17" s="97"/>
      <c r="NU17" s="97"/>
      <c r="NV17" s="97"/>
      <c r="NW17" s="97"/>
      <c r="NX17" s="97"/>
      <c r="NY17" s="97"/>
      <c r="NZ17" s="97"/>
      <c r="OA17" s="97"/>
      <c r="OB17" s="97"/>
      <c r="OC17" s="97"/>
      <c r="OD17" s="97"/>
      <c r="OE17" s="97"/>
      <c r="OF17" s="97"/>
      <c r="OG17" s="97"/>
      <c r="OH17" s="97"/>
      <c r="OI17" s="97"/>
      <c r="OJ17" s="97"/>
      <c r="OK17" s="97"/>
      <c r="OL17" s="97"/>
      <c r="OM17" s="97"/>
      <c r="ON17" s="97"/>
    </row>
    <row r="18" spans="1:404" s="84" customFormat="1" ht="52.2" x14ac:dyDescent="0.3">
      <c r="A18" s="99">
        <v>3387</v>
      </c>
      <c r="B18" s="99">
        <v>2018</v>
      </c>
      <c r="C18" s="99">
        <v>2020</v>
      </c>
      <c r="D18" s="96" t="s">
        <v>5</v>
      </c>
      <c r="E18" s="96">
        <v>926</v>
      </c>
      <c r="F18" s="93" t="s">
        <v>20</v>
      </c>
      <c r="G18" s="96">
        <v>50201</v>
      </c>
      <c r="H18" s="93" t="s">
        <v>11</v>
      </c>
      <c r="I18" s="93" t="str">
        <f t="shared" si="1"/>
        <v>50201 Edificios</v>
      </c>
      <c r="J18" s="96">
        <v>21887</v>
      </c>
      <c r="K18" s="93" t="s">
        <v>21</v>
      </c>
      <c r="L18" s="93" t="str">
        <f t="shared" si="2"/>
        <v>21887 EDIFICIOS</v>
      </c>
      <c r="M18" s="98">
        <v>649042447</v>
      </c>
      <c r="N18" s="96">
        <v>1</v>
      </c>
      <c r="O18" s="100">
        <v>649042447</v>
      </c>
      <c r="P18" s="93" t="s">
        <v>22</v>
      </c>
      <c r="Q18" s="93" t="s">
        <v>8</v>
      </c>
      <c r="R18" s="96"/>
      <c r="S18" s="96"/>
      <c r="T18" s="134" t="s">
        <v>31</v>
      </c>
      <c r="U18" s="94" t="s">
        <v>9</v>
      </c>
      <c r="V18" s="97" t="s">
        <v>6</v>
      </c>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c r="IS18" s="97"/>
      <c r="IT18" s="97"/>
      <c r="IU18" s="97"/>
      <c r="IV18" s="97"/>
      <c r="IW18" s="97"/>
      <c r="IX18" s="97"/>
      <c r="IY18" s="97"/>
      <c r="IZ18" s="97"/>
      <c r="JA18" s="97"/>
      <c r="JB18" s="97"/>
      <c r="JC18" s="97"/>
      <c r="JD18" s="97"/>
      <c r="JE18" s="97"/>
      <c r="JF18" s="97"/>
      <c r="JG18" s="97"/>
      <c r="JH18" s="97"/>
      <c r="JI18" s="97"/>
      <c r="JJ18" s="97"/>
      <c r="JK18" s="97"/>
      <c r="JL18" s="97"/>
      <c r="JM18" s="97"/>
      <c r="JN18" s="97"/>
      <c r="JO18" s="97"/>
      <c r="JP18" s="97"/>
      <c r="JQ18" s="97"/>
      <c r="JR18" s="97"/>
      <c r="JS18" s="97"/>
      <c r="JT18" s="97"/>
      <c r="JU18" s="97"/>
      <c r="JV18" s="97"/>
      <c r="JW18" s="97"/>
      <c r="JX18" s="97"/>
      <c r="JY18" s="97"/>
      <c r="JZ18" s="97"/>
      <c r="KA18" s="97"/>
      <c r="KB18" s="97"/>
      <c r="KC18" s="97"/>
      <c r="KD18" s="97"/>
      <c r="KE18" s="97"/>
      <c r="KF18" s="97"/>
      <c r="KG18" s="97"/>
      <c r="KH18" s="97"/>
      <c r="KI18" s="97"/>
      <c r="KJ18" s="97"/>
      <c r="KK18" s="97"/>
      <c r="KL18" s="97"/>
      <c r="KM18" s="97"/>
      <c r="KN18" s="97"/>
      <c r="KO18" s="97"/>
      <c r="KP18" s="97"/>
      <c r="KQ18" s="97"/>
      <c r="KR18" s="97"/>
      <c r="KS18" s="97"/>
      <c r="KT18" s="97"/>
      <c r="KU18" s="97"/>
      <c r="KV18" s="97"/>
      <c r="KW18" s="97"/>
      <c r="KX18" s="97"/>
      <c r="KY18" s="97"/>
      <c r="KZ18" s="97"/>
      <c r="LA18" s="97"/>
      <c r="LB18" s="97"/>
      <c r="LC18" s="97"/>
      <c r="LD18" s="97"/>
      <c r="LE18" s="97"/>
      <c r="LF18" s="97"/>
      <c r="LG18" s="97"/>
      <c r="LH18" s="97"/>
      <c r="LI18" s="97"/>
      <c r="LJ18" s="97"/>
      <c r="LK18" s="97"/>
      <c r="LL18" s="97"/>
      <c r="LM18" s="97"/>
      <c r="LN18" s="97"/>
      <c r="LO18" s="97"/>
      <c r="LP18" s="97"/>
      <c r="LQ18" s="97"/>
      <c r="LR18" s="97"/>
      <c r="LS18" s="97"/>
      <c r="LT18" s="97"/>
      <c r="LU18" s="97"/>
      <c r="LV18" s="97"/>
      <c r="LW18" s="97"/>
      <c r="LX18" s="97"/>
      <c r="LY18" s="97"/>
      <c r="LZ18" s="97"/>
      <c r="MA18" s="97"/>
      <c r="MB18" s="97"/>
      <c r="MC18" s="97"/>
      <c r="MD18" s="97"/>
      <c r="ME18" s="97"/>
      <c r="MF18" s="97"/>
      <c r="MG18" s="97"/>
      <c r="MH18" s="97"/>
      <c r="MI18" s="97"/>
      <c r="MJ18" s="97"/>
      <c r="MK18" s="97"/>
      <c r="ML18" s="97"/>
      <c r="MM18" s="97"/>
      <c r="MN18" s="97"/>
      <c r="MO18" s="97"/>
      <c r="MP18" s="97"/>
      <c r="MQ18" s="97"/>
      <c r="MR18" s="97"/>
      <c r="MS18" s="97"/>
      <c r="MT18" s="97"/>
      <c r="MU18" s="97"/>
      <c r="MV18" s="97"/>
      <c r="MW18" s="97"/>
      <c r="MX18" s="97"/>
      <c r="MY18" s="97"/>
      <c r="MZ18" s="97"/>
      <c r="NA18" s="97"/>
      <c r="NB18" s="97"/>
      <c r="NC18" s="97"/>
      <c r="ND18" s="97"/>
      <c r="NE18" s="97"/>
      <c r="NF18" s="97"/>
      <c r="NG18" s="97"/>
      <c r="NH18" s="97"/>
      <c r="NI18" s="97"/>
      <c r="NJ18" s="97"/>
      <c r="NK18" s="97"/>
      <c r="NL18" s="97"/>
      <c r="NM18" s="97"/>
      <c r="NN18" s="97"/>
      <c r="NO18" s="97"/>
      <c r="NP18" s="97"/>
      <c r="NQ18" s="97"/>
      <c r="NR18" s="97"/>
      <c r="NS18" s="97"/>
      <c r="NT18" s="97"/>
      <c r="NU18" s="97"/>
      <c r="NV18" s="97"/>
      <c r="NW18" s="97"/>
      <c r="NX18" s="97"/>
      <c r="NY18" s="97"/>
      <c r="NZ18" s="97"/>
      <c r="OA18" s="97"/>
      <c r="OB18" s="97"/>
      <c r="OC18" s="97"/>
      <c r="OD18" s="97"/>
      <c r="OE18" s="97"/>
      <c r="OF18" s="97"/>
      <c r="OG18" s="97"/>
      <c r="OH18" s="97"/>
      <c r="OI18" s="97"/>
      <c r="OJ18" s="97"/>
      <c r="OK18" s="97"/>
      <c r="OL18" s="97"/>
      <c r="OM18" s="97"/>
      <c r="ON18" s="97"/>
    </row>
    <row r="19" spans="1:404" s="84" customFormat="1" ht="52.2" x14ac:dyDescent="0.3">
      <c r="A19" s="99">
        <v>3388</v>
      </c>
      <c r="B19" s="99">
        <v>2018</v>
      </c>
      <c r="C19" s="99">
        <v>2020</v>
      </c>
      <c r="D19" s="96" t="s">
        <v>5</v>
      </c>
      <c r="E19" s="96">
        <v>926</v>
      </c>
      <c r="F19" s="93" t="s">
        <v>20</v>
      </c>
      <c r="G19" s="96">
        <v>50201</v>
      </c>
      <c r="H19" s="93" t="s">
        <v>11</v>
      </c>
      <c r="I19" s="93" t="str">
        <f t="shared" si="1"/>
        <v>50201 Edificios</v>
      </c>
      <c r="J19" s="96">
        <v>17691</v>
      </c>
      <c r="K19" s="93" t="s">
        <v>13</v>
      </c>
      <c r="L19" s="93" t="str">
        <f t="shared" si="2"/>
        <v>17691 ADICIONES Y MEJORAS A EDIFICIOS</v>
      </c>
      <c r="M19" s="98">
        <v>25000000</v>
      </c>
      <c r="N19" s="96">
        <v>1</v>
      </c>
      <c r="O19" s="98">
        <v>25000000</v>
      </c>
      <c r="P19" s="93" t="s">
        <v>22</v>
      </c>
      <c r="Q19" s="93" t="s">
        <v>8</v>
      </c>
      <c r="R19" s="96"/>
      <c r="S19" s="96"/>
      <c r="T19" s="134" t="s">
        <v>327</v>
      </c>
      <c r="U19" s="94" t="s">
        <v>9</v>
      </c>
      <c r="V19" s="97" t="s">
        <v>6</v>
      </c>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c r="NJ19" s="97"/>
      <c r="NK19" s="97"/>
      <c r="NL19" s="97"/>
      <c r="NM19" s="97"/>
      <c r="NN19" s="97"/>
      <c r="NO19" s="97"/>
      <c r="NP19" s="97"/>
      <c r="NQ19" s="97"/>
      <c r="NR19" s="97"/>
      <c r="NS19" s="97"/>
      <c r="NT19" s="97"/>
      <c r="NU19" s="97"/>
      <c r="NV19" s="97"/>
      <c r="NW19" s="97"/>
      <c r="NX19" s="97"/>
      <c r="NY19" s="97"/>
      <c r="NZ19" s="97"/>
      <c r="OA19" s="97"/>
      <c r="OB19" s="97"/>
      <c r="OC19" s="97"/>
      <c r="OD19" s="97"/>
      <c r="OE19" s="97"/>
      <c r="OF19" s="97"/>
      <c r="OG19" s="97"/>
      <c r="OH19" s="97"/>
      <c r="OI19" s="97"/>
      <c r="OJ19" s="97"/>
      <c r="OK19" s="97"/>
      <c r="OL19" s="97"/>
      <c r="OM19" s="97"/>
      <c r="ON19" s="97"/>
    </row>
    <row r="20" spans="1:404" s="108" customFormat="1" ht="69.599999999999994" x14ac:dyDescent="0.3">
      <c r="A20" s="102">
        <v>3389</v>
      </c>
      <c r="B20" s="102">
        <v>2018</v>
      </c>
      <c r="C20" s="102">
        <v>2020</v>
      </c>
      <c r="D20" s="103" t="s">
        <v>5</v>
      </c>
      <c r="E20" s="103">
        <v>926</v>
      </c>
      <c r="F20" s="104" t="s">
        <v>20</v>
      </c>
      <c r="G20" s="103">
        <v>10801</v>
      </c>
      <c r="H20" s="104" t="s">
        <v>3</v>
      </c>
      <c r="I20" s="104" t="s">
        <v>215</v>
      </c>
      <c r="J20" s="103">
        <v>19545</v>
      </c>
      <c r="K20" s="104" t="s">
        <v>17</v>
      </c>
      <c r="L20" s="104" t="s">
        <v>303</v>
      </c>
      <c r="M20" s="105">
        <v>100000000</v>
      </c>
      <c r="N20" s="103">
        <v>1</v>
      </c>
      <c r="O20" s="105">
        <v>100000000</v>
      </c>
      <c r="P20" s="104" t="s">
        <v>22</v>
      </c>
      <c r="Q20" s="104" t="s">
        <v>8</v>
      </c>
      <c r="R20" s="103">
        <v>1</v>
      </c>
      <c r="S20" s="103"/>
      <c r="T20" s="135" t="s">
        <v>328</v>
      </c>
      <c r="U20" s="106" t="s">
        <v>9</v>
      </c>
      <c r="V20" s="107" t="s">
        <v>6</v>
      </c>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c r="IR20" s="107"/>
      <c r="IS20" s="107"/>
      <c r="IT20" s="107"/>
      <c r="IU20" s="107"/>
      <c r="IV20" s="107"/>
      <c r="IW20" s="107"/>
      <c r="IX20" s="107"/>
      <c r="IY20" s="107"/>
      <c r="IZ20" s="107"/>
      <c r="JA20" s="107"/>
      <c r="JB20" s="107"/>
      <c r="JC20" s="107"/>
      <c r="JD20" s="107"/>
      <c r="JE20" s="107"/>
      <c r="JF20" s="107"/>
      <c r="JG20" s="107"/>
      <c r="JH20" s="107"/>
      <c r="JI20" s="107"/>
      <c r="JJ20" s="107"/>
      <c r="JK20" s="107"/>
      <c r="JL20" s="107"/>
      <c r="JM20" s="107"/>
      <c r="JN20" s="107"/>
      <c r="JO20" s="107"/>
      <c r="JP20" s="107"/>
      <c r="JQ20" s="107"/>
      <c r="JR20" s="107"/>
      <c r="JS20" s="107"/>
      <c r="JT20" s="107"/>
      <c r="JU20" s="107"/>
      <c r="JV20" s="107"/>
      <c r="JW20" s="107"/>
      <c r="JX20" s="107"/>
      <c r="JY20" s="107"/>
      <c r="JZ20" s="107"/>
      <c r="KA20" s="107"/>
      <c r="KB20" s="107"/>
      <c r="KC20" s="107"/>
      <c r="KD20" s="107"/>
      <c r="KE20" s="107"/>
      <c r="KF20" s="107"/>
      <c r="KG20" s="107"/>
      <c r="KH20" s="107"/>
      <c r="KI20" s="107"/>
      <c r="KJ20" s="107"/>
      <c r="KK20" s="107"/>
      <c r="KL20" s="107"/>
      <c r="KM20" s="107"/>
      <c r="KN20" s="107"/>
      <c r="KO20" s="107"/>
      <c r="KP20" s="107"/>
      <c r="KQ20" s="107"/>
      <c r="KR20" s="107"/>
      <c r="KS20" s="107"/>
      <c r="KT20" s="107"/>
      <c r="KU20" s="107"/>
      <c r="KV20" s="107"/>
      <c r="KW20" s="107"/>
      <c r="KX20" s="107"/>
      <c r="KY20" s="107"/>
      <c r="KZ20" s="107"/>
      <c r="LA20" s="107"/>
      <c r="LB20" s="107"/>
      <c r="LC20" s="107"/>
      <c r="LD20" s="107"/>
      <c r="LE20" s="107"/>
      <c r="LF20" s="107"/>
      <c r="LG20" s="107"/>
      <c r="LH20" s="107"/>
      <c r="LI20" s="107"/>
      <c r="LJ20" s="107"/>
      <c r="LK20" s="107"/>
      <c r="LL20" s="107"/>
      <c r="LM20" s="107"/>
      <c r="LN20" s="107"/>
      <c r="LO20" s="107"/>
      <c r="LP20" s="107"/>
      <c r="LQ20" s="107"/>
      <c r="LR20" s="107"/>
      <c r="LS20" s="107"/>
      <c r="LT20" s="107"/>
      <c r="LU20" s="107"/>
      <c r="LV20" s="107"/>
      <c r="LW20" s="107"/>
      <c r="LX20" s="107"/>
      <c r="LY20" s="107"/>
      <c r="LZ20" s="107"/>
      <c r="MA20" s="107"/>
      <c r="MB20" s="107"/>
      <c r="MC20" s="107"/>
      <c r="MD20" s="107"/>
      <c r="ME20" s="107"/>
      <c r="MF20" s="107"/>
      <c r="MG20" s="107"/>
      <c r="MH20" s="107"/>
      <c r="MI20" s="107"/>
      <c r="MJ20" s="107"/>
      <c r="MK20" s="107"/>
      <c r="ML20" s="107"/>
      <c r="MM20" s="107"/>
      <c r="MN20" s="107"/>
      <c r="MO20" s="107"/>
      <c r="MP20" s="107"/>
      <c r="MQ20" s="107"/>
      <c r="MR20" s="107"/>
      <c r="MS20" s="107"/>
      <c r="MT20" s="107"/>
      <c r="MU20" s="107"/>
      <c r="MV20" s="107"/>
      <c r="MW20" s="107"/>
      <c r="MX20" s="107"/>
      <c r="MY20" s="107"/>
      <c r="MZ20" s="107"/>
      <c r="NA20" s="107"/>
      <c r="NB20" s="107"/>
      <c r="NC20" s="107"/>
      <c r="ND20" s="107"/>
      <c r="NE20" s="107"/>
      <c r="NF20" s="107"/>
      <c r="NG20" s="107"/>
      <c r="NH20" s="107"/>
      <c r="NI20" s="107"/>
      <c r="NJ20" s="107"/>
      <c r="NK20" s="107"/>
      <c r="NL20" s="107"/>
      <c r="NM20" s="107"/>
      <c r="NN20" s="107"/>
      <c r="NO20" s="107"/>
      <c r="NP20" s="107"/>
      <c r="NQ20" s="107"/>
      <c r="NR20" s="107"/>
      <c r="NS20" s="107"/>
      <c r="NT20" s="107"/>
      <c r="NU20" s="107"/>
      <c r="NV20" s="107"/>
      <c r="NW20" s="107"/>
      <c r="NX20" s="107"/>
      <c r="NY20" s="107"/>
      <c r="NZ20" s="107"/>
      <c r="OA20" s="107"/>
      <c r="OB20" s="107"/>
      <c r="OC20" s="107"/>
      <c r="OD20" s="107"/>
      <c r="OE20" s="107"/>
      <c r="OF20" s="107"/>
      <c r="OG20" s="107"/>
      <c r="OH20" s="107"/>
      <c r="OI20" s="107"/>
      <c r="OJ20" s="107"/>
      <c r="OK20" s="107"/>
      <c r="OL20" s="107"/>
      <c r="OM20" s="107"/>
      <c r="ON20" s="107"/>
    </row>
    <row r="21" spans="1:404" s="84" customFormat="1" ht="52.2" x14ac:dyDescent="0.3">
      <c r="A21" s="99">
        <v>3390</v>
      </c>
      <c r="B21" s="99">
        <v>2018</v>
      </c>
      <c r="C21" s="99">
        <v>2020</v>
      </c>
      <c r="D21" s="96" t="s">
        <v>5</v>
      </c>
      <c r="E21" s="96">
        <v>926</v>
      </c>
      <c r="F21" s="93" t="s">
        <v>20</v>
      </c>
      <c r="G21" s="96">
        <v>50201</v>
      </c>
      <c r="H21" s="93" t="s">
        <v>11</v>
      </c>
      <c r="I21" s="93" t="str">
        <f t="shared" si="1"/>
        <v>50201 Edificios</v>
      </c>
      <c r="J21" s="96">
        <v>21887</v>
      </c>
      <c r="K21" s="93" t="s">
        <v>21</v>
      </c>
      <c r="L21" s="93" t="str">
        <f t="shared" si="2"/>
        <v>21887 EDIFICIOS</v>
      </c>
      <c r="M21" s="98">
        <v>446204622.76999998</v>
      </c>
      <c r="N21" s="96">
        <v>1</v>
      </c>
      <c r="O21" s="98">
        <v>446204622.76999998</v>
      </c>
      <c r="P21" s="93" t="s">
        <v>22</v>
      </c>
      <c r="Q21" s="93" t="s">
        <v>8</v>
      </c>
      <c r="R21" s="96"/>
      <c r="S21" s="96"/>
      <c r="T21" s="134" t="s">
        <v>329</v>
      </c>
      <c r="U21" s="94" t="s">
        <v>9</v>
      </c>
      <c r="V21" s="97" t="s">
        <v>6</v>
      </c>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c r="IV21" s="97"/>
      <c r="IW21" s="97"/>
      <c r="IX21" s="97"/>
      <c r="IY21" s="97"/>
      <c r="IZ21" s="97"/>
      <c r="JA21" s="97"/>
      <c r="JB21" s="97"/>
      <c r="JC21" s="97"/>
      <c r="JD21" s="97"/>
      <c r="JE21" s="97"/>
      <c r="JF21" s="97"/>
      <c r="JG21" s="97"/>
      <c r="JH21" s="97"/>
      <c r="JI21" s="97"/>
      <c r="JJ21" s="97"/>
      <c r="JK21" s="97"/>
      <c r="JL21" s="97"/>
      <c r="JM21" s="97"/>
      <c r="JN21" s="97"/>
      <c r="JO21" s="97"/>
      <c r="JP21" s="97"/>
      <c r="JQ21" s="97"/>
      <c r="JR21" s="97"/>
      <c r="JS21" s="97"/>
      <c r="JT21" s="97"/>
      <c r="JU21" s="97"/>
      <c r="JV21" s="97"/>
      <c r="JW21" s="97"/>
      <c r="JX21" s="97"/>
      <c r="JY21" s="97"/>
      <c r="JZ21" s="97"/>
      <c r="KA21" s="97"/>
      <c r="KB21" s="97"/>
      <c r="KC21" s="97"/>
      <c r="KD21" s="97"/>
      <c r="KE21" s="97"/>
      <c r="KF21" s="97"/>
      <c r="KG21" s="97"/>
      <c r="KH21" s="97"/>
      <c r="KI21" s="97"/>
      <c r="KJ21" s="97"/>
      <c r="KK21" s="97"/>
      <c r="KL21" s="97"/>
      <c r="KM21" s="97"/>
      <c r="KN21" s="97"/>
      <c r="KO21" s="97"/>
      <c r="KP21" s="97"/>
      <c r="KQ21" s="97"/>
      <c r="KR21" s="97"/>
      <c r="KS21" s="97"/>
      <c r="KT21" s="97"/>
      <c r="KU21" s="97"/>
      <c r="KV21" s="97"/>
      <c r="KW21" s="97"/>
      <c r="KX21" s="97"/>
      <c r="KY21" s="97"/>
      <c r="KZ21" s="97"/>
      <c r="LA21" s="97"/>
      <c r="LB21" s="97"/>
      <c r="LC21" s="97"/>
      <c r="LD21" s="97"/>
      <c r="LE21" s="97"/>
      <c r="LF21" s="97"/>
      <c r="LG21" s="97"/>
      <c r="LH21" s="97"/>
      <c r="LI21" s="97"/>
      <c r="LJ21" s="97"/>
      <c r="LK21" s="97"/>
      <c r="LL21" s="97"/>
      <c r="LM21" s="97"/>
      <c r="LN21" s="97"/>
      <c r="LO21" s="97"/>
      <c r="LP21" s="97"/>
      <c r="LQ21" s="97"/>
      <c r="LR21" s="97"/>
      <c r="LS21" s="97"/>
      <c r="LT21" s="97"/>
      <c r="LU21" s="97"/>
      <c r="LV21" s="97"/>
      <c r="LW21" s="97"/>
      <c r="LX21" s="97"/>
      <c r="LY21" s="97"/>
      <c r="LZ21" s="97"/>
      <c r="MA21" s="97"/>
      <c r="MB21" s="97"/>
      <c r="MC21" s="97"/>
      <c r="MD21" s="97"/>
      <c r="ME21" s="97"/>
      <c r="MF21" s="97"/>
      <c r="MG21" s="97"/>
      <c r="MH21" s="97"/>
      <c r="MI21" s="97"/>
      <c r="MJ21" s="97"/>
      <c r="MK21" s="97"/>
      <c r="ML21" s="97"/>
      <c r="MM21" s="97"/>
      <c r="MN21" s="97"/>
      <c r="MO21" s="97"/>
      <c r="MP21" s="97"/>
      <c r="MQ21" s="97"/>
      <c r="MR21" s="97"/>
      <c r="MS21" s="97"/>
      <c r="MT21" s="97"/>
      <c r="MU21" s="97"/>
      <c r="MV21" s="97"/>
      <c r="MW21" s="97"/>
      <c r="MX21" s="97"/>
      <c r="MY21" s="97"/>
      <c r="MZ21" s="97"/>
      <c r="NA21" s="97"/>
      <c r="NB21" s="97"/>
      <c r="NC21" s="97"/>
      <c r="ND21" s="97"/>
      <c r="NE21" s="97"/>
      <c r="NF21" s="97"/>
      <c r="NG21" s="97"/>
      <c r="NH21" s="97"/>
      <c r="NI21" s="97"/>
      <c r="NJ21" s="97"/>
      <c r="NK21" s="97"/>
      <c r="NL21" s="97"/>
      <c r="NM21" s="97"/>
      <c r="NN21" s="97"/>
      <c r="NO21" s="97"/>
      <c r="NP21" s="97"/>
      <c r="NQ21" s="97"/>
      <c r="NR21" s="97"/>
      <c r="NS21" s="97"/>
      <c r="NT21" s="97"/>
      <c r="NU21" s="97"/>
      <c r="NV21" s="97"/>
      <c r="NW21" s="97"/>
      <c r="NX21" s="97"/>
      <c r="NY21" s="97"/>
      <c r="NZ21" s="97"/>
      <c r="OA21" s="97"/>
      <c r="OB21" s="97"/>
      <c r="OC21" s="97"/>
      <c r="OD21" s="97"/>
      <c r="OE21" s="97"/>
      <c r="OF21" s="97"/>
      <c r="OG21" s="97"/>
      <c r="OH21" s="97"/>
      <c r="OI21" s="97"/>
      <c r="OJ21" s="97"/>
      <c r="OK21" s="97"/>
      <c r="OL21" s="97"/>
      <c r="OM21" s="97"/>
      <c r="ON21" s="97"/>
    </row>
    <row r="22" spans="1:404" s="84" customFormat="1" ht="52.2" x14ac:dyDescent="0.3">
      <c r="A22" s="99">
        <v>3391</v>
      </c>
      <c r="B22" s="99">
        <v>2018</v>
      </c>
      <c r="C22" s="99">
        <v>2020</v>
      </c>
      <c r="D22" s="96" t="s">
        <v>5</v>
      </c>
      <c r="E22" s="96">
        <v>926</v>
      </c>
      <c r="F22" s="93" t="s">
        <v>20</v>
      </c>
      <c r="G22" s="96">
        <v>50201</v>
      </c>
      <c r="H22" s="93" t="s">
        <v>11</v>
      </c>
      <c r="I22" s="93" t="str">
        <f t="shared" si="1"/>
        <v>50201 Edificios</v>
      </c>
      <c r="J22" s="96">
        <v>17691</v>
      </c>
      <c r="K22" s="93" t="s">
        <v>13</v>
      </c>
      <c r="L22" s="93" t="str">
        <f t="shared" si="2"/>
        <v>17691 ADICIONES Y MEJORAS A EDIFICIOS</v>
      </c>
      <c r="M22" s="98">
        <v>77136138.680000007</v>
      </c>
      <c r="N22" s="96">
        <v>1</v>
      </c>
      <c r="O22" s="98">
        <v>77136138.680000007</v>
      </c>
      <c r="P22" s="93" t="s">
        <v>22</v>
      </c>
      <c r="Q22" s="93" t="s">
        <v>8</v>
      </c>
      <c r="R22" s="96"/>
      <c r="S22" s="96"/>
      <c r="T22" s="134" t="s">
        <v>330</v>
      </c>
      <c r="U22" s="94" t="s">
        <v>9</v>
      </c>
      <c r="V22" s="97" t="s">
        <v>6</v>
      </c>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c r="IV22" s="97"/>
      <c r="IW22" s="97"/>
      <c r="IX22" s="97"/>
      <c r="IY22" s="97"/>
      <c r="IZ22" s="97"/>
      <c r="JA22" s="97"/>
      <c r="JB22" s="97"/>
      <c r="JC22" s="97"/>
      <c r="JD22" s="97"/>
      <c r="JE22" s="97"/>
      <c r="JF22" s="97"/>
      <c r="JG22" s="97"/>
      <c r="JH22" s="97"/>
      <c r="JI22" s="97"/>
      <c r="JJ22" s="97"/>
      <c r="JK22" s="97"/>
      <c r="JL22" s="97"/>
      <c r="JM22" s="97"/>
      <c r="JN22" s="97"/>
      <c r="JO22" s="97"/>
      <c r="JP22" s="97"/>
      <c r="JQ22" s="97"/>
      <c r="JR22" s="97"/>
      <c r="JS22" s="97"/>
      <c r="JT22" s="97"/>
      <c r="JU22" s="97"/>
      <c r="JV22" s="97"/>
      <c r="JW22" s="97"/>
      <c r="JX22" s="97"/>
      <c r="JY22" s="97"/>
      <c r="JZ22" s="97"/>
      <c r="KA22" s="97"/>
      <c r="KB22" s="97"/>
      <c r="KC22" s="97"/>
      <c r="KD22" s="97"/>
      <c r="KE22" s="97"/>
      <c r="KF22" s="97"/>
      <c r="KG22" s="97"/>
      <c r="KH22" s="97"/>
      <c r="KI22" s="97"/>
      <c r="KJ22" s="97"/>
      <c r="KK22" s="97"/>
      <c r="KL22" s="97"/>
      <c r="KM22" s="97"/>
      <c r="KN22" s="97"/>
      <c r="KO22" s="97"/>
      <c r="KP22" s="97"/>
      <c r="KQ22" s="97"/>
      <c r="KR22" s="97"/>
      <c r="KS22" s="97"/>
      <c r="KT22" s="97"/>
      <c r="KU22" s="97"/>
      <c r="KV22" s="97"/>
      <c r="KW22" s="97"/>
      <c r="KX22" s="97"/>
      <c r="KY22" s="97"/>
      <c r="KZ22" s="97"/>
      <c r="LA22" s="97"/>
      <c r="LB22" s="97"/>
      <c r="LC22" s="97"/>
      <c r="LD22" s="97"/>
      <c r="LE22" s="97"/>
      <c r="LF22" s="97"/>
      <c r="LG22" s="97"/>
      <c r="LH22" s="97"/>
      <c r="LI22" s="97"/>
      <c r="LJ22" s="97"/>
      <c r="LK22" s="97"/>
      <c r="LL22" s="97"/>
      <c r="LM22" s="97"/>
      <c r="LN22" s="97"/>
      <c r="LO22" s="97"/>
      <c r="LP22" s="97"/>
      <c r="LQ22" s="97"/>
      <c r="LR22" s="97"/>
      <c r="LS22" s="97"/>
      <c r="LT22" s="97"/>
      <c r="LU22" s="97"/>
      <c r="LV22" s="97"/>
      <c r="LW22" s="97"/>
      <c r="LX22" s="97"/>
      <c r="LY22" s="97"/>
      <c r="LZ22" s="97"/>
      <c r="MA22" s="97"/>
      <c r="MB22" s="97"/>
      <c r="MC22" s="97"/>
      <c r="MD22" s="97"/>
      <c r="ME22" s="97"/>
      <c r="MF22" s="97"/>
      <c r="MG22" s="97"/>
      <c r="MH22" s="97"/>
      <c r="MI22" s="97"/>
      <c r="MJ22" s="97"/>
      <c r="MK22" s="97"/>
      <c r="ML22" s="97"/>
      <c r="MM22" s="97"/>
      <c r="MN22" s="97"/>
      <c r="MO22" s="97"/>
      <c r="MP22" s="97"/>
      <c r="MQ22" s="97"/>
      <c r="MR22" s="97"/>
      <c r="MS22" s="97"/>
      <c r="MT22" s="97"/>
      <c r="MU22" s="97"/>
      <c r="MV22" s="97"/>
      <c r="MW22" s="97"/>
      <c r="MX22" s="97"/>
      <c r="MY22" s="97"/>
      <c r="MZ22" s="97"/>
      <c r="NA22" s="97"/>
      <c r="NB22" s="97"/>
      <c r="NC22" s="97"/>
      <c r="ND22" s="97"/>
      <c r="NE22" s="97"/>
      <c r="NF22" s="97"/>
      <c r="NG22" s="97"/>
      <c r="NH22" s="97"/>
      <c r="NI22" s="97"/>
      <c r="NJ22" s="97"/>
      <c r="NK22" s="97"/>
      <c r="NL22" s="97"/>
      <c r="NM22" s="97"/>
      <c r="NN22" s="97"/>
      <c r="NO22" s="97"/>
      <c r="NP22" s="97"/>
      <c r="NQ22" s="97"/>
      <c r="NR22" s="97"/>
      <c r="NS22" s="97"/>
      <c r="NT22" s="97"/>
      <c r="NU22" s="97"/>
      <c r="NV22" s="97"/>
      <c r="NW22" s="97"/>
      <c r="NX22" s="97"/>
      <c r="NY22" s="97"/>
      <c r="NZ22" s="97"/>
      <c r="OA22" s="97"/>
      <c r="OB22" s="97"/>
      <c r="OC22" s="97"/>
      <c r="OD22" s="97"/>
      <c r="OE22" s="97"/>
      <c r="OF22" s="97"/>
      <c r="OG22" s="97"/>
      <c r="OH22" s="97"/>
      <c r="OI22" s="97"/>
      <c r="OJ22" s="97"/>
      <c r="OK22" s="97"/>
      <c r="OL22" s="97"/>
      <c r="OM22" s="97"/>
      <c r="ON22" s="97"/>
    </row>
    <row r="23" spans="1:404" s="97" customFormat="1" ht="52.2" x14ac:dyDescent="0.3">
      <c r="A23" s="91">
        <v>3460</v>
      </c>
      <c r="B23" s="91">
        <v>2018</v>
      </c>
      <c r="C23" s="91">
        <v>2020</v>
      </c>
      <c r="D23" s="92" t="s">
        <v>14</v>
      </c>
      <c r="E23" s="92">
        <v>926</v>
      </c>
      <c r="F23" s="93" t="s">
        <v>20</v>
      </c>
      <c r="G23" s="92">
        <v>50104</v>
      </c>
      <c r="H23" s="94" t="s">
        <v>33</v>
      </c>
      <c r="I23" s="93" t="str">
        <f t="shared" si="1"/>
        <v>50104 Equipo y mobiliario de oficina</v>
      </c>
      <c r="J23" s="92">
        <v>23406</v>
      </c>
      <c r="K23" s="94" t="s">
        <v>32</v>
      </c>
      <c r="L23" s="93" t="str">
        <f t="shared" si="2"/>
        <v>23406 AIRE ACONDICIONADO</v>
      </c>
      <c r="M23" s="95">
        <v>13985782.800000001</v>
      </c>
      <c r="N23" s="92">
        <v>8</v>
      </c>
      <c r="O23" s="95">
        <v>111886262.40000001</v>
      </c>
      <c r="P23" s="93" t="s">
        <v>22</v>
      </c>
      <c r="Q23" s="93" t="s">
        <v>8</v>
      </c>
      <c r="R23" s="96"/>
      <c r="S23" s="96"/>
      <c r="T23" s="134" t="s">
        <v>331</v>
      </c>
      <c r="U23" s="94" t="s">
        <v>155</v>
      </c>
      <c r="V23" s="97" t="s">
        <v>6</v>
      </c>
    </row>
    <row r="24" spans="1:404" s="84" customFormat="1" ht="87" x14ac:dyDescent="0.3">
      <c r="A24" s="99">
        <v>2988</v>
      </c>
      <c r="B24" s="99">
        <v>2018</v>
      </c>
      <c r="C24" s="99">
        <v>2020</v>
      </c>
      <c r="D24" s="96" t="s">
        <v>14</v>
      </c>
      <c r="E24" s="96">
        <v>926</v>
      </c>
      <c r="F24" s="93" t="s">
        <v>20</v>
      </c>
      <c r="G24" s="96">
        <v>10801</v>
      </c>
      <c r="H24" s="93" t="s">
        <v>3</v>
      </c>
      <c r="I24" s="93" t="str">
        <f t="shared" si="1"/>
        <v>10801 Mantenimiento de edificios y locales</v>
      </c>
      <c r="J24" s="96">
        <v>19545</v>
      </c>
      <c r="K24" s="93" t="s">
        <v>17</v>
      </c>
      <c r="L24" s="93" t="str">
        <f t="shared" si="2"/>
        <v>19545 MANTENIMIENTO DE EDIFICIOS Y LOCALES</v>
      </c>
      <c r="M24" s="98">
        <v>45000000</v>
      </c>
      <c r="N24" s="96">
        <v>1</v>
      </c>
      <c r="O24" s="98">
        <v>45000000</v>
      </c>
      <c r="P24" s="93" t="s">
        <v>35</v>
      </c>
      <c r="Q24" s="93" t="s">
        <v>36</v>
      </c>
      <c r="R24" s="96"/>
      <c r="S24" s="96"/>
      <c r="T24" s="134" t="s">
        <v>180</v>
      </c>
      <c r="U24" s="94" t="s">
        <v>9</v>
      </c>
      <c r="V24" s="97" t="s">
        <v>6</v>
      </c>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c r="IV24" s="97"/>
      <c r="IW24" s="97"/>
      <c r="IX24" s="97"/>
      <c r="IY24" s="97"/>
      <c r="IZ24" s="97"/>
      <c r="JA24" s="97"/>
      <c r="JB24" s="97"/>
      <c r="JC24" s="97"/>
      <c r="JD24" s="97"/>
      <c r="JE24" s="97"/>
      <c r="JF24" s="97"/>
      <c r="JG24" s="97"/>
      <c r="JH24" s="97"/>
      <c r="JI24" s="97"/>
      <c r="JJ24" s="97"/>
      <c r="JK24" s="97"/>
      <c r="JL24" s="97"/>
      <c r="JM24" s="97"/>
      <c r="JN24" s="97"/>
      <c r="JO24" s="97"/>
      <c r="JP24" s="97"/>
      <c r="JQ24" s="97"/>
      <c r="JR24" s="97"/>
      <c r="JS24" s="97"/>
      <c r="JT24" s="97"/>
      <c r="JU24" s="97"/>
      <c r="JV24" s="97"/>
      <c r="JW24" s="97"/>
      <c r="JX24" s="97"/>
      <c r="JY24" s="97"/>
      <c r="JZ24" s="97"/>
      <c r="KA24" s="97"/>
      <c r="KB24" s="97"/>
      <c r="KC24" s="97"/>
      <c r="KD24" s="97"/>
      <c r="KE24" s="97"/>
      <c r="KF24" s="97"/>
      <c r="KG24" s="97"/>
      <c r="KH24" s="97"/>
      <c r="KI24" s="97"/>
      <c r="KJ24" s="97"/>
      <c r="KK24" s="97"/>
      <c r="KL24" s="97"/>
      <c r="KM24" s="97"/>
      <c r="KN24" s="97"/>
      <c r="KO24" s="97"/>
      <c r="KP24" s="97"/>
      <c r="KQ24" s="97"/>
      <c r="KR24" s="97"/>
      <c r="KS24" s="97"/>
      <c r="KT24" s="97"/>
      <c r="KU24" s="97"/>
      <c r="KV24" s="97"/>
      <c r="KW24" s="97"/>
      <c r="KX24" s="97"/>
      <c r="KY24" s="97"/>
      <c r="KZ24" s="97"/>
      <c r="LA24" s="97"/>
      <c r="LB24" s="97"/>
      <c r="LC24" s="97"/>
      <c r="LD24" s="97"/>
      <c r="LE24" s="97"/>
      <c r="LF24" s="97"/>
      <c r="LG24" s="97"/>
      <c r="LH24" s="97"/>
      <c r="LI24" s="97"/>
      <c r="LJ24" s="97"/>
      <c r="LK24" s="97"/>
      <c r="LL24" s="97"/>
      <c r="LM24" s="97"/>
      <c r="LN24" s="97"/>
      <c r="LO24" s="97"/>
      <c r="LP24" s="97"/>
      <c r="LQ24" s="97"/>
      <c r="LR24" s="97"/>
      <c r="LS24" s="97"/>
      <c r="LT24" s="97"/>
      <c r="LU24" s="97"/>
      <c r="LV24" s="97"/>
      <c r="LW24" s="97"/>
      <c r="LX24" s="97"/>
      <c r="LY24" s="97"/>
      <c r="LZ24" s="97"/>
      <c r="MA24" s="97"/>
      <c r="MB24" s="97"/>
      <c r="MC24" s="97"/>
      <c r="MD24" s="97"/>
      <c r="ME24" s="97"/>
      <c r="MF24" s="97"/>
      <c r="MG24" s="97"/>
      <c r="MH24" s="97"/>
      <c r="MI24" s="97"/>
      <c r="MJ24" s="97"/>
      <c r="MK24" s="97"/>
      <c r="ML24" s="97"/>
      <c r="MM24" s="97"/>
      <c r="MN24" s="97"/>
      <c r="MO24" s="97"/>
      <c r="MP24" s="97"/>
      <c r="MQ24" s="97"/>
      <c r="MR24" s="97"/>
      <c r="MS24" s="97"/>
      <c r="MT24" s="97"/>
      <c r="MU24" s="97"/>
      <c r="MV24" s="97"/>
      <c r="MW24" s="97"/>
      <c r="MX24" s="97"/>
      <c r="MY24" s="97"/>
      <c r="MZ24" s="97"/>
      <c r="NA24" s="97"/>
      <c r="NB24" s="97"/>
      <c r="NC24" s="97"/>
      <c r="ND24" s="97"/>
      <c r="NE24" s="97"/>
      <c r="NF24" s="97"/>
      <c r="NG24" s="97"/>
      <c r="NH24" s="97"/>
      <c r="NI24" s="97"/>
      <c r="NJ24" s="97"/>
      <c r="NK24" s="97"/>
      <c r="NL24" s="97"/>
      <c r="NM24" s="97"/>
      <c r="NN24" s="97"/>
      <c r="NO24" s="97"/>
      <c r="NP24" s="97"/>
      <c r="NQ24" s="97"/>
      <c r="NR24" s="97"/>
      <c r="NS24" s="97"/>
      <c r="NT24" s="97"/>
      <c r="NU24" s="97"/>
      <c r="NV24" s="97"/>
      <c r="NW24" s="97"/>
      <c r="NX24" s="97"/>
      <c r="NY24" s="97"/>
      <c r="NZ24" s="97"/>
      <c r="OA24" s="97"/>
      <c r="OB24" s="97"/>
      <c r="OC24" s="97"/>
      <c r="OD24" s="97"/>
      <c r="OE24" s="97"/>
      <c r="OF24" s="97"/>
      <c r="OG24" s="97"/>
      <c r="OH24" s="97"/>
      <c r="OI24" s="97"/>
      <c r="OJ24" s="97"/>
      <c r="OK24" s="97"/>
      <c r="OL24" s="97"/>
      <c r="OM24" s="97"/>
      <c r="ON24" s="97"/>
    </row>
    <row r="25" spans="1:404" s="84" customFormat="1" ht="69.599999999999994" x14ac:dyDescent="0.3">
      <c r="A25" s="99">
        <v>2992</v>
      </c>
      <c r="B25" s="99">
        <v>2018</v>
      </c>
      <c r="C25" s="99">
        <v>2020</v>
      </c>
      <c r="D25" s="96" t="s">
        <v>14</v>
      </c>
      <c r="E25" s="96">
        <v>926</v>
      </c>
      <c r="F25" s="93" t="s">
        <v>20</v>
      </c>
      <c r="G25" s="96">
        <v>10801</v>
      </c>
      <c r="H25" s="93" t="s">
        <v>3</v>
      </c>
      <c r="I25" s="93" t="str">
        <f t="shared" si="1"/>
        <v>10801 Mantenimiento de edificios y locales</v>
      </c>
      <c r="J25" s="96">
        <v>19545</v>
      </c>
      <c r="K25" s="93" t="s">
        <v>17</v>
      </c>
      <c r="L25" s="93" t="str">
        <f t="shared" si="2"/>
        <v>19545 MANTENIMIENTO DE EDIFICIOS Y LOCALES</v>
      </c>
      <c r="M25" s="98">
        <v>75000000</v>
      </c>
      <c r="N25" s="96">
        <v>1</v>
      </c>
      <c r="O25" s="98">
        <v>75000000</v>
      </c>
      <c r="P25" s="93" t="s">
        <v>35</v>
      </c>
      <c r="Q25" s="93" t="s">
        <v>36</v>
      </c>
      <c r="R25" s="96"/>
      <c r="S25" s="96"/>
      <c r="T25" s="134" t="s">
        <v>332</v>
      </c>
      <c r="U25" s="94" t="s">
        <v>9</v>
      </c>
      <c r="V25" s="97" t="s">
        <v>6</v>
      </c>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c r="IW25" s="97"/>
      <c r="IX25" s="97"/>
      <c r="IY25" s="97"/>
      <c r="IZ25" s="97"/>
      <c r="JA25" s="97"/>
      <c r="JB25" s="97"/>
      <c r="JC25" s="97"/>
      <c r="JD25" s="97"/>
      <c r="JE25" s="97"/>
      <c r="JF25" s="97"/>
      <c r="JG25" s="97"/>
      <c r="JH25" s="97"/>
      <c r="JI25" s="97"/>
      <c r="JJ25" s="97"/>
      <c r="JK25" s="97"/>
      <c r="JL25" s="97"/>
      <c r="JM25" s="97"/>
      <c r="JN25" s="97"/>
      <c r="JO25" s="97"/>
      <c r="JP25" s="97"/>
      <c r="JQ25" s="97"/>
      <c r="JR25" s="97"/>
      <c r="JS25" s="97"/>
      <c r="JT25" s="97"/>
      <c r="JU25" s="97"/>
      <c r="JV25" s="97"/>
      <c r="JW25" s="97"/>
      <c r="JX25" s="97"/>
      <c r="JY25" s="97"/>
      <c r="JZ25" s="97"/>
      <c r="KA25" s="97"/>
      <c r="KB25" s="97"/>
      <c r="KC25" s="97"/>
      <c r="KD25" s="97"/>
      <c r="KE25" s="97"/>
      <c r="KF25" s="97"/>
      <c r="KG25" s="97"/>
      <c r="KH25" s="97"/>
      <c r="KI25" s="97"/>
      <c r="KJ25" s="97"/>
      <c r="KK25" s="97"/>
      <c r="KL25" s="97"/>
      <c r="KM25" s="97"/>
      <c r="KN25" s="97"/>
      <c r="KO25" s="97"/>
      <c r="KP25" s="97"/>
      <c r="KQ25" s="97"/>
      <c r="KR25" s="97"/>
      <c r="KS25" s="97"/>
      <c r="KT25" s="97"/>
      <c r="KU25" s="97"/>
      <c r="KV25" s="97"/>
      <c r="KW25" s="97"/>
      <c r="KX25" s="97"/>
      <c r="KY25" s="97"/>
      <c r="KZ25" s="97"/>
      <c r="LA25" s="97"/>
      <c r="LB25" s="97"/>
      <c r="LC25" s="97"/>
      <c r="LD25" s="97"/>
      <c r="LE25" s="97"/>
      <c r="LF25" s="97"/>
      <c r="LG25" s="97"/>
      <c r="LH25" s="97"/>
      <c r="LI25" s="97"/>
      <c r="LJ25" s="97"/>
      <c r="LK25" s="97"/>
      <c r="LL25" s="97"/>
      <c r="LM25" s="97"/>
      <c r="LN25" s="97"/>
      <c r="LO25" s="97"/>
      <c r="LP25" s="97"/>
      <c r="LQ25" s="97"/>
      <c r="LR25" s="97"/>
      <c r="LS25" s="97"/>
      <c r="LT25" s="97"/>
      <c r="LU25" s="97"/>
      <c r="LV25" s="97"/>
      <c r="LW25" s="97"/>
      <c r="LX25" s="97"/>
      <c r="LY25" s="97"/>
      <c r="LZ25" s="97"/>
      <c r="MA25" s="97"/>
      <c r="MB25" s="97"/>
      <c r="MC25" s="97"/>
      <c r="MD25" s="97"/>
      <c r="ME25" s="97"/>
      <c r="MF25" s="97"/>
      <c r="MG25" s="97"/>
      <c r="MH25" s="97"/>
      <c r="MI25" s="97"/>
      <c r="MJ25" s="97"/>
      <c r="MK25" s="97"/>
      <c r="ML25" s="97"/>
      <c r="MM25" s="97"/>
      <c r="MN25" s="97"/>
      <c r="MO25" s="97"/>
      <c r="MP25" s="97"/>
      <c r="MQ25" s="97"/>
      <c r="MR25" s="97"/>
      <c r="MS25" s="97"/>
      <c r="MT25" s="97"/>
      <c r="MU25" s="97"/>
      <c r="MV25" s="97"/>
      <c r="MW25" s="97"/>
      <c r="MX25" s="97"/>
      <c r="MY25" s="97"/>
      <c r="MZ25" s="97"/>
      <c r="NA25" s="97"/>
      <c r="NB25" s="97"/>
      <c r="NC25" s="97"/>
      <c r="ND25" s="97"/>
      <c r="NE25" s="97"/>
      <c r="NF25" s="97"/>
      <c r="NG25" s="97"/>
      <c r="NH25" s="97"/>
      <c r="NI25" s="97"/>
      <c r="NJ25" s="97"/>
      <c r="NK25" s="97"/>
      <c r="NL25" s="97"/>
      <c r="NM25" s="97"/>
      <c r="NN25" s="97"/>
      <c r="NO25" s="97"/>
      <c r="NP25" s="97"/>
      <c r="NQ25" s="97"/>
      <c r="NR25" s="97"/>
      <c r="NS25" s="97"/>
      <c r="NT25" s="97"/>
      <c r="NU25" s="97"/>
      <c r="NV25" s="97"/>
      <c r="NW25" s="97"/>
      <c r="NX25" s="97"/>
      <c r="NY25" s="97"/>
      <c r="NZ25" s="97"/>
      <c r="OA25" s="97"/>
      <c r="OB25" s="97"/>
      <c r="OC25" s="97"/>
      <c r="OD25" s="97"/>
      <c r="OE25" s="97"/>
      <c r="OF25" s="97"/>
      <c r="OG25" s="97"/>
      <c r="OH25" s="97"/>
      <c r="OI25" s="97"/>
      <c r="OJ25" s="97"/>
      <c r="OK25" s="97"/>
      <c r="OL25" s="97"/>
      <c r="OM25" s="97"/>
      <c r="ON25" s="97"/>
    </row>
    <row r="26" spans="1:404" s="97" customFormat="1" ht="69.599999999999994" x14ac:dyDescent="0.3">
      <c r="A26" s="91">
        <v>3005</v>
      </c>
      <c r="B26" s="91">
        <v>2018</v>
      </c>
      <c r="C26" s="91">
        <v>2020</v>
      </c>
      <c r="D26" s="92" t="s">
        <v>14</v>
      </c>
      <c r="E26" s="92">
        <v>926</v>
      </c>
      <c r="F26" s="93" t="s">
        <v>20</v>
      </c>
      <c r="G26" s="92">
        <v>50201</v>
      </c>
      <c r="H26" s="93" t="s">
        <v>11</v>
      </c>
      <c r="I26" s="93" t="str">
        <f t="shared" si="1"/>
        <v>50201 Edificios</v>
      </c>
      <c r="J26" s="92">
        <v>21887</v>
      </c>
      <c r="K26" s="94" t="s">
        <v>21</v>
      </c>
      <c r="L26" s="93" t="str">
        <f t="shared" si="2"/>
        <v>21887 EDIFICIOS</v>
      </c>
      <c r="M26" s="95">
        <v>170000000</v>
      </c>
      <c r="N26" s="92">
        <v>1</v>
      </c>
      <c r="O26" s="95">
        <v>170000000</v>
      </c>
      <c r="P26" s="93" t="s">
        <v>35</v>
      </c>
      <c r="Q26" s="93" t="s">
        <v>36</v>
      </c>
      <c r="R26" s="96"/>
      <c r="S26" s="96"/>
      <c r="T26" s="134" t="s">
        <v>333</v>
      </c>
      <c r="U26" s="94" t="s">
        <v>12</v>
      </c>
      <c r="V26" s="97" t="s">
        <v>6</v>
      </c>
    </row>
    <row r="27" spans="1:404" s="97" customFormat="1" ht="69.599999999999994" x14ac:dyDescent="0.3">
      <c r="A27" s="91">
        <v>2775</v>
      </c>
      <c r="B27" s="91">
        <v>2018</v>
      </c>
      <c r="C27" s="91">
        <v>2020</v>
      </c>
      <c r="D27" s="92" t="s">
        <v>5</v>
      </c>
      <c r="E27" s="92">
        <v>927</v>
      </c>
      <c r="F27" s="93" t="s">
        <v>7</v>
      </c>
      <c r="G27" s="92">
        <v>50104</v>
      </c>
      <c r="H27" s="93" t="s">
        <v>33</v>
      </c>
      <c r="I27" s="93" t="str">
        <f t="shared" si="1"/>
        <v>50104 Equipo y mobiliario de oficina</v>
      </c>
      <c r="J27" s="92">
        <v>24644</v>
      </c>
      <c r="K27" s="94" t="s">
        <v>37</v>
      </c>
      <c r="L27" s="93" t="str">
        <f t="shared" si="2"/>
        <v>24644 MUEBLE TIPO MOSTRADOR</v>
      </c>
      <c r="M27" s="95">
        <v>5000000</v>
      </c>
      <c r="N27" s="92">
        <v>1</v>
      </c>
      <c r="O27" s="95">
        <v>5000000</v>
      </c>
      <c r="P27" s="93" t="s">
        <v>38</v>
      </c>
      <c r="Q27" s="93" t="s">
        <v>39</v>
      </c>
      <c r="R27" s="96"/>
      <c r="S27" s="96"/>
      <c r="T27" s="134" t="s">
        <v>40</v>
      </c>
      <c r="U27" s="94" t="s">
        <v>12</v>
      </c>
      <c r="V27" s="97" t="s">
        <v>6</v>
      </c>
    </row>
    <row r="28" spans="1:404" s="97" customFormat="1" ht="52.2" x14ac:dyDescent="0.3">
      <c r="A28" s="91">
        <v>2777</v>
      </c>
      <c r="B28" s="91">
        <v>2018</v>
      </c>
      <c r="C28" s="91">
        <v>2020</v>
      </c>
      <c r="D28" s="92" t="s">
        <v>5</v>
      </c>
      <c r="E28" s="92">
        <v>927</v>
      </c>
      <c r="F28" s="93" t="s">
        <v>7</v>
      </c>
      <c r="G28" s="92">
        <v>50104</v>
      </c>
      <c r="H28" s="93" t="s">
        <v>33</v>
      </c>
      <c r="I28" s="93" t="str">
        <f t="shared" si="1"/>
        <v>50104 Equipo y mobiliario de oficina</v>
      </c>
      <c r="J28" s="92">
        <v>24644</v>
      </c>
      <c r="K28" s="94" t="s">
        <v>37</v>
      </c>
      <c r="L28" s="93" t="str">
        <f t="shared" si="2"/>
        <v>24644 MUEBLE TIPO MOSTRADOR</v>
      </c>
      <c r="M28" s="95">
        <v>5000000</v>
      </c>
      <c r="N28" s="92">
        <v>1</v>
      </c>
      <c r="O28" s="95">
        <v>5000000</v>
      </c>
      <c r="P28" s="93" t="s">
        <v>41</v>
      </c>
      <c r="Q28" s="93" t="s">
        <v>39</v>
      </c>
      <c r="R28" s="96"/>
      <c r="S28" s="96"/>
      <c r="T28" s="134" t="s">
        <v>42</v>
      </c>
      <c r="U28" s="94" t="s">
        <v>12</v>
      </c>
      <c r="V28" s="97" t="s">
        <v>6</v>
      </c>
    </row>
    <row r="29" spans="1:404" s="97" customFormat="1" ht="87" x14ac:dyDescent="0.3">
      <c r="A29" s="91">
        <v>1179</v>
      </c>
      <c r="B29" s="91">
        <v>2018</v>
      </c>
      <c r="C29" s="91">
        <v>2020</v>
      </c>
      <c r="D29" s="92" t="s">
        <v>14</v>
      </c>
      <c r="E29" s="92">
        <v>926</v>
      </c>
      <c r="F29" s="93" t="s">
        <v>20</v>
      </c>
      <c r="G29" s="92">
        <v>50201</v>
      </c>
      <c r="H29" s="94" t="s">
        <v>11</v>
      </c>
      <c r="I29" s="93" t="str">
        <f t="shared" si="1"/>
        <v>50201 Edificios</v>
      </c>
      <c r="J29" s="92">
        <v>17691</v>
      </c>
      <c r="K29" s="94" t="s">
        <v>13</v>
      </c>
      <c r="L29" s="93" t="str">
        <f t="shared" si="2"/>
        <v>17691 ADICIONES Y MEJORAS A EDIFICIOS</v>
      </c>
      <c r="M29" s="95">
        <v>26478604.350000001</v>
      </c>
      <c r="N29" s="92">
        <v>1</v>
      </c>
      <c r="O29" s="95">
        <v>26478604.350000001</v>
      </c>
      <c r="P29" s="93" t="s">
        <v>43</v>
      </c>
      <c r="Q29" s="93" t="s">
        <v>44</v>
      </c>
      <c r="R29" s="96"/>
      <c r="S29" s="96"/>
      <c r="T29" s="134" t="s">
        <v>45</v>
      </c>
      <c r="U29" s="94" t="s">
        <v>155</v>
      </c>
      <c r="V29" s="97" t="s">
        <v>6</v>
      </c>
    </row>
    <row r="30" spans="1:404" s="97" customFormat="1" ht="108" customHeight="1" x14ac:dyDescent="0.3">
      <c r="A30" s="91">
        <v>1180</v>
      </c>
      <c r="B30" s="91">
        <v>2018</v>
      </c>
      <c r="C30" s="91">
        <v>2020</v>
      </c>
      <c r="D30" s="92" t="s">
        <v>14</v>
      </c>
      <c r="E30" s="92">
        <v>926</v>
      </c>
      <c r="F30" s="93" t="s">
        <v>20</v>
      </c>
      <c r="G30" s="92">
        <v>10801</v>
      </c>
      <c r="H30" s="94" t="s">
        <v>3</v>
      </c>
      <c r="I30" s="93" t="str">
        <f t="shared" si="1"/>
        <v>10801 Mantenimiento de edificios y locales</v>
      </c>
      <c r="J30" s="92">
        <v>19545</v>
      </c>
      <c r="K30" s="94" t="s">
        <v>17</v>
      </c>
      <c r="L30" s="93" t="str">
        <f t="shared" si="2"/>
        <v>19545 MANTENIMIENTO DE EDIFICIOS Y LOCALES</v>
      </c>
      <c r="M30" s="95">
        <v>9121480.5</v>
      </c>
      <c r="N30" s="92">
        <v>1</v>
      </c>
      <c r="O30" s="95">
        <v>9121480.5</v>
      </c>
      <c r="P30" s="93" t="s">
        <v>43</v>
      </c>
      <c r="Q30" s="93" t="s">
        <v>44</v>
      </c>
      <c r="R30" s="96"/>
      <c r="S30" s="96"/>
      <c r="T30" s="134" t="s">
        <v>46</v>
      </c>
      <c r="U30" s="94" t="s">
        <v>155</v>
      </c>
      <c r="V30" s="97" t="s">
        <v>6</v>
      </c>
    </row>
    <row r="31" spans="1:404" s="97" customFormat="1" ht="52.2" x14ac:dyDescent="0.3">
      <c r="A31" s="91">
        <v>1186</v>
      </c>
      <c r="B31" s="91">
        <v>2018</v>
      </c>
      <c r="C31" s="91">
        <v>2020</v>
      </c>
      <c r="D31" s="92" t="s">
        <v>14</v>
      </c>
      <c r="E31" s="92">
        <v>926</v>
      </c>
      <c r="F31" s="93" t="s">
        <v>20</v>
      </c>
      <c r="G31" s="92">
        <v>10801</v>
      </c>
      <c r="H31" s="94" t="s">
        <v>3</v>
      </c>
      <c r="I31" s="93" t="str">
        <f t="shared" si="1"/>
        <v>10801 Mantenimiento de edificios y locales</v>
      </c>
      <c r="J31" s="92">
        <v>19545</v>
      </c>
      <c r="K31" s="94" t="s">
        <v>17</v>
      </c>
      <c r="L31" s="93" t="str">
        <f t="shared" si="2"/>
        <v>19545 MANTENIMIENTO DE EDIFICIOS Y LOCALES</v>
      </c>
      <c r="M31" s="95">
        <v>44054838.299999997</v>
      </c>
      <c r="N31" s="92">
        <v>1</v>
      </c>
      <c r="O31" s="95">
        <v>44054838.299999997</v>
      </c>
      <c r="P31" s="93" t="s">
        <v>43</v>
      </c>
      <c r="Q31" s="93" t="s">
        <v>44</v>
      </c>
      <c r="R31" s="96"/>
      <c r="S31" s="96"/>
      <c r="T31" s="134" t="s">
        <v>47</v>
      </c>
      <c r="U31" s="94" t="s">
        <v>155</v>
      </c>
      <c r="V31" s="97" t="s">
        <v>6</v>
      </c>
    </row>
    <row r="32" spans="1:404" s="97" customFormat="1" ht="104.4" x14ac:dyDescent="0.3">
      <c r="A32" s="91">
        <v>1386</v>
      </c>
      <c r="B32" s="91">
        <v>2018</v>
      </c>
      <c r="C32" s="91">
        <v>2020</v>
      </c>
      <c r="D32" s="92" t="s">
        <v>14</v>
      </c>
      <c r="E32" s="92">
        <v>926</v>
      </c>
      <c r="F32" s="93" t="s">
        <v>20</v>
      </c>
      <c r="G32" s="92">
        <v>10801</v>
      </c>
      <c r="H32" s="93" t="s">
        <v>3</v>
      </c>
      <c r="I32" s="93" t="str">
        <f t="shared" si="1"/>
        <v>10801 Mantenimiento de edificios y locales</v>
      </c>
      <c r="J32" s="92">
        <v>19545</v>
      </c>
      <c r="K32" s="94" t="s">
        <v>17</v>
      </c>
      <c r="L32" s="93" t="str">
        <f t="shared" si="2"/>
        <v>19545 MANTENIMIENTO DE EDIFICIOS Y LOCALES</v>
      </c>
      <c r="M32" s="95">
        <v>24212329</v>
      </c>
      <c r="N32" s="92">
        <v>1</v>
      </c>
      <c r="O32" s="95">
        <v>24212329</v>
      </c>
      <c r="P32" s="93" t="s">
        <v>43</v>
      </c>
      <c r="Q32" s="93" t="s">
        <v>44</v>
      </c>
      <c r="R32" s="96"/>
      <c r="S32" s="96"/>
      <c r="T32" s="134" t="s">
        <v>334</v>
      </c>
      <c r="U32" s="94" t="s">
        <v>12</v>
      </c>
      <c r="V32" s="97" t="s">
        <v>6</v>
      </c>
    </row>
    <row r="33" spans="1:404" s="97" customFormat="1" ht="52.2" x14ac:dyDescent="0.3">
      <c r="A33" s="91">
        <v>1849</v>
      </c>
      <c r="B33" s="91">
        <v>2018</v>
      </c>
      <c r="C33" s="91">
        <v>2020</v>
      </c>
      <c r="D33" s="92" t="s">
        <v>14</v>
      </c>
      <c r="E33" s="92">
        <v>926</v>
      </c>
      <c r="F33" s="93" t="s">
        <v>20</v>
      </c>
      <c r="G33" s="92">
        <v>10801</v>
      </c>
      <c r="H33" s="93" t="s">
        <v>3</v>
      </c>
      <c r="I33" s="93" t="str">
        <f t="shared" si="1"/>
        <v>10801 Mantenimiento de edificios y locales</v>
      </c>
      <c r="J33" s="92">
        <v>19545</v>
      </c>
      <c r="K33" s="94" t="s">
        <v>17</v>
      </c>
      <c r="L33" s="93" t="str">
        <f t="shared" si="2"/>
        <v>19545 MANTENIMIENTO DE EDIFICIOS Y LOCALES</v>
      </c>
      <c r="M33" s="95">
        <v>17577892.199999999</v>
      </c>
      <c r="N33" s="92">
        <v>1</v>
      </c>
      <c r="O33" s="95">
        <v>17577892.199999999</v>
      </c>
      <c r="P33" s="93" t="s">
        <v>43</v>
      </c>
      <c r="Q33" s="93" t="s">
        <v>44</v>
      </c>
      <c r="R33" s="96"/>
      <c r="S33" s="96"/>
      <c r="T33" s="134" t="s">
        <v>335</v>
      </c>
      <c r="U33" s="94" t="s">
        <v>12</v>
      </c>
      <c r="V33" s="97" t="s">
        <v>6</v>
      </c>
    </row>
    <row r="34" spans="1:404" s="84" customFormat="1" ht="199.8" customHeight="1" x14ac:dyDescent="0.3">
      <c r="A34" s="99">
        <v>1865</v>
      </c>
      <c r="B34" s="99">
        <v>2018</v>
      </c>
      <c r="C34" s="99">
        <v>2020</v>
      </c>
      <c r="D34" s="96" t="s">
        <v>5</v>
      </c>
      <c r="E34" s="96">
        <v>926</v>
      </c>
      <c r="F34" s="93" t="s">
        <v>20</v>
      </c>
      <c r="G34" s="96">
        <v>50201</v>
      </c>
      <c r="H34" s="93" t="s">
        <v>11</v>
      </c>
      <c r="I34" s="93" t="str">
        <f t="shared" si="1"/>
        <v>50201 Edificios</v>
      </c>
      <c r="J34" s="96">
        <v>22922</v>
      </c>
      <c r="K34" s="93" t="s">
        <v>48</v>
      </c>
      <c r="L34" s="93" t="str">
        <f t="shared" si="2"/>
        <v>22922 ACONDICIONAMIENTO ELECTRICO</v>
      </c>
      <c r="M34" s="98">
        <v>284670463.24000001</v>
      </c>
      <c r="N34" s="96">
        <v>1</v>
      </c>
      <c r="O34" s="98">
        <v>284670463.24000001</v>
      </c>
      <c r="P34" s="93" t="s">
        <v>43</v>
      </c>
      <c r="Q34" s="93" t="s">
        <v>44</v>
      </c>
      <c r="R34" s="96"/>
      <c r="S34" s="96"/>
      <c r="T34" s="134" t="s">
        <v>184</v>
      </c>
      <c r="U34" s="94" t="s">
        <v>9</v>
      </c>
      <c r="V34" s="97" t="s">
        <v>6</v>
      </c>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c r="IW34" s="97"/>
      <c r="IX34" s="97"/>
      <c r="IY34" s="97"/>
      <c r="IZ34" s="97"/>
      <c r="JA34" s="97"/>
      <c r="JB34" s="97"/>
      <c r="JC34" s="97"/>
      <c r="JD34" s="97"/>
      <c r="JE34" s="97"/>
      <c r="JF34" s="97"/>
      <c r="JG34" s="97"/>
      <c r="JH34" s="97"/>
      <c r="JI34" s="97"/>
      <c r="JJ34" s="97"/>
      <c r="JK34" s="97"/>
      <c r="JL34" s="97"/>
      <c r="JM34" s="97"/>
      <c r="JN34" s="97"/>
      <c r="JO34" s="97"/>
      <c r="JP34" s="97"/>
      <c r="JQ34" s="97"/>
      <c r="JR34" s="97"/>
      <c r="JS34" s="97"/>
      <c r="JT34" s="97"/>
      <c r="JU34" s="97"/>
      <c r="JV34" s="97"/>
      <c r="JW34" s="97"/>
      <c r="JX34" s="97"/>
      <c r="JY34" s="97"/>
      <c r="JZ34" s="97"/>
      <c r="KA34" s="97"/>
      <c r="KB34" s="97"/>
      <c r="KC34" s="97"/>
      <c r="KD34" s="97"/>
      <c r="KE34" s="97"/>
      <c r="KF34" s="97"/>
      <c r="KG34" s="97"/>
      <c r="KH34" s="97"/>
      <c r="KI34" s="97"/>
      <c r="KJ34" s="97"/>
      <c r="KK34" s="97"/>
      <c r="KL34" s="97"/>
      <c r="KM34" s="97"/>
      <c r="KN34" s="97"/>
      <c r="KO34" s="97"/>
      <c r="KP34" s="97"/>
      <c r="KQ34" s="97"/>
      <c r="KR34" s="97"/>
      <c r="KS34" s="97"/>
      <c r="KT34" s="97"/>
      <c r="KU34" s="97"/>
      <c r="KV34" s="97"/>
      <c r="KW34" s="97"/>
      <c r="KX34" s="97"/>
      <c r="KY34" s="97"/>
      <c r="KZ34" s="97"/>
      <c r="LA34" s="97"/>
      <c r="LB34" s="97"/>
      <c r="LC34" s="97"/>
      <c r="LD34" s="97"/>
      <c r="LE34" s="97"/>
      <c r="LF34" s="97"/>
      <c r="LG34" s="97"/>
      <c r="LH34" s="97"/>
      <c r="LI34" s="97"/>
      <c r="LJ34" s="97"/>
      <c r="LK34" s="97"/>
      <c r="LL34" s="97"/>
      <c r="LM34" s="97"/>
      <c r="LN34" s="97"/>
      <c r="LO34" s="97"/>
      <c r="LP34" s="97"/>
      <c r="LQ34" s="97"/>
      <c r="LR34" s="97"/>
      <c r="LS34" s="97"/>
      <c r="LT34" s="97"/>
      <c r="LU34" s="97"/>
      <c r="LV34" s="97"/>
      <c r="LW34" s="97"/>
      <c r="LX34" s="97"/>
      <c r="LY34" s="97"/>
      <c r="LZ34" s="97"/>
      <c r="MA34" s="97"/>
      <c r="MB34" s="97"/>
      <c r="MC34" s="97"/>
      <c r="MD34" s="97"/>
      <c r="ME34" s="97"/>
      <c r="MF34" s="97"/>
      <c r="MG34" s="97"/>
      <c r="MH34" s="97"/>
      <c r="MI34" s="97"/>
      <c r="MJ34" s="97"/>
      <c r="MK34" s="97"/>
      <c r="ML34" s="97"/>
      <c r="MM34" s="97"/>
      <c r="MN34" s="97"/>
      <c r="MO34" s="97"/>
      <c r="MP34" s="97"/>
      <c r="MQ34" s="97"/>
      <c r="MR34" s="97"/>
      <c r="MS34" s="97"/>
      <c r="MT34" s="97"/>
      <c r="MU34" s="97"/>
      <c r="MV34" s="97"/>
      <c r="MW34" s="97"/>
      <c r="MX34" s="97"/>
      <c r="MY34" s="97"/>
      <c r="MZ34" s="97"/>
      <c r="NA34" s="97"/>
      <c r="NB34" s="97"/>
      <c r="NC34" s="97"/>
      <c r="ND34" s="97"/>
      <c r="NE34" s="97"/>
      <c r="NF34" s="97"/>
      <c r="NG34" s="97"/>
      <c r="NH34" s="97"/>
      <c r="NI34" s="97"/>
      <c r="NJ34" s="97"/>
      <c r="NK34" s="97"/>
      <c r="NL34" s="97"/>
      <c r="NM34" s="97"/>
      <c r="NN34" s="97"/>
      <c r="NO34" s="97"/>
      <c r="NP34" s="97"/>
      <c r="NQ34" s="97"/>
      <c r="NR34" s="97"/>
      <c r="NS34" s="97"/>
      <c r="NT34" s="97"/>
      <c r="NU34" s="97"/>
      <c r="NV34" s="97"/>
      <c r="NW34" s="97"/>
      <c r="NX34" s="97"/>
      <c r="NY34" s="97"/>
      <c r="NZ34" s="97"/>
      <c r="OA34" s="97"/>
      <c r="OB34" s="97"/>
      <c r="OC34" s="97"/>
      <c r="OD34" s="97"/>
      <c r="OE34" s="97"/>
      <c r="OF34" s="97"/>
      <c r="OG34" s="97"/>
      <c r="OH34" s="97"/>
      <c r="OI34" s="97"/>
      <c r="OJ34" s="97"/>
      <c r="OK34" s="97"/>
      <c r="OL34" s="97"/>
      <c r="OM34" s="97"/>
      <c r="ON34" s="97"/>
    </row>
    <row r="35" spans="1:404" s="84" customFormat="1" ht="52.2" x14ac:dyDescent="0.3">
      <c r="A35" s="99">
        <v>1880</v>
      </c>
      <c r="B35" s="99">
        <v>2018</v>
      </c>
      <c r="C35" s="99">
        <v>2020</v>
      </c>
      <c r="D35" s="96" t="s">
        <v>14</v>
      </c>
      <c r="E35" s="96">
        <v>926</v>
      </c>
      <c r="F35" s="93" t="s">
        <v>20</v>
      </c>
      <c r="G35" s="96">
        <v>50201</v>
      </c>
      <c r="H35" s="93" t="s">
        <v>11</v>
      </c>
      <c r="I35" s="93" t="str">
        <f t="shared" si="1"/>
        <v>50201 Edificios</v>
      </c>
      <c r="J35" s="96">
        <v>17691</v>
      </c>
      <c r="K35" s="93" t="s">
        <v>13</v>
      </c>
      <c r="L35" s="93" t="str">
        <f t="shared" si="2"/>
        <v>17691 ADICIONES Y MEJORAS A EDIFICIOS</v>
      </c>
      <c r="M35" s="98">
        <v>66000000</v>
      </c>
      <c r="N35" s="96">
        <v>1</v>
      </c>
      <c r="O35" s="98">
        <v>66000000</v>
      </c>
      <c r="P35" s="93" t="s">
        <v>43</v>
      </c>
      <c r="Q35" s="93" t="s">
        <v>44</v>
      </c>
      <c r="R35" s="96"/>
      <c r="S35" s="96"/>
      <c r="T35" s="134" t="s">
        <v>49</v>
      </c>
      <c r="U35" s="94" t="s">
        <v>9</v>
      </c>
      <c r="V35" s="97" t="s">
        <v>6</v>
      </c>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c r="IY35" s="97"/>
      <c r="IZ35" s="97"/>
      <c r="JA35" s="97"/>
      <c r="JB35" s="97"/>
      <c r="JC35" s="97"/>
      <c r="JD35" s="97"/>
      <c r="JE35" s="97"/>
      <c r="JF35" s="97"/>
      <c r="JG35" s="97"/>
      <c r="JH35" s="97"/>
      <c r="JI35" s="97"/>
      <c r="JJ35" s="97"/>
      <c r="JK35" s="97"/>
      <c r="JL35" s="97"/>
      <c r="JM35" s="97"/>
      <c r="JN35" s="97"/>
      <c r="JO35" s="97"/>
      <c r="JP35" s="97"/>
      <c r="JQ35" s="97"/>
      <c r="JR35" s="97"/>
      <c r="JS35" s="97"/>
      <c r="JT35" s="97"/>
      <c r="JU35" s="97"/>
      <c r="JV35" s="97"/>
      <c r="JW35" s="97"/>
      <c r="JX35" s="97"/>
      <c r="JY35" s="97"/>
      <c r="JZ35" s="97"/>
      <c r="KA35" s="97"/>
      <c r="KB35" s="97"/>
      <c r="KC35" s="97"/>
      <c r="KD35" s="97"/>
      <c r="KE35" s="97"/>
      <c r="KF35" s="97"/>
      <c r="KG35" s="97"/>
      <c r="KH35" s="97"/>
      <c r="KI35" s="97"/>
      <c r="KJ35" s="97"/>
      <c r="KK35" s="97"/>
      <c r="KL35" s="97"/>
      <c r="KM35" s="97"/>
      <c r="KN35" s="97"/>
      <c r="KO35" s="97"/>
      <c r="KP35" s="97"/>
      <c r="KQ35" s="97"/>
      <c r="KR35" s="97"/>
      <c r="KS35" s="97"/>
      <c r="KT35" s="97"/>
      <c r="KU35" s="97"/>
      <c r="KV35" s="97"/>
      <c r="KW35" s="97"/>
      <c r="KX35" s="97"/>
      <c r="KY35" s="97"/>
      <c r="KZ35" s="97"/>
      <c r="LA35" s="97"/>
      <c r="LB35" s="97"/>
      <c r="LC35" s="97"/>
      <c r="LD35" s="97"/>
      <c r="LE35" s="97"/>
      <c r="LF35" s="97"/>
      <c r="LG35" s="97"/>
      <c r="LH35" s="97"/>
      <c r="LI35" s="97"/>
      <c r="LJ35" s="97"/>
      <c r="LK35" s="97"/>
      <c r="LL35" s="97"/>
      <c r="LM35" s="97"/>
      <c r="LN35" s="97"/>
      <c r="LO35" s="97"/>
      <c r="LP35" s="97"/>
      <c r="LQ35" s="97"/>
      <c r="LR35" s="97"/>
      <c r="LS35" s="97"/>
      <c r="LT35" s="97"/>
      <c r="LU35" s="97"/>
      <c r="LV35" s="97"/>
      <c r="LW35" s="97"/>
      <c r="LX35" s="97"/>
      <c r="LY35" s="97"/>
      <c r="LZ35" s="97"/>
      <c r="MA35" s="97"/>
      <c r="MB35" s="97"/>
      <c r="MC35" s="97"/>
      <c r="MD35" s="97"/>
      <c r="ME35" s="97"/>
      <c r="MF35" s="97"/>
      <c r="MG35" s="97"/>
      <c r="MH35" s="97"/>
      <c r="MI35" s="97"/>
      <c r="MJ35" s="97"/>
      <c r="MK35" s="97"/>
      <c r="ML35" s="97"/>
      <c r="MM35" s="97"/>
      <c r="MN35" s="97"/>
      <c r="MO35" s="97"/>
      <c r="MP35" s="97"/>
      <c r="MQ35" s="97"/>
      <c r="MR35" s="97"/>
      <c r="MS35" s="97"/>
      <c r="MT35" s="97"/>
      <c r="MU35" s="97"/>
      <c r="MV35" s="97"/>
      <c r="MW35" s="97"/>
      <c r="MX35" s="97"/>
      <c r="MY35" s="97"/>
      <c r="MZ35" s="97"/>
      <c r="NA35" s="97"/>
      <c r="NB35" s="97"/>
      <c r="NC35" s="97"/>
      <c r="ND35" s="97"/>
      <c r="NE35" s="97"/>
      <c r="NF35" s="97"/>
      <c r="NG35" s="97"/>
      <c r="NH35" s="97"/>
      <c r="NI35" s="97"/>
      <c r="NJ35" s="97"/>
      <c r="NK35" s="97"/>
      <c r="NL35" s="97"/>
      <c r="NM35" s="97"/>
      <c r="NN35" s="97"/>
      <c r="NO35" s="97"/>
      <c r="NP35" s="97"/>
      <c r="NQ35" s="97"/>
      <c r="NR35" s="97"/>
      <c r="NS35" s="97"/>
      <c r="NT35" s="97"/>
      <c r="NU35" s="97"/>
      <c r="NV35" s="97"/>
      <c r="NW35" s="97"/>
      <c r="NX35" s="97"/>
      <c r="NY35" s="97"/>
      <c r="NZ35" s="97"/>
      <c r="OA35" s="97"/>
      <c r="OB35" s="97"/>
      <c r="OC35" s="97"/>
      <c r="OD35" s="97"/>
      <c r="OE35" s="97"/>
      <c r="OF35" s="97"/>
      <c r="OG35" s="97"/>
      <c r="OH35" s="97"/>
      <c r="OI35" s="97"/>
      <c r="OJ35" s="97"/>
      <c r="OK35" s="97"/>
      <c r="OL35" s="97"/>
      <c r="OM35" s="97"/>
      <c r="ON35" s="97"/>
    </row>
    <row r="36" spans="1:404" s="97" customFormat="1" ht="52.2" x14ac:dyDescent="0.3">
      <c r="A36" s="91">
        <v>1887</v>
      </c>
      <c r="B36" s="91">
        <v>2018</v>
      </c>
      <c r="C36" s="91">
        <v>2020</v>
      </c>
      <c r="D36" s="92" t="s">
        <v>14</v>
      </c>
      <c r="E36" s="92">
        <v>926</v>
      </c>
      <c r="F36" s="93" t="s">
        <v>20</v>
      </c>
      <c r="G36" s="92">
        <v>10801</v>
      </c>
      <c r="H36" s="93" t="s">
        <v>3</v>
      </c>
      <c r="I36" s="93" t="str">
        <f t="shared" si="1"/>
        <v>10801 Mantenimiento de edificios y locales</v>
      </c>
      <c r="J36" s="92">
        <v>19545</v>
      </c>
      <c r="K36" s="94" t="s">
        <v>17</v>
      </c>
      <c r="L36" s="93" t="str">
        <f t="shared" si="2"/>
        <v>19545 MANTENIMIENTO DE EDIFICIOS Y LOCALES</v>
      </c>
      <c r="M36" s="95">
        <v>3537600</v>
      </c>
      <c r="N36" s="92">
        <v>1</v>
      </c>
      <c r="O36" s="95">
        <v>3537600</v>
      </c>
      <c r="P36" s="93" t="s">
        <v>43</v>
      </c>
      <c r="Q36" s="93" t="s">
        <v>44</v>
      </c>
      <c r="R36" s="96"/>
      <c r="S36" s="96"/>
      <c r="T36" s="134" t="s">
        <v>336</v>
      </c>
      <c r="U36" s="94" t="s">
        <v>12</v>
      </c>
      <c r="V36" s="97" t="s">
        <v>6</v>
      </c>
    </row>
    <row r="37" spans="1:404" s="97" customFormat="1" ht="52.2" x14ac:dyDescent="0.3">
      <c r="A37" s="91">
        <v>2994</v>
      </c>
      <c r="B37" s="91">
        <v>2018</v>
      </c>
      <c r="C37" s="91">
        <v>2020</v>
      </c>
      <c r="D37" s="92" t="s">
        <v>14</v>
      </c>
      <c r="E37" s="92">
        <v>926</v>
      </c>
      <c r="F37" s="93" t="s">
        <v>20</v>
      </c>
      <c r="G37" s="92">
        <v>10801</v>
      </c>
      <c r="H37" s="94" t="s">
        <v>3</v>
      </c>
      <c r="I37" s="93" t="str">
        <f t="shared" si="1"/>
        <v>10801 Mantenimiento de edificios y locales</v>
      </c>
      <c r="J37" s="92">
        <v>22727</v>
      </c>
      <c r="K37" s="94" t="s">
        <v>34</v>
      </c>
      <c r="L37" s="93" t="str">
        <f t="shared" si="2"/>
        <v>22727 PINTURA DE EDIFICIOS Y LOCALES</v>
      </c>
      <c r="M37" s="95">
        <v>32756363</v>
      </c>
      <c r="N37" s="92">
        <v>1</v>
      </c>
      <c r="O37" s="95">
        <v>32756363</v>
      </c>
      <c r="P37" s="93" t="s">
        <v>43</v>
      </c>
      <c r="Q37" s="93" t="s">
        <v>44</v>
      </c>
      <c r="R37" s="96"/>
      <c r="S37" s="96"/>
      <c r="T37" s="134" t="s">
        <v>287</v>
      </c>
      <c r="U37" s="94" t="s">
        <v>155</v>
      </c>
      <c r="V37" s="97" t="s">
        <v>6</v>
      </c>
    </row>
    <row r="38" spans="1:404" s="97" customFormat="1" ht="69.599999999999994" x14ac:dyDescent="0.3">
      <c r="A38" s="91">
        <v>3463</v>
      </c>
      <c r="B38" s="91">
        <v>2018</v>
      </c>
      <c r="C38" s="91">
        <v>2020</v>
      </c>
      <c r="D38" s="92" t="s">
        <v>14</v>
      </c>
      <c r="E38" s="92">
        <v>926</v>
      </c>
      <c r="F38" s="93" t="s">
        <v>20</v>
      </c>
      <c r="G38" s="92">
        <v>50201</v>
      </c>
      <c r="H38" s="94" t="s">
        <v>11</v>
      </c>
      <c r="I38" s="93" t="str">
        <f t="shared" si="1"/>
        <v>50201 Edificios</v>
      </c>
      <c r="J38" s="92">
        <v>17691</v>
      </c>
      <c r="K38" s="94" t="s">
        <v>13</v>
      </c>
      <c r="L38" s="93" t="str">
        <f t="shared" si="2"/>
        <v>17691 ADICIONES Y MEJORAS A EDIFICIOS</v>
      </c>
      <c r="M38" s="95">
        <v>526500000</v>
      </c>
      <c r="N38" s="92">
        <v>1</v>
      </c>
      <c r="O38" s="95">
        <v>526500000</v>
      </c>
      <c r="P38" s="93" t="s">
        <v>43</v>
      </c>
      <c r="Q38" s="93" t="s">
        <v>44</v>
      </c>
      <c r="R38" s="96"/>
      <c r="S38" s="96"/>
      <c r="T38" s="134" t="s">
        <v>50</v>
      </c>
      <c r="U38" s="94" t="s">
        <v>155</v>
      </c>
      <c r="V38" s="97" t="s">
        <v>6</v>
      </c>
    </row>
    <row r="39" spans="1:404" s="97" customFormat="1" ht="52.2" x14ac:dyDescent="0.3">
      <c r="A39" s="91">
        <v>305</v>
      </c>
      <c r="B39" s="91">
        <v>2018</v>
      </c>
      <c r="C39" s="91">
        <v>2020</v>
      </c>
      <c r="D39" s="92" t="s">
        <v>5</v>
      </c>
      <c r="E39" s="92">
        <v>926</v>
      </c>
      <c r="F39" s="93" t="s">
        <v>20</v>
      </c>
      <c r="G39" s="92">
        <v>10801</v>
      </c>
      <c r="H39" s="94" t="s">
        <v>3</v>
      </c>
      <c r="I39" s="93" t="str">
        <f t="shared" si="1"/>
        <v>10801 Mantenimiento de edificios y locales</v>
      </c>
      <c r="J39" s="92">
        <v>22727</v>
      </c>
      <c r="K39" s="94" t="s">
        <v>34</v>
      </c>
      <c r="L39" s="93" t="str">
        <f t="shared" si="2"/>
        <v>22727 PINTURA DE EDIFICIOS Y LOCALES</v>
      </c>
      <c r="M39" s="95">
        <v>23000000</v>
      </c>
      <c r="N39" s="92">
        <v>1</v>
      </c>
      <c r="O39" s="95">
        <v>23000000</v>
      </c>
      <c r="P39" s="93" t="s">
        <v>51</v>
      </c>
      <c r="Q39" s="93" t="s">
        <v>52</v>
      </c>
      <c r="R39" s="96"/>
      <c r="S39" s="96"/>
      <c r="T39" s="134" t="s">
        <v>53</v>
      </c>
      <c r="U39" s="94" t="s">
        <v>155</v>
      </c>
      <c r="V39" s="97" t="s">
        <v>6</v>
      </c>
    </row>
    <row r="40" spans="1:404" s="84" customFormat="1" ht="82.2" customHeight="1" x14ac:dyDescent="0.3">
      <c r="A40" s="99">
        <v>3035</v>
      </c>
      <c r="B40" s="99">
        <v>2018</v>
      </c>
      <c r="C40" s="99">
        <v>2020</v>
      </c>
      <c r="D40" s="96" t="s">
        <v>18</v>
      </c>
      <c r="E40" s="96">
        <v>926</v>
      </c>
      <c r="F40" s="93" t="s">
        <v>20</v>
      </c>
      <c r="G40" s="96">
        <v>50201</v>
      </c>
      <c r="H40" s="93" t="s">
        <v>11</v>
      </c>
      <c r="I40" s="93" t="str">
        <f t="shared" si="1"/>
        <v>50201 Edificios</v>
      </c>
      <c r="J40" s="96">
        <v>17691</v>
      </c>
      <c r="K40" s="93" t="s">
        <v>13</v>
      </c>
      <c r="L40" s="93" t="str">
        <f t="shared" si="2"/>
        <v>17691 ADICIONES Y MEJORAS A EDIFICIOS</v>
      </c>
      <c r="M40" s="98">
        <v>15000000</v>
      </c>
      <c r="N40" s="96">
        <v>1</v>
      </c>
      <c r="O40" s="98">
        <v>15000000</v>
      </c>
      <c r="P40" s="93" t="s">
        <v>54</v>
      </c>
      <c r="Q40" s="93" t="s">
        <v>55</v>
      </c>
      <c r="R40" s="96"/>
      <c r="S40" s="96"/>
      <c r="T40" s="134" t="s">
        <v>337</v>
      </c>
      <c r="U40" s="94" t="s">
        <v>9</v>
      </c>
      <c r="V40" s="97" t="s">
        <v>6</v>
      </c>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c r="IW40" s="97"/>
      <c r="IX40" s="97"/>
      <c r="IY40" s="97"/>
      <c r="IZ40" s="97"/>
      <c r="JA40" s="97"/>
      <c r="JB40" s="97"/>
      <c r="JC40" s="97"/>
      <c r="JD40" s="97"/>
      <c r="JE40" s="97"/>
      <c r="JF40" s="97"/>
      <c r="JG40" s="97"/>
      <c r="JH40" s="97"/>
      <c r="JI40" s="97"/>
      <c r="JJ40" s="97"/>
      <c r="JK40" s="97"/>
      <c r="JL40" s="97"/>
      <c r="JM40" s="97"/>
      <c r="JN40" s="97"/>
      <c r="JO40" s="97"/>
      <c r="JP40" s="97"/>
      <c r="JQ40" s="97"/>
      <c r="JR40" s="97"/>
      <c r="JS40" s="97"/>
      <c r="JT40" s="97"/>
      <c r="JU40" s="97"/>
      <c r="JV40" s="97"/>
      <c r="JW40" s="97"/>
      <c r="JX40" s="97"/>
      <c r="JY40" s="97"/>
      <c r="JZ40" s="97"/>
      <c r="KA40" s="97"/>
      <c r="KB40" s="97"/>
      <c r="KC40" s="97"/>
      <c r="KD40" s="97"/>
      <c r="KE40" s="97"/>
      <c r="KF40" s="97"/>
      <c r="KG40" s="97"/>
      <c r="KH40" s="97"/>
      <c r="KI40" s="97"/>
      <c r="KJ40" s="97"/>
      <c r="KK40" s="97"/>
      <c r="KL40" s="97"/>
      <c r="KM40" s="97"/>
      <c r="KN40" s="97"/>
      <c r="KO40" s="97"/>
      <c r="KP40" s="97"/>
      <c r="KQ40" s="97"/>
      <c r="KR40" s="97"/>
      <c r="KS40" s="97"/>
      <c r="KT40" s="97"/>
      <c r="KU40" s="97"/>
      <c r="KV40" s="97"/>
      <c r="KW40" s="97"/>
      <c r="KX40" s="97"/>
      <c r="KY40" s="97"/>
      <c r="KZ40" s="97"/>
      <c r="LA40" s="97"/>
      <c r="LB40" s="97"/>
      <c r="LC40" s="97"/>
      <c r="LD40" s="97"/>
      <c r="LE40" s="97"/>
      <c r="LF40" s="97"/>
      <c r="LG40" s="97"/>
      <c r="LH40" s="97"/>
      <c r="LI40" s="97"/>
      <c r="LJ40" s="97"/>
      <c r="LK40" s="97"/>
      <c r="LL40" s="97"/>
      <c r="LM40" s="97"/>
      <c r="LN40" s="97"/>
      <c r="LO40" s="97"/>
      <c r="LP40" s="97"/>
      <c r="LQ40" s="97"/>
      <c r="LR40" s="97"/>
      <c r="LS40" s="97"/>
      <c r="LT40" s="97"/>
      <c r="LU40" s="97"/>
      <c r="LV40" s="97"/>
      <c r="LW40" s="97"/>
      <c r="LX40" s="97"/>
      <c r="LY40" s="97"/>
      <c r="LZ40" s="97"/>
      <c r="MA40" s="97"/>
      <c r="MB40" s="97"/>
      <c r="MC40" s="97"/>
      <c r="MD40" s="97"/>
      <c r="ME40" s="97"/>
      <c r="MF40" s="97"/>
      <c r="MG40" s="97"/>
      <c r="MH40" s="97"/>
      <c r="MI40" s="97"/>
      <c r="MJ40" s="97"/>
      <c r="MK40" s="97"/>
      <c r="ML40" s="97"/>
      <c r="MM40" s="97"/>
      <c r="MN40" s="97"/>
      <c r="MO40" s="97"/>
      <c r="MP40" s="97"/>
      <c r="MQ40" s="97"/>
      <c r="MR40" s="97"/>
      <c r="MS40" s="97"/>
      <c r="MT40" s="97"/>
      <c r="MU40" s="97"/>
      <c r="MV40" s="97"/>
      <c r="MW40" s="97"/>
      <c r="MX40" s="97"/>
      <c r="MY40" s="97"/>
      <c r="MZ40" s="97"/>
      <c r="NA40" s="97"/>
      <c r="NB40" s="97"/>
      <c r="NC40" s="97"/>
      <c r="ND40" s="97"/>
      <c r="NE40" s="97"/>
      <c r="NF40" s="97"/>
      <c r="NG40" s="97"/>
      <c r="NH40" s="97"/>
      <c r="NI40" s="97"/>
      <c r="NJ40" s="97"/>
      <c r="NK40" s="97"/>
      <c r="NL40" s="97"/>
      <c r="NM40" s="97"/>
      <c r="NN40" s="97"/>
      <c r="NO40" s="97"/>
      <c r="NP40" s="97"/>
      <c r="NQ40" s="97"/>
      <c r="NR40" s="97"/>
      <c r="NS40" s="97"/>
      <c r="NT40" s="97"/>
      <c r="NU40" s="97"/>
      <c r="NV40" s="97"/>
      <c r="NW40" s="97"/>
      <c r="NX40" s="97"/>
      <c r="NY40" s="97"/>
      <c r="NZ40" s="97"/>
      <c r="OA40" s="97"/>
      <c r="OB40" s="97"/>
      <c r="OC40" s="97"/>
      <c r="OD40" s="97"/>
      <c r="OE40" s="97"/>
      <c r="OF40" s="97"/>
      <c r="OG40" s="97"/>
      <c r="OH40" s="97"/>
      <c r="OI40" s="97"/>
      <c r="OJ40" s="97"/>
      <c r="OK40" s="97"/>
      <c r="OL40" s="97"/>
      <c r="OM40" s="97"/>
      <c r="ON40" s="97"/>
    </row>
    <row r="41" spans="1:404" s="97" customFormat="1" ht="122.4" customHeight="1" x14ac:dyDescent="0.3">
      <c r="A41" s="91">
        <v>1877</v>
      </c>
      <c r="B41" s="91">
        <v>2018</v>
      </c>
      <c r="C41" s="91">
        <v>2020</v>
      </c>
      <c r="D41" s="92" t="s">
        <v>5</v>
      </c>
      <c r="E41" s="92">
        <v>926</v>
      </c>
      <c r="F41" s="93" t="s">
        <v>20</v>
      </c>
      <c r="G41" s="92">
        <v>10801</v>
      </c>
      <c r="H41" s="94" t="s">
        <v>3</v>
      </c>
      <c r="I41" s="93" t="str">
        <f t="shared" si="1"/>
        <v>10801 Mantenimiento de edificios y locales</v>
      </c>
      <c r="J41" s="92">
        <v>18776</v>
      </c>
      <c r="K41" s="94" t="s">
        <v>0</v>
      </c>
      <c r="L41" s="93" t="str">
        <f t="shared" si="2"/>
        <v>18776 REMODELACION</v>
      </c>
      <c r="M41" s="95">
        <v>82500000</v>
      </c>
      <c r="N41" s="92">
        <v>1</v>
      </c>
      <c r="O41" s="95">
        <v>82500000</v>
      </c>
      <c r="P41" s="93" t="s">
        <v>56</v>
      </c>
      <c r="Q41" s="93" t="s">
        <v>57</v>
      </c>
      <c r="R41" s="96"/>
      <c r="S41" s="96"/>
      <c r="T41" s="134" t="s">
        <v>307</v>
      </c>
      <c r="U41" s="94" t="s">
        <v>155</v>
      </c>
      <c r="V41" s="97" t="s">
        <v>6</v>
      </c>
    </row>
    <row r="42" spans="1:404" s="97" customFormat="1" ht="116.4" customHeight="1" x14ac:dyDescent="0.3">
      <c r="A42" s="91">
        <v>2903</v>
      </c>
      <c r="B42" s="91">
        <v>2018</v>
      </c>
      <c r="C42" s="91">
        <v>2020</v>
      </c>
      <c r="D42" s="92" t="s">
        <v>5</v>
      </c>
      <c r="E42" s="92">
        <v>926</v>
      </c>
      <c r="F42" s="93" t="s">
        <v>20</v>
      </c>
      <c r="G42" s="92">
        <v>10801</v>
      </c>
      <c r="H42" s="94" t="s">
        <v>3</v>
      </c>
      <c r="I42" s="93" t="str">
        <f t="shared" si="1"/>
        <v>10801 Mantenimiento de edificios y locales</v>
      </c>
      <c r="J42" s="92">
        <v>6885</v>
      </c>
      <c r="K42" s="94" t="s">
        <v>58</v>
      </c>
      <c r="L42" s="93" t="str">
        <f t="shared" si="2"/>
        <v>6885 IMPERMEABILIZACION DE TECHO</v>
      </c>
      <c r="M42" s="95">
        <v>3982300</v>
      </c>
      <c r="N42" s="92">
        <v>2</v>
      </c>
      <c r="O42" s="95">
        <v>7964600</v>
      </c>
      <c r="P42" s="93" t="s">
        <v>56</v>
      </c>
      <c r="Q42" s="93" t="s">
        <v>57</v>
      </c>
      <c r="R42" s="96"/>
      <c r="S42" s="96"/>
      <c r="T42" s="134" t="s">
        <v>156</v>
      </c>
      <c r="U42" s="94" t="s">
        <v>155</v>
      </c>
      <c r="V42" s="97" t="s">
        <v>6</v>
      </c>
    </row>
    <row r="43" spans="1:404" s="97" customFormat="1" ht="134.4" customHeight="1" x14ac:dyDescent="0.3">
      <c r="A43" s="91">
        <v>2905</v>
      </c>
      <c r="B43" s="91">
        <v>2018</v>
      </c>
      <c r="C43" s="91">
        <v>2020</v>
      </c>
      <c r="D43" s="92" t="s">
        <v>5</v>
      </c>
      <c r="E43" s="92">
        <v>926</v>
      </c>
      <c r="F43" s="93" t="s">
        <v>20</v>
      </c>
      <c r="G43" s="92">
        <v>10801</v>
      </c>
      <c r="H43" s="94" t="s">
        <v>3</v>
      </c>
      <c r="I43" s="93" t="str">
        <f t="shared" si="1"/>
        <v>10801 Mantenimiento de edificios y locales</v>
      </c>
      <c r="J43" s="92">
        <v>21839</v>
      </c>
      <c r="K43" s="94" t="s">
        <v>59</v>
      </c>
      <c r="L43" s="93" t="str">
        <f t="shared" si="2"/>
        <v>21839 IMPERMEABILIZACION DE TANQUE SUBTERRANEO DE AGUA POTABLE</v>
      </c>
      <c r="M43" s="95">
        <v>1500000</v>
      </c>
      <c r="N43" s="92">
        <v>7</v>
      </c>
      <c r="O43" s="95">
        <v>10500000</v>
      </c>
      <c r="P43" s="93" t="s">
        <v>56</v>
      </c>
      <c r="Q43" s="93" t="s">
        <v>57</v>
      </c>
      <c r="R43" s="96"/>
      <c r="S43" s="96"/>
      <c r="T43" s="134" t="s">
        <v>157</v>
      </c>
      <c r="U43" s="94" t="s">
        <v>155</v>
      </c>
      <c r="V43" s="97" t="s">
        <v>6</v>
      </c>
    </row>
    <row r="44" spans="1:404" s="97" customFormat="1" ht="52.2" x14ac:dyDescent="0.3">
      <c r="A44" s="91">
        <v>3122</v>
      </c>
      <c r="B44" s="91">
        <v>2018</v>
      </c>
      <c r="C44" s="91">
        <v>2020</v>
      </c>
      <c r="D44" s="92" t="s">
        <v>18</v>
      </c>
      <c r="E44" s="92">
        <v>927</v>
      </c>
      <c r="F44" s="93" t="s">
        <v>7</v>
      </c>
      <c r="G44" s="92">
        <v>50104</v>
      </c>
      <c r="H44" s="93" t="s">
        <v>33</v>
      </c>
      <c r="I44" s="93" t="str">
        <f t="shared" si="1"/>
        <v>50104 Equipo y mobiliario de oficina</v>
      </c>
      <c r="J44" s="92">
        <v>16743</v>
      </c>
      <c r="K44" s="94" t="s">
        <v>60</v>
      </c>
      <c r="L44" s="93" t="s">
        <v>304</v>
      </c>
      <c r="M44" s="95">
        <v>10000000</v>
      </c>
      <c r="N44" s="92">
        <v>1</v>
      </c>
      <c r="O44" s="95">
        <v>10000000</v>
      </c>
      <c r="P44" s="93" t="s">
        <v>61</v>
      </c>
      <c r="Q44" s="93" t="s">
        <v>62</v>
      </c>
      <c r="R44" s="96"/>
      <c r="S44" s="96"/>
      <c r="T44" s="134" t="s">
        <v>63</v>
      </c>
      <c r="U44" s="94" t="s">
        <v>12</v>
      </c>
      <c r="V44" s="97" t="s">
        <v>6</v>
      </c>
    </row>
    <row r="45" spans="1:404" s="97" customFormat="1" ht="52.2" x14ac:dyDescent="0.3">
      <c r="A45" s="91">
        <v>3126</v>
      </c>
      <c r="B45" s="91">
        <v>2018</v>
      </c>
      <c r="C45" s="91">
        <v>2020</v>
      </c>
      <c r="D45" s="92" t="s">
        <v>18</v>
      </c>
      <c r="E45" s="92">
        <v>927</v>
      </c>
      <c r="F45" s="93" t="s">
        <v>7</v>
      </c>
      <c r="G45" s="92">
        <v>10801</v>
      </c>
      <c r="H45" s="94" t="s">
        <v>3</v>
      </c>
      <c r="I45" s="93" t="str">
        <f t="shared" si="1"/>
        <v>10801 Mantenimiento de edificios y locales</v>
      </c>
      <c r="J45" s="92">
        <v>22727</v>
      </c>
      <c r="K45" s="94" t="s">
        <v>34</v>
      </c>
      <c r="L45" s="93" t="str">
        <f t="shared" si="2"/>
        <v>22727 PINTURA DE EDIFICIOS Y LOCALES</v>
      </c>
      <c r="M45" s="95">
        <v>8000000</v>
      </c>
      <c r="N45" s="92">
        <v>1</v>
      </c>
      <c r="O45" s="95">
        <v>8000000</v>
      </c>
      <c r="P45" s="93" t="s">
        <v>61</v>
      </c>
      <c r="Q45" s="93" t="s">
        <v>62</v>
      </c>
      <c r="R45" s="96"/>
      <c r="S45" s="96"/>
      <c r="T45" s="134" t="s">
        <v>64</v>
      </c>
      <c r="U45" s="94" t="s">
        <v>155</v>
      </c>
      <c r="V45" s="97" t="s">
        <v>6</v>
      </c>
    </row>
    <row r="46" spans="1:404" s="84" customFormat="1" ht="73.2" customHeight="1" x14ac:dyDescent="0.3">
      <c r="A46" s="99">
        <v>3015</v>
      </c>
      <c r="B46" s="99">
        <v>2018</v>
      </c>
      <c r="C46" s="99">
        <v>2020</v>
      </c>
      <c r="D46" s="96" t="s">
        <v>14</v>
      </c>
      <c r="E46" s="96">
        <v>926</v>
      </c>
      <c r="F46" s="93" t="s">
        <v>20</v>
      </c>
      <c r="G46" s="96">
        <v>50201</v>
      </c>
      <c r="H46" s="93" t="s">
        <v>11</v>
      </c>
      <c r="I46" s="93" t="str">
        <f t="shared" ref="I46:I87" si="3">CONCATENATE(G46," ",H46)</f>
        <v>50201 Edificios</v>
      </c>
      <c r="J46" s="96">
        <v>21887</v>
      </c>
      <c r="K46" s="93" t="s">
        <v>21</v>
      </c>
      <c r="L46" s="93" t="str">
        <f t="shared" ref="L46:L87" si="4">CONCATENATE(J46," ",K46)</f>
        <v>21887 EDIFICIOS</v>
      </c>
      <c r="M46" s="98">
        <v>1000000000</v>
      </c>
      <c r="N46" s="96">
        <v>1</v>
      </c>
      <c r="O46" s="98">
        <v>850000000</v>
      </c>
      <c r="P46" s="93" t="s">
        <v>65</v>
      </c>
      <c r="Q46" s="93" t="s">
        <v>62</v>
      </c>
      <c r="R46" s="96"/>
      <c r="S46" s="96"/>
      <c r="T46" s="134" t="s">
        <v>338</v>
      </c>
      <c r="U46" s="94" t="s">
        <v>9</v>
      </c>
      <c r="V46" s="97" t="s">
        <v>6</v>
      </c>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c r="IW46" s="97"/>
      <c r="IX46" s="97"/>
      <c r="IY46" s="97"/>
      <c r="IZ46" s="97"/>
      <c r="JA46" s="97"/>
      <c r="JB46" s="97"/>
      <c r="JC46" s="97"/>
      <c r="JD46" s="97"/>
      <c r="JE46" s="97"/>
      <c r="JF46" s="97"/>
      <c r="JG46" s="97"/>
      <c r="JH46" s="97"/>
      <c r="JI46" s="97"/>
      <c r="JJ46" s="97"/>
      <c r="JK46" s="97"/>
      <c r="JL46" s="97"/>
      <c r="JM46" s="97"/>
      <c r="JN46" s="97"/>
      <c r="JO46" s="97"/>
      <c r="JP46" s="97"/>
      <c r="JQ46" s="97"/>
      <c r="JR46" s="97"/>
      <c r="JS46" s="97"/>
      <c r="JT46" s="97"/>
      <c r="JU46" s="97"/>
      <c r="JV46" s="97"/>
      <c r="JW46" s="97"/>
      <c r="JX46" s="97"/>
      <c r="JY46" s="97"/>
      <c r="JZ46" s="97"/>
      <c r="KA46" s="97"/>
      <c r="KB46" s="97"/>
      <c r="KC46" s="97"/>
      <c r="KD46" s="97"/>
      <c r="KE46" s="97"/>
      <c r="KF46" s="97"/>
      <c r="KG46" s="97"/>
      <c r="KH46" s="97"/>
      <c r="KI46" s="97"/>
      <c r="KJ46" s="97"/>
      <c r="KK46" s="97"/>
      <c r="KL46" s="97"/>
      <c r="KM46" s="97"/>
      <c r="KN46" s="97"/>
      <c r="KO46" s="97"/>
      <c r="KP46" s="97"/>
      <c r="KQ46" s="97"/>
      <c r="KR46" s="97"/>
      <c r="KS46" s="97"/>
      <c r="KT46" s="97"/>
      <c r="KU46" s="97"/>
      <c r="KV46" s="97"/>
      <c r="KW46" s="97"/>
      <c r="KX46" s="97"/>
      <c r="KY46" s="97"/>
      <c r="KZ46" s="97"/>
      <c r="LA46" s="97"/>
      <c r="LB46" s="97"/>
      <c r="LC46" s="97"/>
      <c r="LD46" s="97"/>
      <c r="LE46" s="97"/>
      <c r="LF46" s="97"/>
      <c r="LG46" s="97"/>
      <c r="LH46" s="97"/>
      <c r="LI46" s="97"/>
      <c r="LJ46" s="97"/>
      <c r="LK46" s="97"/>
      <c r="LL46" s="97"/>
      <c r="LM46" s="97"/>
      <c r="LN46" s="97"/>
      <c r="LO46" s="97"/>
      <c r="LP46" s="97"/>
      <c r="LQ46" s="97"/>
      <c r="LR46" s="97"/>
      <c r="LS46" s="97"/>
      <c r="LT46" s="97"/>
      <c r="LU46" s="97"/>
      <c r="LV46" s="97"/>
      <c r="LW46" s="97"/>
      <c r="LX46" s="97"/>
      <c r="LY46" s="97"/>
      <c r="LZ46" s="97"/>
      <c r="MA46" s="97"/>
      <c r="MB46" s="97"/>
      <c r="MC46" s="97"/>
      <c r="MD46" s="97"/>
      <c r="ME46" s="97"/>
      <c r="MF46" s="97"/>
      <c r="MG46" s="97"/>
      <c r="MH46" s="97"/>
      <c r="MI46" s="97"/>
      <c r="MJ46" s="97"/>
      <c r="MK46" s="97"/>
      <c r="ML46" s="97"/>
      <c r="MM46" s="97"/>
      <c r="MN46" s="97"/>
      <c r="MO46" s="97"/>
      <c r="MP46" s="97"/>
      <c r="MQ46" s="97"/>
      <c r="MR46" s="97"/>
      <c r="MS46" s="97"/>
      <c r="MT46" s="97"/>
      <c r="MU46" s="97"/>
      <c r="MV46" s="97"/>
      <c r="MW46" s="97"/>
      <c r="MX46" s="97"/>
      <c r="MY46" s="97"/>
      <c r="MZ46" s="97"/>
      <c r="NA46" s="97"/>
      <c r="NB46" s="97"/>
      <c r="NC46" s="97"/>
      <c r="ND46" s="97"/>
      <c r="NE46" s="97"/>
      <c r="NF46" s="97"/>
      <c r="NG46" s="97"/>
      <c r="NH46" s="97"/>
      <c r="NI46" s="97"/>
      <c r="NJ46" s="97"/>
      <c r="NK46" s="97"/>
      <c r="NL46" s="97"/>
      <c r="NM46" s="97"/>
      <c r="NN46" s="97"/>
      <c r="NO46" s="97"/>
      <c r="NP46" s="97"/>
      <c r="NQ46" s="97"/>
      <c r="NR46" s="97"/>
      <c r="NS46" s="97"/>
      <c r="NT46" s="97"/>
      <c r="NU46" s="97"/>
      <c r="NV46" s="97"/>
      <c r="NW46" s="97"/>
      <c r="NX46" s="97"/>
      <c r="NY46" s="97"/>
      <c r="NZ46" s="97"/>
      <c r="OA46" s="97"/>
      <c r="OB46" s="97"/>
      <c r="OC46" s="97"/>
      <c r="OD46" s="97"/>
      <c r="OE46" s="97"/>
      <c r="OF46" s="97"/>
      <c r="OG46" s="97"/>
      <c r="OH46" s="97"/>
      <c r="OI46" s="97"/>
      <c r="OJ46" s="97"/>
      <c r="OK46" s="97"/>
      <c r="OL46" s="97"/>
      <c r="OM46" s="97"/>
      <c r="ON46" s="97"/>
    </row>
    <row r="47" spans="1:404" s="97" customFormat="1" ht="121.8" x14ac:dyDescent="0.3">
      <c r="A47" s="91">
        <v>3116</v>
      </c>
      <c r="B47" s="91">
        <v>2018</v>
      </c>
      <c r="C47" s="91">
        <v>2020</v>
      </c>
      <c r="D47" s="92" t="s">
        <v>14</v>
      </c>
      <c r="E47" s="92">
        <v>926</v>
      </c>
      <c r="F47" s="93" t="s">
        <v>20</v>
      </c>
      <c r="G47" s="92">
        <v>50299</v>
      </c>
      <c r="H47" s="94" t="s">
        <v>67</v>
      </c>
      <c r="I47" s="93" t="s">
        <v>215</v>
      </c>
      <c r="J47" s="92">
        <v>19904</v>
      </c>
      <c r="K47" s="94" t="s">
        <v>66</v>
      </c>
      <c r="L47" s="93" t="s">
        <v>323</v>
      </c>
      <c r="M47" s="95">
        <v>50000000</v>
      </c>
      <c r="N47" s="92">
        <v>1</v>
      </c>
      <c r="O47" s="95">
        <v>50000000</v>
      </c>
      <c r="P47" s="93" t="s">
        <v>65</v>
      </c>
      <c r="Q47" s="93" t="s">
        <v>62</v>
      </c>
      <c r="R47" s="96"/>
      <c r="S47" s="96"/>
      <c r="T47" s="134" t="s">
        <v>68</v>
      </c>
      <c r="U47" s="94" t="s">
        <v>155</v>
      </c>
      <c r="V47" s="97" t="s">
        <v>6</v>
      </c>
    </row>
    <row r="48" spans="1:404" s="97" customFormat="1" ht="69.599999999999994" x14ac:dyDescent="0.3">
      <c r="A48" s="91">
        <v>1328</v>
      </c>
      <c r="B48" s="91">
        <v>2018</v>
      </c>
      <c r="C48" s="91">
        <v>2020</v>
      </c>
      <c r="D48" s="92" t="s">
        <v>14</v>
      </c>
      <c r="E48" s="92">
        <v>926</v>
      </c>
      <c r="F48" s="93" t="s">
        <v>20</v>
      </c>
      <c r="G48" s="92">
        <v>50201</v>
      </c>
      <c r="H48" s="94" t="s">
        <v>11</v>
      </c>
      <c r="I48" s="93" t="str">
        <f t="shared" si="3"/>
        <v>50201 Edificios</v>
      </c>
      <c r="J48" s="92">
        <v>18808</v>
      </c>
      <c r="K48" s="94" t="s">
        <v>69</v>
      </c>
      <c r="L48" s="93" t="str">
        <f t="shared" si="4"/>
        <v>18808 CONSTRUCCION DE PARQUEO</v>
      </c>
      <c r="M48" s="95">
        <v>25000000</v>
      </c>
      <c r="N48" s="92">
        <v>1</v>
      </c>
      <c r="O48" s="95">
        <v>25000000</v>
      </c>
      <c r="P48" s="93" t="s">
        <v>70</v>
      </c>
      <c r="Q48" s="93" t="s">
        <v>71</v>
      </c>
      <c r="R48" s="96"/>
      <c r="S48" s="96"/>
      <c r="T48" s="134" t="s">
        <v>339</v>
      </c>
      <c r="U48" s="94" t="s">
        <v>155</v>
      </c>
      <c r="V48" s="97" t="s">
        <v>6</v>
      </c>
    </row>
    <row r="49" spans="1:404" s="97" customFormat="1" ht="214.8" customHeight="1" x14ac:dyDescent="0.3">
      <c r="A49" s="91">
        <v>1353</v>
      </c>
      <c r="B49" s="91">
        <v>2018</v>
      </c>
      <c r="C49" s="91">
        <v>2020</v>
      </c>
      <c r="D49" s="92" t="s">
        <v>14</v>
      </c>
      <c r="E49" s="92">
        <v>926</v>
      </c>
      <c r="F49" s="93" t="s">
        <v>20</v>
      </c>
      <c r="G49" s="92">
        <v>50299</v>
      </c>
      <c r="H49" s="94" t="s">
        <v>67</v>
      </c>
      <c r="I49" s="93" t="s">
        <v>215</v>
      </c>
      <c r="J49" s="92">
        <v>19904</v>
      </c>
      <c r="K49" s="94" t="s">
        <v>66</v>
      </c>
      <c r="L49" s="93" t="s">
        <v>323</v>
      </c>
      <c r="M49" s="95">
        <v>25200000</v>
      </c>
      <c r="N49" s="92">
        <v>1</v>
      </c>
      <c r="O49" s="95">
        <v>25200000</v>
      </c>
      <c r="P49" s="93" t="s">
        <v>70</v>
      </c>
      <c r="Q49" s="93" t="s">
        <v>71</v>
      </c>
      <c r="R49" s="96"/>
      <c r="S49" s="96"/>
      <c r="T49" s="134" t="s">
        <v>340</v>
      </c>
      <c r="U49" s="94" t="s">
        <v>155</v>
      </c>
      <c r="V49" s="97" t="s">
        <v>6</v>
      </c>
    </row>
    <row r="50" spans="1:404" s="97" customFormat="1" ht="214.2" customHeight="1" x14ac:dyDescent="0.3">
      <c r="A50" s="91">
        <v>1372</v>
      </c>
      <c r="B50" s="91">
        <v>2018</v>
      </c>
      <c r="C50" s="91">
        <v>2020</v>
      </c>
      <c r="D50" s="92" t="s">
        <v>14</v>
      </c>
      <c r="E50" s="92">
        <v>926</v>
      </c>
      <c r="F50" s="93" t="s">
        <v>20</v>
      </c>
      <c r="G50" s="92">
        <v>50299</v>
      </c>
      <c r="H50" s="94" t="s">
        <v>67</v>
      </c>
      <c r="I50" s="93" t="s">
        <v>215</v>
      </c>
      <c r="J50" s="92">
        <v>19904</v>
      </c>
      <c r="K50" s="94" t="s">
        <v>66</v>
      </c>
      <c r="L50" s="93" t="s">
        <v>323</v>
      </c>
      <c r="M50" s="95">
        <v>9000000</v>
      </c>
      <c r="N50" s="92">
        <v>1</v>
      </c>
      <c r="O50" s="95">
        <v>9000000</v>
      </c>
      <c r="P50" s="93" t="s">
        <v>70</v>
      </c>
      <c r="Q50" s="93" t="s">
        <v>71</v>
      </c>
      <c r="R50" s="96"/>
      <c r="S50" s="96"/>
      <c r="T50" s="134" t="s">
        <v>308</v>
      </c>
      <c r="U50" s="94" t="s">
        <v>155</v>
      </c>
      <c r="V50" s="97" t="s">
        <v>6</v>
      </c>
    </row>
    <row r="51" spans="1:404" s="97" customFormat="1" ht="87" x14ac:dyDescent="0.3">
      <c r="A51" s="91">
        <v>1919</v>
      </c>
      <c r="B51" s="91">
        <v>2018</v>
      </c>
      <c r="C51" s="91">
        <v>2020</v>
      </c>
      <c r="D51" s="92" t="s">
        <v>14</v>
      </c>
      <c r="E51" s="92">
        <v>926</v>
      </c>
      <c r="F51" s="93" t="s">
        <v>20</v>
      </c>
      <c r="G51" s="92">
        <v>10801</v>
      </c>
      <c r="H51" s="93" t="s">
        <v>3</v>
      </c>
      <c r="I51" s="93" t="str">
        <f t="shared" si="3"/>
        <v>10801 Mantenimiento de edificios y locales</v>
      </c>
      <c r="J51" s="92">
        <v>18776</v>
      </c>
      <c r="K51" s="94" t="s">
        <v>0</v>
      </c>
      <c r="L51" s="93" t="str">
        <f t="shared" si="4"/>
        <v>18776 REMODELACION</v>
      </c>
      <c r="M51" s="95">
        <v>30000000</v>
      </c>
      <c r="N51" s="92">
        <v>1</v>
      </c>
      <c r="O51" s="95">
        <v>30000000</v>
      </c>
      <c r="P51" s="93" t="s">
        <v>70</v>
      </c>
      <c r="Q51" s="93" t="s">
        <v>71</v>
      </c>
      <c r="R51" s="96"/>
      <c r="S51" s="96"/>
      <c r="T51" s="134" t="s">
        <v>72</v>
      </c>
      <c r="U51" s="94" t="s">
        <v>12</v>
      </c>
      <c r="V51" s="97" t="s">
        <v>6</v>
      </c>
    </row>
    <row r="52" spans="1:404" s="97" customFormat="1" ht="147" customHeight="1" x14ac:dyDescent="0.3">
      <c r="A52" s="91">
        <v>1928</v>
      </c>
      <c r="B52" s="91">
        <v>2018</v>
      </c>
      <c r="C52" s="91">
        <v>2020</v>
      </c>
      <c r="D52" s="92" t="s">
        <v>18</v>
      </c>
      <c r="E52" s="92">
        <v>926</v>
      </c>
      <c r="F52" s="93" t="s">
        <v>20</v>
      </c>
      <c r="G52" s="92">
        <v>10801</v>
      </c>
      <c r="H52" s="94" t="s">
        <v>3</v>
      </c>
      <c r="I52" s="93" t="str">
        <f t="shared" si="3"/>
        <v>10801 Mantenimiento de edificios y locales</v>
      </c>
      <c r="J52" s="92">
        <v>19545</v>
      </c>
      <c r="K52" s="94" t="s">
        <v>17</v>
      </c>
      <c r="L52" s="93" t="str">
        <f t="shared" si="4"/>
        <v>19545 MANTENIMIENTO DE EDIFICIOS Y LOCALES</v>
      </c>
      <c r="M52" s="95">
        <v>8000000</v>
      </c>
      <c r="N52" s="92">
        <v>1</v>
      </c>
      <c r="O52" s="95">
        <v>8000000</v>
      </c>
      <c r="P52" s="93" t="s">
        <v>70</v>
      </c>
      <c r="Q52" s="93" t="s">
        <v>71</v>
      </c>
      <c r="R52" s="96"/>
      <c r="S52" s="96"/>
      <c r="T52" s="134" t="s">
        <v>73</v>
      </c>
      <c r="U52" s="94" t="s">
        <v>155</v>
      </c>
      <c r="V52" s="97" t="s">
        <v>6</v>
      </c>
    </row>
    <row r="53" spans="1:404" s="97" customFormat="1" ht="69.599999999999994" x14ac:dyDescent="0.3">
      <c r="A53" s="91">
        <v>2740</v>
      </c>
      <c r="B53" s="91">
        <v>2018</v>
      </c>
      <c r="C53" s="91">
        <v>2020</v>
      </c>
      <c r="D53" s="92" t="s">
        <v>5</v>
      </c>
      <c r="E53" s="92">
        <v>926</v>
      </c>
      <c r="F53" s="93" t="s">
        <v>20</v>
      </c>
      <c r="G53" s="92">
        <v>10801</v>
      </c>
      <c r="H53" s="94" t="s">
        <v>3</v>
      </c>
      <c r="I53" s="93" t="str">
        <f t="shared" si="3"/>
        <v>10801 Mantenimiento de edificios y locales</v>
      </c>
      <c r="J53" s="92">
        <v>19545</v>
      </c>
      <c r="K53" s="94" t="s">
        <v>17</v>
      </c>
      <c r="L53" s="93" t="str">
        <f t="shared" si="4"/>
        <v>19545 MANTENIMIENTO DE EDIFICIOS Y LOCALES</v>
      </c>
      <c r="M53" s="95">
        <v>21000000</v>
      </c>
      <c r="N53" s="92">
        <v>1</v>
      </c>
      <c r="O53" s="95">
        <v>21000000</v>
      </c>
      <c r="P53" s="93" t="s">
        <v>74</v>
      </c>
      <c r="Q53" s="93" t="s">
        <v>39</v>
      </c>
      <c r="R53" s="96"/>
      <c r="S53" s="96"/>
      <c r="T53" s="134" t="s">
        <v>75</v>
      </c>
      <c r="U53" s="94" t="s">
        <v>155</v>
      </c>
      <c r="V53" s="97" t="s">
        <v>6</v>
      </c>
    </row>
    <row r="54" spans="1:404" s="97" customFormat="1" ht="87" x14ac:dyDescent="0.3">
      <c r="A54" s="91">
        <v>2741</v>
      </c>
      <c r="B54" s="91">
        <v>2018</v>
      </c>
      <c r="C54" s="91">
        <v>2020</v>
      </c>
      <c r="D54" s="92" t="s">
        <v>5</v>
      </c>
      <c r="E54" s="92">
        <v>926</v>
      </c>
      <c r="F54" s="93" t="s">
        <v>20</v>
      </c>
      <c r="G54" s="92">
        <v>10801</v>
      </c>
      <c r="H54" s="94" t="s">
        <v>3</v>
      </c>
      <c r="I54" s="93" t="str">
        <f t="shared" si="3"/>
        <v>10801 Mantenimiento de edificios y locales</v>
      </c>
      <c r="J54" s="92">
        <v>19545</v>
      </c>
      <c r="K54" s="94" t="s">
        <v>17</v>
      </c>
      <c r="L54" s="93" t="str">
        <f t="shared" si="4"/>
        <v>19545 MANTENIMIENTO DE EDIFICIOS Y LOCALES</v>
      </c>
      <c r="M54" s="95">
        <v>17500000</v>
      </c>
      <c r="N54" s="92">
        <v>1</v>
      </c>
      <c r="O54" s="95">
        <v>17500000</v>
      </c>
      <c r="P54" s="93" t="s">
        <v>74</v>
      </c>
      <c r="Q54" s="93" t="s">
        <v>39</v>
      </c>
      <c r="R54" s="96"/>
      <c r="S54" s="96"/>
      <c r="T54" s="134" t="s">
        <v>76</v>
      </c>
      <c r="U54" s="94" t="s">
        <v>155</v>
      </c>
      <c r="V54" s="97" t="s">
        <v>6</v>
      </c>
    </row>
    <row r="55" spans="1:404" s="97" customFormat="1" ht="52.2" x14ac:dyDescent="0.3">
      <c r="A55" s="91">
        <v>2744</v>
      </c>
      <c r="B55" s="91">
        <v>2018</v>
      </c>
      <c r="C55" s="91">
        <v>2020</v>
      </c>
      <c r="D55" s="92" t="s">
        <v>5</v>
      </c>
      <c r="E55" s="92">
        <v>926</v>
      </c>
      <c r="F55" s="93" t="s">
        <v>20</v>
      </c>
      <c r="G55" s="92">
        <v>10801</v>
      </c>
      <c r="H55" s="94" t="s">
        <v>3</v>
      </c>
      <c r="I55" s="93" t="str">
        <f t="shared" si="3"/>
        <v>10801 Mantenimiento de edificios y locales</v>
      </c>
      <c r="J55" s="92">
        <v>19545</v>
      </c>
      <c r="K55" s="94" t="s">
        <v>17</v>
      </c>
      <c r="L55" s="93" t="str">
        <f t="shared" si="4"/>
        <v>19545 MANTENIMIENTO DE EDIFICIOS Y LOCALES</v>
      </c>
      <c r="M55" s="95">
        <v>10000000</v>
      </c>
      <c r="N55" s="92">
        <v>1</v>
      </c>
      <c r="O55" s="95">
        <v>10000000</v>
      </c>
      <c r="P55" s="93" t="s">
        <v>74</v>
      </c>
      <c r="Q55" s="93" t="s">
        <v>39</v>
      </c>
      <c r="R55" s="96"/>
      <c r="S55" s="96"/>
      <c r="T55" s="134" t="s">
        <v>77</v>
      </c>
      <c r="U55" s="94" t="s">
        <v>155</v>
      </c>
      <c r="V55" s="97" t="s">
        <v>6</v>
      </c>
    </row>
    <row r="56" spans="1:404" s="97" customFormat="1" ht="52.2" x14ac:dyDescent="0.3">
      <c r="A56" s="91">
        <v>2746</v>
      </c>
      <c r="B56" s="91">
        <v>2018</v>
      </c>
      <c r="C56" s="91">
        <v>2020</v>
      </c>
      <c r="D56" s="92" t="s">
        <v>5</v>
      </c>
      <c r="E56" s="92">
        <v>926</v>
      </c>
      <c r="F56" s="93" t="s">
        <v>20</v>
      </c>
      <c r="G56" s="92">
        <v>10801</v>
      </c>
      <c r="H56" s="94" t="s">
        <v>3</v>
      </c>
      <c r="I56" s="93" t="str">
        <f t="shared" si="3"/>
        <v>10801 Mantenimiento de edificios y locales</v>
      </c>
      <c r="J56" s="92">
        <v>19545</v>
      </c>
      <c r="K56" s="94" t="s">
        <v>17</v>
      </c>
      <c r="L56" s="93" t="str">
        <f t="shared" si="4"/>
        <v>19545 MANTENIMIENTO DE EDIFICIOS Y LOCALES</v>
      </c>
      <c r="M56" s="95">
        <v>25000000</v>
      </c>
      <c r="N56" s="92">
        <v>1</v>
      </c>
      <c r="O56" s="95">
        <v>25000000</v>
      </c>
      <c r="P56" s="93" t="s">
        <v>74</v>
      </c>
      <c r="Q56" s="93" t="s">
        <v>39</v>
      </c>
      <c r="R56" s="96"/>
      <c r="S56" s="96"/>
      <c r="T56" s="134" t="s">
        <v>78</v>
      </c>
      <c r="U56" s="94" t="s">
        <v>155</v>
      </c>
      <c r="V56" s="97" t="s">
        <v>6</v>
      </c>
    </row>
    <row r="57" spans="1:404" s="97" customFormat="1" ht="52.2" x14ac:dyDescent="0.3">
      <c r="A57" s="91">
        <v>2748</v>
      </c>
      <c r="B57" s="91">
        <v>2018</v>
      </c>
      <c r="C57" s="91">
        <v>2020</v>
      </c>
      <c r="D57" s="92" t="s">
        <v>5</v>
      </c>
      <c r="E57" s="92">
        <v>926</v>
      </c>
      <c r="F57" s="93" t="s">
        <v>20</v>
      </c>
      <c r="G57" s="92">
        <v>10801</v>
      </c>
      <c r="H57" s="94" t="s">
        <v>3</v>
      </c>
      <c r="I57" s="93" t="str">
        <f t="shared" si="3"/>
        <v>10801 Mantenimiento de edificios y locales</v>
      </c>
      <c r="J57" s="92">
        <v>19545</v>
      </c>
      <c r="K57" s="94" t="s">
        <v>17</v>
      </c>
      <c r="L57" s="93" t="str">
        <f t="shared" si="4"/>
        <v>19545 MANTENIMIENTO DE EDIFICIOS Y LOCALES</v>
      </c>
      <c r="M57" s="95">
        <v>5000000</v>
      </c>
      <c r="N57" s="92">
        <v>1</v>
      </c>
      <c r="O57" s="95">
        <v>5000000</v>
      </c>
      <c r="P57" s="93" t="s">
        <v>74</v>
      </c>
      <c r="Q57" s="93" t="s">
        <v>39</v>
      </c>
      <c r="R57" s="96"/>
      <c r="S57" s="96"/>
      <c r="T57" s="134" t="s">
        <v>79</v>
      </c>
      <c r="U57" s="94" t="s">
        <v>155</v>
      </c>
      <c r="V57" s="97" t="s">
        <v>6</v>
      </c>
    </row>
    <row r="58" spans="1:404" s="97" customFormat="1" ht="69.599999999999994" x14ac:dyDescent="0.3">
      <c r="A58" s="91">
        <v>2778</v>
      </c>
      <c r="B58" s="91">
        <v>2018</v>
      </c>
      <c r="C58" s="91">
        <v>2020</v>
      </c>
      <c r="D58" s="92" t="s">
        <v>5</v>
      </c>
      <c r="E58" s="92">
        <v>927</v>
      </c>
      <c r="F58" s="93" t="s">
        <v>7</v>
      </c>
      <c r="G58" s="92">
        <v>50104</v>
      </c>
      <c r="H58" s="93" t="s">
        <v>33</v>
      </c>
      <c r="I58" s="93" t="str">
        <f t="shared" si="3"/>
        <v>50104 Equipo y mobiliario de oficina</v>
      </c>
      <c r="J58" s="92">
        <v>24644</v>
      </c>
      <c r="K58" s="94" t="s">
        <v>37</v>
      </c>
      <c r="L58" s="93" t="str">
        <f t="shared" si="4"/>
        <v>24644 MUEBLE TIPO MOSTRADOR</v>
      </c>
      <c r="M58" s="95">
        <v>5000000</v>
      </c>
      <c r="N58" s="92">
        <v>1</v>
      </c>
      <c r="O58" s="95">
        <v>5000000</v>
      </c>
      <c r="P58" s="93" t="s">
        <v>80</v>
      </c>
      <c r="Q58" s="93" t="s">
        <v>39</v>
      </c>
      <c r="R58" s="96"/>
      <c r="S58" s="96"/>
      <c r="T58" s="134" t="s">
        <v>81</v>
      </c>
      <c r="U58" s="94" t="s">
        <v>12</v>
      </c>
      <c r="V58" s="97" t="s">
        <v>6</v>
      </c>
    </row>
    <row r="59" spans="1:404" s="97" customFormat="1" ht="52.2" x14ac:dyDescent="0.3">
      <c r="A59" s="91">
        <v>3128</v>
      </c>
      <c r="B59" s="91">
        <v>2018</v>
      </c>
      <c r="C59" s="91">
        <v>2020</v>
      </c>
      <c r="D59" s="92" t="s">
        <v>5</v>
      </c>
      <c r="E59" s="92">
        <v>926</v>
      </c>
      <c r="F59" s="93" t="s">
        <v>20</v>
      </c>
      <c r="G59" s="92">
        <v>50201</v>
      </c>
      <c r="H59" s="93" t="s">
        <v>11</v>
      </c>
      <c r="I59" s="93" t="str">
        <f t="shared" si="3"/>
        <v>50201 Edificios</v>
      </c>
      <c r="J59" s="92">
        <v>21887</v>
      </c>
      <c r="K59" s="94" t="s">
        <v>21</v>
      </c>
      <c r="L59" s="93" t="str">
        <f t="shared" si="4"/>
        <v>21887 EDIFICIOS</v>
      </c>
      <c r="M59" s="95">
        <v>78000000</v>
      </c>
      <c r="N59" s="92">
        <v>1</v>
      </c>
      <c r="O59" s="95">
        <v>78000000</v>
      </c>
      <c r="P59" s="93" t="s">
        <v>82</v>
      </c>
      <c r="Q59" s="93" t="s">
        <v>83</v>
      </c>
      <c r="R59" s="96"/>
      <c r="S59" s="96"/>
      <c r="T59" s="134" t="s">
        <v>84</v>
      </c>
      <c r="U59" s="94" t="s">
        <v>12</v>
      </c>
      <c r="V59" s="97" t="s">
        <v>6</v>
      </c>
    </row>
    <row r="60" spans="1:404" s="97" customFormat="1" ht="69.599999999999994" x14ac:dyDescent="0.3">
      <c r="A60" s="91">
        <v>1392</v>
      </c>
      <c r="B60" s="91">
        <v>2018</v>
      </c>
      <c r="C60" s="91">
        <v>2020</v>
      </c>
      <c r="D60" s="92" t="s">
        <v>5</v>
      </c>
      <c r="E60" s="92">
        <v>926</v>
      </c>
      <c r="F60" s="93" t="s">
        <v>20</v>
      </c>
      <c r="G60" s="92">
        <v>10801</v>
      </c>
      <c r="H60" s="94" t="s">
        <v>3</v>
      </c>
      <c r="I60" s="93" t="str">
        <f t="shared" si="3"/>
        <v>10801 Mantenimiento de edificios y locales</v>
      </c>
      <c r="J60" s="92">
        <v>18776</v>
      </c>
      <c r="K60" s="94" t="s">
        <v>0</v>
      </c>
      <c r="L60" s="93" t="str">
        <f t="shared" si="4"/>
        <v>18776 REMODELACION</v>
      </c>
      <c r="M60" s="95">
        <v>20000000</v>
      </c>
      <c r="N60" s="92">
        <v>1</v>
      </c>
      <c r="O60" s="95">
        <v>20000000</v>
      </c>
      <c r="P60" s="93" t="s">
        <v>85</v>
      </c>
      <c r="Q60" s="93" t="s">
        <v>86</v>
      </c>
      <c r="R60" s="96"/>
      <c r="S60" s="96"/>
      <c r="T60" s="134" t="s">
        <v>87</v>
      </c>
      <c r="U60" s="94" t="s">
        <v>155</v>
      </c>
      <c r="V60" s="97" t="s">
        <v>6</v>
      </c>
    </row>
    <row r="61" spans="1:404" s="84" customFormat="1" ht="105.6" customHeight="1" x14ac:dyDescent="0.3">
      <c r="A61" s="99">
        <v>1927</v>
      </c>
      <c r="B61" s="99">
        <v>2018</v>
      </c>
      <c r="C61" s="99">
        <v>2020</v>
      </c>
      <c r="D61" s="96" t="s">
        <v>5</v>
      </c>
      <c r="E61" s="96">
        <v>926</v>
      </c>
      <c r="F61" s="93" t="s">
        <v>20</v>
      </c>
      <c r="G61" s="96">
        <v>50201</v>
      </c>
      <c r="H61" s="93" t="s">
        <v>11</v>
      </c>
      <c r="I61" s="93" t="str">
        <f t="shared" si="3"/>
        <v>50201 Edificios</v>
      </c>
      <c r="J61" s="96">
        <v>17689</v>
      </c>
      <c r="K61" s="93" t="s">
        <v>88</v>
      </c>
      <c r="L61" s="93" t="str">
        <f t="shared" si="4"/>
        <v>17689 CONSTRUCCION DE EDIFICIO</v>
      </c>
      <c r="M61" s="98">
        <v>250000000</v>
      </c>
      <c r="N61" s="96">
        <v>1</v>
      </c>
      <c r="O61" s="98">
        <v>30000000</v>
      </c>
      <c r="P61" s="93" t="s">
        <v>85</v>
      </c>
      <c r="Q61" s="93" t="s">
        <v>86</v>
      </c>
      <c r="R61" s="96"/>
      <c r="S61" s="96"/>
      <c r="T61" s="134" t="s">
        <v>183</v>
      </c>
      <c r="U61" s="94" t="s">
        <v>9</v>
      </c>
      <c r="V61" s="97" t="s">
        <v>6</v>
      </c>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97"/>
      <c r="NC61" s="97"/>
      <c r="ND61" s="97"/>
      <c r="NE61" s="97"/>
      <c r="NF61" s="97"/>
      <c r="NG61" s="97"/>
      <c r="NH61" s="97"/>
      <c r="NI61" s="97"/>
      <c r="NJ61" s="97"/>
      <c r="NK61" s="97"/>
      <c r="NL61" s="97"/>
      <c r="NM61" s="97"/>
      <c r="NN61" s="97"/>
      <c r="NO61" s="97"/>
      <c r="NP61" s="97"/>
      <c r="NQ61" s="97"/>
      <c r="NR61" s="97"/>
      <c r="NS61" s="97"/>
      <c r="NT61" s="97"/>
      <c r="NU61" s="97"/>
      <c r="NV61" s="97"/>
      <c r="NW61" s="97"/>
      <c r="NX61" s="97"/>
      <c r="NY61" s="97"/>
      <c r="NZ61" s="97"/>
      <c r="OA61" s="97"/>
      <c r="OB61" s="97"/>
      <c r="OC61" s="97"/>
      <c r="OD61" s="97"/>
      <c r="OE61" s="97"/>
      <c r="OF61" s="97"/>
      <c r="OG61" s="97"/>
      <c r="OH61" s="97"/>
      <c r="OI61" s="97"/>
      <c r="OJ61" s="97"/>
      <c r="OK61" s="97"/>
      <c r="OL61" s="97"/>
      <c r="OM61" s="97"/>
      <c r="ON61" s="97"/>
    </row>
    <row r="62" spans="1:404" s="84" customFormat="1" ht="52.2" x14ac:dyDescent="0.3">
      <c r="A62" s="99">
        <v>3117</v>
      </c>
      <c r="B62" s="99">
        <v>2018</v>
      </c>
      <c r="C62" s="99">
        <v>2020</v>
      </c>
      <c r="D62" s="96" t="s">
        <v>5</v>
      </c>
      <c r="E62" s="96">
        <v>926</v>
      </c>
      <c r="F62" s="93" t="s">
        <v>20</v>
      </c>
      <c r="G62" s="96">
        <v>50201</v>
      </c>
      <c r="H62" s="93" t="s">
        <v>11</v>
      </c>
      <c r="I62" s="93" t="str">
        <f t="shared" si="3"/>
        <v>50201 Edificios</v>
      </c>
      <c r="J62" s="96">
        <v>21887</v>
      </c>
      <c r="K62" s="93" t="s">
        <v>21</v>
      </c>
      <c r="L62" s="93" t="str">
        <f t="shared" si="4"/>
        <v>21887 EDIFICIOS</v>
      </c>
      <c r="M62" s="98">
        <v>34000000</v>
      </c>
      <c r="N62" s="96">
        <v>1</v>
      </c>
      <c r="O62" s="98">
        <v>34000000</v>
      </c>
      <c r="P62" s="93" t="s">
        <v>89</v>
      </c>
      <c r="Q62" s="93" t="s">
        <v>90</v>
      </c>
      <c r="R62" s="96"/>
      <c r="S62" s="96"/>
      <c r="T62" s="134" t="s">
        <v>91</v>
      </c>
      <c r="U62" s="94" t="s">
        <v>9</v>
      </c>
      <c r="V62" s="97" t="s">
        <v>6</v>
      </c>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c r="IW62" s="97"/>
      <c r="IX62" s="97"/>
      <c r="IY62" s="97"/>
      <c r="IZ62" s="97"/>
      <c r="JA62" s="97"/>
      <c r="JB62" s="97"/>
      <c r="JC62" s="97"/>
      <c r="JD62" s="97"/>
      <c r="JE62" s="97"/>
      <c r="JF62" s="97"/>
      <c r="JG62" s="97"/>
      <c r="JH62" s="97"/>
      <c r="JI62" s="97"/>
      <c r="JJ62" s="97"/>
      <c r="JK62" s="97"/>
      <c r="JL62" s="97"/>
      <c r="JM62" s="97"/>
      <c r="JN62" s="97"/>
      <c r="JO62" s="97"/>
      <c r="JP62" s="97"/>
      <c r="JQ62" s="97"/>
      <c r="JR62" s="97"/>
      <c r="JS62" s="97"/>
      <c r="JT62" s="97"/>
      <c r="JU62" s="97"/>
      <c r="JV62" s="97"/>
      <c r="JW62" s="97"/>
      <c r="JX62" s="97"/>
      <c r="JY62" s="97"/>
      <c r="JZ62" s="97"/>
      <c r="KA62" s="97"/>
      <c r="KB62" s="97"/>
      <c r="KC62" s="97"/>
      <c r="KD62" s="97"/>
      <c r="KE62" s="97"/>
      <c r="KF62" s="97"/>
      <c r="KG62" s="97"/>
      <c r="KH62" s="97"/>
      <c r="KI62" s="97"/>
      <c r="KJ62" s="97"/>
      <c r="KK62" s="97"/>
      <c r="KL62" s="97"/>
      <c r="KM62" s="97"/>
      <c r="KN62" s="97"/>
      <c r="KO62" s="97"/>
      <c r="KP62" s="97"/>
      <c r="KQ62" s="97"/>
      <c r="KR62" s="97"/>
      <c r="KS62" s="97"/>
      <c r="KT62" s="97"/>
      <c r="KU62" s="97"/>
      <c r="KV62" s="97"/>
      <c r="KW62" s="97"/>
      <c r="KX62" s="97"/>
      <c r="KY62" s="97"/>
      <c r="KZ62" s="97"/>
      <c r="LA62" s="97"/>
      <c r="LB62" s="97"/>
      <c r="LC62" s="97"/>
      <c r="LD62" s="97"/>
      <c r="LE62" s="97"/>
      <c r="LF62" s="97"/>
      <c r="LG62" s="97"/>
      <c r="LH62" s="97"/>
      <c r="LI62" s="97"/>
      <c r="LJ62" s="97"/>
      <c r="LK62" s="97"/>
      <c r="LL62" s="97"/>
      <c r="LM62" s="97"/>
      <c r="LN62" s="97"/>
      <c r="LO62" s="97"/>
      <c r="LP62" s="97"/>
      <c r="LQ62" s="97"/>
      <c r="LR62" s="97"/>
      <c r="LS62" s="97"/>
      <c r="LT62" s="97"/>
      <c r="LU62" s="97"/>
      <c r="LV62" s="97"/>
      <c r="LW62" s="97"/>
      <c r="LX62" s="97"/>
      <c r="LY62" s="97"/>
      <c r="LZ62" s="97"/>
      <c r="MA62" s="97"/>
      <c r="MB62" s="97"/>
      <c r="MC62" s="97"/>
      <c r="MD62" s="97"/>
      <c r="ME62" s="97"/>
      <c r="MF62" s="97"/>
      <c r="MG62" s="97"/>
      <c r="MH62" s="97"/>
      <c r="MI62" s="97"/>
      <c r="MJ62" s="97"/>
      <c r="MK62" s="97"/>
      <c r="ML62" s="97"/>
      <c r="MM62" s="97"/>
      <c r="MN62" s="97"/>
      <c r="MO62" s="97"/>
      <c r="MP62" s="97"/>
      <c r="MQ62" s="97"/>
      <c r="MR62" s="97"/>
      <c r="MS62" s="97"/>
      <c r="MT62" s="97"/>
      <c r="MU62" s="97"/>
      <c r="MV62" s="97"/>
      <c r="MW62" s="97"/>
      <c r="MX62" s="97"/>
      <c r="MY62" s="97"/>
      <c r="MZ62" s="97"/>
      <c r="NA62" s="97"/>
      <c r="NB62" s="97"/>
      <c r="NC62" s="97"/>
      <c r="ND62" s="97"/>
      <c r="NE62" s="97"/>
      <c r="NF62" s="97"/>
      <c r="NG62" s="97"/>
      <c r="NH62" s="97"/>
      <c r="NI62" s="97"/>
      <c r="NJ62" s="97"/>
      <c r="NK62" s="97"/>
      <c r="NL62" s="97"/>
      <c r="NM62" s="97"/>
      <c r="NN62" s="97"/>
      <c r="NO62" s="97"/>
      <c r="NP62" s="97"/>
      <c r="NQ62" s="97"/>
      <c r="NR62" s="97"/>
      <c r="NS62" s="97"/>
      <c r="NT62" s="97"/>
      <c r="NU62" s="97"/>
      <c r="NV62" s="97"/>
      <c r="NW62" s="97"/>
      <c r="NX62" s="97"/>
      <c r="NY62" s="97"/>
      <c r="NZ62" s="97"/>
      <c r="OA62" s="97"/>
      <c r="OB62" s="97"/>
      <c r="OC62" s="97"/>
      <c r="OD62" s="97"/>
      <c r="OE62" s="97"/>
      <c r="OF62" s="97"/>
      <c r="OG62" s="97"/>
      <c r="OH62" s="97"/>
      <c r="OI62" s="97"/>
      <c r="OJ62" s="97"/>
      <c r="OK62" s="97"/>
      <c r="OL62" s="97"/>
      <c r="OM62" s="97"/>
      <c r="ON62" s="97"/>
    </row>
    <row r="63" spans="1:404" s="97" customFormat="1" ht="139.19999999999999" x14ac:dyDescent="0.3">
      <c r="A63" s="91">
        <v>1490</v>
      </c>
      <c r="B63" s="91">
        <v>2018</v>
      </c>
      <c r="C63" s="91">
        <v>2020</v>
      </c>
      <c r="D63" s="92" t="s">
        <v>5</v>
      </c>
      <c r="E63" s="92">
        <v>926</v>
      </c>
      <c r="F63" s="93" t="s">
        <v>20</v>
      </c>
      <c r="G63" s="92">
        <v>50104</v>
      </c>
      <c r="H63" s="94" t="s">
        <v>33</v>
      </c>
      <c r="I63" s="93" t="str">
        <f t="shared" si="3"/>
        <v>50104 Equipo y mobiliario de oficina</v>
      </c>
      <c r="J63" s="92">
        <v>20873</v>
      </c>
      <c r="K63" s="94" t="s">
        <v>92</v>
      </c>
      <c r="L63" s="93" t="str">
        <f t="shared" si="4"/>
        <v>20873 AIRE ACONDICIONADO CENTRAL DE DUCTOS CAP 60000 BTU C INSTALA</v>
      </c>
      <c r="M63" s="95">
        <v>6700000</v>
      </c>
      <c r="N63" s="92">
        <v>45</v>
      </c>
      <c r="O63" s="95">
        <v>301500000</v>
      </c>
      <c r="P63" s="93" t="s">
        <v>93</v>
      </c>
      <c r="Q63" s="93" t="s">
        <v>94</v>
      </c>
      <c r="R63" s="96"/>
      <c r="S63" s="96"/>
      <c r="T63" s="134" t="s">
        <v>95</v>
      </c>
      <c r="U63" s="94" t="s">
        <v>155</v>
      </c>
      <c r="V63" s="97" t="s">
        <v>6</v>
      </c>
    </row>
    <row r="64" spans="1:404" s="97" customFormat="1" ht="104.4" x14ac:dyDescent="0.3">
      <c r="A64" s="91">
        <v>3464</v>
      </c>
      <c r="B64" s="91">
        <v>2018</v>
      </c>
      <c r="C64" s="91">
        <v>2020</v>
      </c>
      <c r="D64" s="92" t="s">
        <v>14</v>
      </c>
      <c r="E64" s="92">
        <v>926</v>
      </c>
      <c r="F64" s="93" t="s">
        <v>20</v>
      </c>
      <c r="G64" s="92">
        <v>50301</v>
      </c>
      <c r="H64" s="94" t="s">
        <v>97</v>
      </c>
      <c r="I64" s="93" t="str">
        <f t="shared" si="3"/>
        <v>50301 Terrenos</v>
      </c>
      <c r="J64" s="92">
        <v>17763</v>
      </c>
      <c r="K64" s="94" t="s">
        <v>96</v>
      </c>
      <c r="L64" s="93" t="str">
        <f t="shared" si="4"/>
        <v>17763 TERRENO</v>
      </c>
      <c r="M64" s="95">
        <v>100000000</v>
      </c>
      <c r="N64" s="92">
        <v>1</v>
      </c>
      <c r="O64" s="95">
        <v>100000000</v>
      </c>
      <c r="P64" s="93" t="s">
        <v>93</v>
      </c>
      <c r="Q64" s="93" t="s">
        <v>94</v>
      </c>
      <c r="R64" s="96"/>
      <c r="S64" s="96"/>
      <c r="T64" s="134" t="s">
        <v>98</v>
      </c>
      <c r="U64" s="94" t="s">
        <v>155</v>
      </c>
      <c r="V64" s="97" t="s">
        <v>6</v>
      </c>
    </row>
    <row r="65" spans="1:404" s="97" customFormat="1" ht="69.599999999999994" x14ac:dyDescent="0.3">
      <c r="A65" s="91">
        <v>2930</v>
      </c>
      <c r="B65" s="91">
        <v>2018</v>
      </c>
      <c r="C65" s="91">
        <v>2020</v>
      </c>
      <c r="D65" s="92" t="s">
        <v>18</v>
      </c>
      <c r="E65" s="92">
        <v>926</v>
      </c>
      <c r="F65" s="93" t="s">
        <v>20</v>
      </c>
      <c r="G65" s="92">
        <v>10801</v>
      </c>
      <c r="H65" s="94" t="s">
        <v>3</v>
      </c>
      <c r="I65" s="93" t="str">
        <f t="shared" si="3"/>
        <v>10801 Mantenimiento de edificios y locales</v>
      </c>
      <c r="J65" s="92">
        <v>18776</v>
      </c>
      <c r="K65" s="94" t="s">
        <v>0</v>
      </c>
      <c r="L65" s="93" t="str">
        <f t="shared" si="4"/>
        <v>18776 REMODELACION</v>
      </c>
      <c r="M65" s="95">
        <v>10000000</v>
      </c>
      <c r="N65" s="92">
        <v>1</v>
      </c>
      <c r="O65" s="95">
        <v>10000000</v>
      </c>
      <c r="P65" s="93" t="s">
        <v>99</v>
      </c>
      <c r="Q65" s="93" t="s">
        <v>100</v>
      </c>
      <c r="R65" s="96"/>
      <c r="S65" s="96"/>
      <c r="T65" s="134" t="s">
        <v>288</v>
      </c>
      <c r="U65" s="94" t="s">
        <v>155</v>
      </c>
      <c r="V65" s="97" t="s">
        <v>6</v>
      </c>
    </row>
    <row r="66" spans="1:404" s="84" customFormat="1" ht="52.2" x14ac:dyDescent="0.3">
      <c r="A66" s="99">
        <v>3132</v>
      </c>
      <c r="B66" s="99">
        <v>2018</v>
      </c>
      <c r="C66" s="99">
        <v>2020</v>
      </c>
      <c r="D66" s="96" t="s">
        <v>5</v>
      </c>
      <c r="E66" s="96">
        <v>926</v>
      </c>
      <c r="F66" s="93" t="s">
        <v>20</v>
      </c>
      <c r="G66" s="96">
        <v>50201</v>
      </c>
      <c r="H66" s="93" t="s">
        <v>11</v>
      </c>
      <c r="I66" s="93" t="str">
        <f t="shared" si="3"/>
        <v>50201 Edificios</v>
      </c>
      <c r="J66" s="96">
        <v>21887</v>
      </c>
      <c r="K66" s="93" t="s">
        <v>21</v>
      </c>
      <c r="L66" s="93" t="str">
        <f t="shared" si="4"/>
        <v>21887 EDIFICIOS</v>
      </c>
      <c r="M66" s="98">
        <v>150000000</v>
      </c>
      <c r="N66" s="96">
        <v>1</v>
      </c>
      <c r="O66" s="98">
        <v>150000000</v>
      </c>
      <c r="P66" s="93" t="s">
        <v>101</v>
      </c>
      <c r="Q66" s="93" t="s">
        <v>102</v>
      </c>
      <c r="R66" s="96"/>
      <c r="S66" s="96"/>
      <c r="T66" s="134" t="s">
        <v>103</v>
      </c>
      <c r="U66" s="94" t="s">
        <v>9</v>
      </c>
      <c r="V66" s="97" t="s">
        <v>6</v>
      </c>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c r="IW66" s="97"/>
      <c r="IX66" s="97"/>
      <c r="IY66" s="97"/>
      <c r="IZ66" s="97"/>
      <c r="JA66" s="97"/>
      <c r="JB66" s="97"/>
      <c r="JC66" s="97"/>
      <c r="JD66" s="97"/>
      <c r="JE66" s="97"/>
      <c r="JF66" s="97"/>
      <c r="JG66" s="97"/>
      <c r="JH66" s="97"/>
      <c r="JI66" s="97"/>
      <c r="JJ66" s="97"/>
      <c r="JK66" s="97"/>
      <c r="JL66" s="97"/>
      <c r="JM66" s="97"/>
      <c r="JN66" s="97"/>
      <c r="JO66" s="97"/>
      <c r="JP66" s="97"/>
      <c r="JQ66" s="97"/>
      <c r="JR66" s="97"/>
      <c r="JS66" s="97"/>
      <c r="JT66" s="97"/>
      <c r="JU66" s="97"/>
      <c r="JV66" s="97"/>
      <c r="JW66" s="97"/>
      <c r="JX66" s="97"/>
      <c r="JY66" s="97"/>
      <c r="JZ66" s="97"/>
      <c r="KA66" s="97"/>
      <c r="KB66" s="97"/>
      <c r="KC66" s="97"/>
      <c r="KD66" s="97"/>
      <c r="KE66" s="97"/>
      <c r="KF66" s="97"/>
      <c r="KG66" s="97"/>
      <c r="KH66" s="97"/>
      <c r="KI66" s="97"/>
      <c r="KJ66" s="97"/>
      <c r="KK66" s="97"/>
      <c r="KL66" s="97"/>
      <c r="KM66" s="97"/>
      <c r="KN66" s="97"/>
      <c r="KO66" s="97"/>
      <c r="KP66" s="97"/>
      <c r="KQ66" s="97"/>
      <c r="KR66" s="97"/>
      <c r="KS66" s="97"/>
      <c r="KT66" s="97"/>
      <c r="KU66" s="97"/>
      <c r="KV66" s="97"/>
      <c r="KW66" s="97"/>
      <c r="KX66" s="97"/>
      <c r="KY66" s="97"/>
      <c r="KZ66" s="97"/>
      <c r="LA66" s="97"/>
      <c r="LB66" s="97"/>
      <c r="LC66" s="97"/>
      <c r="LD66" s="97"/>
      <c r="LE66" s="97"/>
      <c r="LF66" s="97"/>
      <c r="LG66" s="97"/>
      <c r="LH66" s="97"/>
      <c r="LI66" s="97"/>
      <c r="LJ66" s="97"/>
      <c r="LK66" s="97"/>
      <c r="LL66" s="97"/>
      <c r="LM66" s="97"/>
      <c r="LN66" s="97"/>
      <c r="LO66" s="97"/>
      <c r="LP66" s="97"/>
      <c r="LQ66" s="97"/>
      <c r="LR66" s="97"/>
      <c r="LS66" s="97"/>
      <c r="LT66" s="97"/>
      <c r="LU66" s="97"/>
      <c r="LV66" s="97"/>
      <c r="LW66" s="97"/>
      <c r="LX66" s="97"/>
      <c r="LY66" s="97"/>
      <c r="LZ66" s="97"/>
      <c r="MA66" s="97"/>
      <c r="MB66" s="97"/>
      <c r="MC66" s="97"/>
      <c r="MD66" s="97"/>
      <c r="ME66" s="97"/>
      <c r="MF66" s="97"/>
      <c r="MG66" s="97"/>
      <c r="MH66" s="97"/>
      <c r="MI66" s="97"/>
      <c r="MJ66" s="97"/>
      <c r="MK66" s="97"/>
      <c r="ML66" s="97"/>
      <c r="MM66" s="97"/>
      <c r="MN66" s="97"/>
      <c r="MO66" s="97"/>
      <c r="MP66" s="97"/>
      <c r="MQ66" s="97"/>
      <c r="MR66" s="97"/>
      <c r="MS66" s="97"/>
      <c r="MT66" s="97"/>
      <c r="MU66" s="97"/>
      <c r="MV66" s="97"/>
      <c r="MW66" s="97"/>
      <c r="MX66" s="97"/>
      <c r="MY66" s="97"/>
      <c r="MZ66" s="97"/>
      <c r="NA66" s="97"/>
      <c r="NB66" s="97"/>
      <c r="NC66" s="97"/>
      <c r="ND66" s="97"/>
      <c r="NE66" s="97"/>
      <c r="NF66" s="97"/>
      <c r="NG66" s="97"/>
      <c r="NH66" s="97"/>
      <c r="NI66" s="97"/>
      <c r="NJ66" s="97"/>
      <c r="NK66" s="97"/>
      <c r="NL66" s="97"/>
      <c r="NM66" s="97"/>
      <c r="NN66" s="97"/>
      <c r="NO66" s="97"/>
      <c r="NP66" s="97"/>
      <c r="NQ66" s="97"/>
      <c r="NR66" s="97"/>
      <c r="NS66" s="97"/>
      <c r="NT66" s="97"/>
      <c r="NU66" s="97"/>
      <c r="NV66" s="97"/>
      <c r="NW66" s="97"/>
      <c r="NX66" s="97"/>
      <c r="NY66" s="97"/>
      <c r="NZ66" s="97"/>
      <c r="OA66" s="97"/>
      <c r="OB66" s="97"/>
      <c r="OC66" s="97"/>
      <c r="OD66" s="97"/>
      <c r="OE66" s="97"/>
      <c r="OF66" s="97"/>
      <c r="OG66" s="97"/>
      <c r="OH66" s="97"/>
      <c r="OI66" s="97"/>
      <c r="OJ66" s="97"/>
      <c r="OK66" s="97"/>
      <c r="OL66" s="97"/>
      <c r="OM66" s="97"/>
      <c r="ON66" s="97"/>
    </row>
    <row r="67" spans="1:404" s="97" customFormat="1" ht="69.599999999999994" x14ac:dyDescent="0.3">
      <c r="A67" s="91">
        <v>3060</v>
      </c>
      <c r="B67" s="91">
        <v>2018</v>
      </c>
      <c r="C67" s="91">
        <v>2020</v>
      </c>
      <c r="D67" s="92" t="s">
        <v>5</v>
      </c>
      <c r="E67" s="92">
        <v>926</v>
      </c>
      <c r="F67" s="93" t="s">
        <v>20</v>
      </c>
      <c r="G67" s="92">
        <v>10801</v>
      </c>
      <c r="H67" s="94" t="s">
        <v>3</v>
      </c>
      <c r="I67" s="93" t="str">
        <f t="shared" si="3"/>
        <v>10801 Mantenimiento de edificios y locales</v>
      </c>
      <c r="J67" s="92">
        <v>18776</v>
      </c>
      <c r="K67" s="94" t="s">
        <v>0</v>
      </c>
      <c r="L67" s="93" t="str">
        <f t="shared" si="4"/>
        <v>18776 REMODELACION</v>
      </c>
      <c r="M67" s="95">
        <v>150000000</v>
      </c>
      <c r="N67" s="92">
        <v>1</v>
      </c>
      <c r="O67" s="95">
        <v>150000000</v>
      </c>
      <c r="P67" s="93" t="s">
        <v>104</v>
      </c>
      <c r="Q67" s="93" t="s">
        <v>105</v>
      </c>
      <c r="R67" s="96"/>
      <c r="S67" s="96"/>
      <c r="T67" s="134" t="s">
        <v>301</v>
      </c>
      <c r="U67" s="94" t="s">
        <v>155</v>
      </c>
      <c r="V67" s="97" t="s">
        <v>6</v>
      </c>
    </row>
    <row r="68" spans="1:404" s="84" customFormat="1" ht="87" x14ac:dyDescent="0.3">
      <c r="A68" s="99">
        <v>3061</v>
      </c>
      <c r="B68" s="99">
        <v>2018</v>
      </c>
      <c r="C68" s="99">
        <v>2020</v>
      </c>
      <c r="D68" s="96" t="s">
        <v>5</v>
      </c>
      <c r="E68" s="96">
        <v>926</v>
      </c>
      <c r="F68" s="93" t="s">
        <v>20</v>
      </c>
      <c r="G68" s="96">
        <v>50299</v>
      </c>
      <c r="H68" s="93" t="s">
        <v>67</v>
      </c>
      <c r="I68" s="93" t="s">
        <v>215</v>
      </c>
      <c r="J68" s="96">
        <v>19904</v>
      </c>
      <c r="K68" s="93" t="s">
        <v>66</v>
      </c>
      <c r="L68" s="93" t="s">
        <v>323</v>
      </c>
      <c r="M68" s="98">
        <v>150000000</v>
      </c>
      <c r="N68" s="96">
        <v>1</v>
      </c>
      <c r="O68" s="98">
        <v>150000000</v>
      </c>
      <c r="P68" s="93" t="s">
        <v>104</v>
      </c>
      <c r="Q68" s="93" t="s">
        <v>105</v>
      </c>
      <c r="R68" s="96"/>
      <c r="S68" s="96"/>
      <c r="T68" s="134" t="s">
        <v>302</v>
      </c>
      <c r="U68" s="94" t="s">
        <v>9</v>
      </c>
      <c r="V68" s="97" t="s">
        <v>6</v>
      </c>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97"/>
      <c r="IW68" s="97"/>
      <c r="IX68" s="97"/>
      <c r="IY68" s="97"/>
      <c r="IZ68" s="97"/>
      <c r="JA68" s="97"/>
      <c r="JB68" s="97"/>
      <c r="JC68" s="97"/>
      <c r="JD68" s="97"/>
      <c r="JE68" s="97"/>
      <c r="JF68" s="97"/>
      <c r="JG68" s="97"/>
      <c r="JH68" s="97"/>
      <c r="JI68" s="97"/>
      <c r="JJ68" s="97"/>
      <c r="JK68" s="97"/>
      <c r="JL68" s="97"/>
      <c r="JM68" s="97"/>
      <c r="JN68" s="97"/>
      <c r="JO68" s="97"/>
      <c r="JP68" s="97"/>
      <c r="JQ68" s="97"/>
      <c r="JR68" s="97"/>
      <c r="JS68" s="97"/>
      <c r="JT68" s="97"/>
      <c r="JU68" s="97"/>
      <c r="JV68" s="97"/>
      <c r="JW68" s="97"/>
      <c r="JX68" s="97"/>
      <c r="JY68" s="97"/>
      <c r="JZ68" s="97"/>
      <c r="KA68" s="97"/>
      <c r="KB68" s="97"/>
      <c r="KC68" s="97"/>
      <c r="KD68" s="97"/>
      <c r="KE68" s="97"/>
      <c r="KF68" s="97"/>
      <c r="KG68" s="97"/>
      <c r="KH68" s="97"/>
      <c r="KI68" s="97"/>
      <c r="KJ68" s="97"/>
      <c r="KK68" s="97"/>
      <c r="KL68" s="97"/>
      <c r="KM68" s="97"/>
      <c r="KN68" s="97"/>
      <c r="KO68" s="97"/>
      <c r="KP68" s="97"/>
      <c r="KQ68" s="97"/>
      <c r="KR68" s="97"/>
      <c r="KS68" s="97"/>
      <c r="KT68" s="97"/>
      <c r="KU68" s="97"/>
      <c r="KV68" s="97"/>
      <c r="KW68" s="97"/>
      <c r="KX68" s="97"/>
      <c r="KY68" s="97"/>
      <c r="KZ68" s="97"/>
      <c r="LA68" s="97"/>
      <c r="LB68" s="97"/>
      <c r="LC68" s="97"/>
      <c r="LD68" s="97"/>
      <c r="LE68" s="97"/>
      <c r="LF68" s="97"/>
      <c r="LG68" s="97"/>
      <c r="LH68" s="97"/>
      <c r="LI68" s="97"/>
      <c r="LJ68" s="97"/>
      <c r="LK68" s="97"/>
      <c r="LL68" s="97"/>
      <c r="LM68" s="97"/>
      <c r="LN68" s="97"/>
      <c r="LO68" s="97"/>
      <c r="LP68" s="97"/>
      <c r="LQ68" s="97"/>
      <c r="LR68" s="97"/>
      <c r="LS68" s="97"/>
      <c r="LT68" s="97"/>
      <c r="LU68" s="97"/>
      <c r="LV68" s="97"/>
      <c r="LW68" s="97"/>
      <c r="LX68" s="97"/>
      <c r="LY68" s="97"/>
      <c r="LZ68" s="97"/>
      <c r="MA68" s="97"/>
      <c r="MB68" s="97"/>
      <c r="MC68" s="97"/>
      <c r="MD68" s="97"/>
      <c r="ME68" s="97"/>
      <c r="MF68" s="97"/>
      <c r="MG68" s="97"/>
      <c r="MH68" s="97"/>
      <c r="MI68" s="97"/>
      <c r="MJ68" s="97"/>
      <c r="MK68" s="97"/>
      <c r="ML68" s="97"/>
      <c r="MM68" s="97"/>
      <c r="MN68" s="97"/>
      <c r="MO68" s="97"/>
      <c r="MP68" s="97"/>
      <c r="MQ68" s="97"/>
      <c r="MR68" s="97"/>
      <c r="MS68" s="97"/>
      <c r="MT68" s="97"/>
      <c r="MU68" s="97"/>
      <c r="MV68" s="97"/>
      <c r="MW68" s="97"/>
      <c r="MX68" s="97"/>
      <c r="MY68" s="97"/>
      <c r="MZ68" s="97"/>
      <c r="NA68" s="97"/>
      <c r="NB68" s="97"/>
      <c r="NC68" s="97"/>
      <c r="ND68" s="97"/>
      <c r="NE68" s="97"/>
      <c r="NF68" s="97"/>
      <c r="NG68" s="97"/>
      <c r="NH68" s="97"/>
      <c r="NI68" s="97"/>
      <c r="NJ68" s="97"/>
      <c r="NK68" s="97"/>
      <c r="NL68" s="97"/>
      <c r="NM68" s="97"/>
      <c r="NN68" s="97"/>
      <c r="NO68" s="97"/>
      <c r="NP68" s="97"/>
      <c r="NQ68" s="97"/>
      <c r="NR68" s="97"/>
      <c r="NS68" s="97"/>
      <c r="NT68" s="97"/>
      <c r="NU68" s="97"/>
      <c r="NV68" s="97"/>
      <c r="NW68" s="97"/>
      <c r="NX68" s="97"/>
      <c r="NY68" s="97"/>
      <c r="NZ68" s="97"/>
      <c r="OA68" s="97"/>
      <c r="OB68" s="97"/>
      <c r="OC68" s="97"/>
      <c r="OD68" s="97"/>
      <c r="OE68" s="97"/>
      <c r="OF68" s="97"/>
      <c r="OG68" s="97"/>
      <c r="OH68" s="97"/>
      <c r="OI68" s="97"/>
      <c r="OJ68" s="97"/>
      <c r="OK68" s="97"/>
      <c r="OL68" s="97"/>
      <c r="OM68" s="97"/>
      <c r="ON68" s="97"/>
    </row>
    <row r="69" spans="1:404" s="84" customFormat="1" ht="87" x14ac:dyDescent="0.3">
      <c r="A69" s="99">
        <v>3068</v>
      </c>
      <c r="B69" s="99">
        <v>2018</v>
      </c>
      <c r="C69" s="99">
        <v>2020</v>
      </c>
      <c r="D69" s="96" t="s">
        <v>5</v>
      </c>
      <c r="E69" s="96">
        <v>926</v>
      </c>
      <c r="F69" s="93" t="s">
        <v>20</v>
      </c>
      <c r="G69" s="96">
        <v>50299</v>
      </c>
      <c r="H69" s="93" t="s">
        <v>67</v>
      </c>
      <c r="I69" s="93" t="s">
        <v>215</v>
      </c>
      <c r="J69" s="96">
        <v>19904</v>
      </c>
      <c r="K69" s="93" t="s">
        <v>66</v>
      </c>
      <c r="L69" s="93" t="s">
        <v>323</v>
      </c>
      <c r="M69" s="98">
        <v>150000000</v>
      </c>
      <c r="N69" s="96">
        <v>1</v>
      </c>
      <c r="O69" s="98">
        <v>150000000</v>
      </c>
      <c r="P69" s="93" t="s">
        <v>104</v>
      </c>
      <c r="Q69" s="93" t="s">
        <v>105</v>
      </c>
      <c r="R69" s="96"/>
      <c r="S69" s="96"/>
      <c r="T69" s="134" t="s">
        <v>106</v>
      </c>
      <c r="U69" s="94" t="s">
        <v>9</v>
      </c>
      <c r="V69" s="97" t="s">
        <v>6</v>
      </c>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c r="IW69" s="97"/>
      <c r="IX69" s="97"/>
      <c r="IY69" s="97"/>
      <c r="IZ69" s="97"/>
      <c r="JA69" s="97"/>
      <c r="JB69" s="97"/>
      <c r="JC69" s="97"/>
      <c r="JD69" s="97"/>
      <c r="JE69" s="97"/>
      <c r="JF69" s="97"/>
      <c r="JG69" s="97"/>
      <c r="JH69" s="97"/>
      <c r="JI69" s="97"/>
      <c r="JJ69" s="97"/>
      <c r="JK69" s="97"/>
      <c r="JL69" s="97"/>
      <c r="JM69" s="97"/>
      <c r="JN69" s="97"/>
      <c r="JO69" s="97"/>
      <c r="JP69" s="97"/>
      <c r="JQ69" s="97"/>
      <c r="JR69" s="97"/>
      <c r="JS69" s="97"/>
      <c r="JT69" s="97"/>
      <c r="JU69" s="97"/>
      <c r="JV69" s="97"/>
      <c r="JW69" s="97"/>
      <c r="JX69" s="97"/>
      <c r="JY69" s="97"/>
      <c r="JZ69" s="97"/>
      <c r="KA69" s="97"/>
      <c r="KB69" s="97"/>
      <c r="KC69" s="97"/>
      <c r="KD69" s="97"/>
      <c r="KE69" s="97"/>
      <c r="KF69" s="97"/>
      <c r="KG69" s="97"/>
      <c r="KH69" s="97"/>
      <c r="KI69" s="97"/>
      <c r="KJ69" s="97"/>
      <c r="KK69" s="97"/>
      <c r="KL69" s="97"/>
      <c r="KM69" s="97"/>
      <c r="KN69" s="97"/>
      <c r="KO69" s="97"/>
      <c r="KP69" s="97"/>
      <c r="KQ69" s="97"/>
      <c r="KR69" s="97"/>
      <c r="KS69" s="97"/>
      <c r="KT69" s="97"/>
      <c r="KU69" s="97"/>
      <c r="KV69" s="97"/>
      <c r="KW69" s="97"/>
      <c r="KX69" s="97"/>
      <c r="KY69" s="97"/>
      <c r="KZ69" s="97"/>
      <c r="LA69" s="97"/>
      <c r="LB69" s="97"/>
      <c r="LC69" s="97"/>
      <c r="LD69" s="97"/>
      <c r="LE69" s="97"/>
      <c r="LF69" s="97"/>
      <c r="LG69" s="97"/>
      <c r="LH69" s="97"/>
      <c r="LI69" s="97"/>
      <c r="LJ69" s="97"/>
      <c r="LK69" s="97"/>
      <c r="LL69" s="97"/>
      <c r="LM69" s="97"/>
      <c r="LN69" s="97"/>
      <c r="LO69" s="97"/>
      <c r="LP69" s="97"/>
      <c r="LQ69" s="97"/>
      <c r="LR69" s="97"/>
      <c r="LS69" s="97"/>
      <c r="LT69" s="97"/>
      <c r="LU69" s="97"/>
      <c r="LV69" s="97"/>
      <c r="LW69" s="97"/>
      <c r="LX69" s="97"/>
      <c r="LY69" s="97"/>
      <c r="LZ69" s="97"/>
      <c r="MA69" s="97"/>
      <c r="MB69" s="97"/>
      <c r="MC69" s="97"/>
      <c r="MD69" s="97"/>
      <c r="ME69" s="97"/>
      <c r="MF69" s="97"/>
      <c r="MG69" s="97"/>
      <c r="MH69" s="97"/>
      <c r="MI69" s="97"/>
      <c r="MJ69" s="97"/>
      <c r="MK69" s="97"/>
      <c r="ML69" s="97"/>
      <c r="MM69" s="97"/>
      <c r="MN69" s="97"/>
      <c r="MO69" s="97"/>
      <c r="MP69" s="97"/>
      <c r="MQ69" s="97"/>
      <c r="MR69" s="97"/>
      <c r="MS69" s="97"/>
      <c r="MT69" s="97"/>
      <c r="MU69" s="97"/>
      <c r="MV69" s="97"/>
      <c r="MW69" s="97"/>
      <c r="MX69" s="97"/>
      <c r="MY69" s="97"/>
      <c r="MZ69" s="97"/>
      <c r="NA69" s="97"/>
      <c r="NB69" s="97"/>
      <c r="NC69" s="97"/>
      <c r="ND69" s="97"/>
      <c r="NE69" s="97"/>
      <c r="NF69" s="97"/>
      <c r="NG69" s="97"/>
      <c r="NH69" s="97"/>
      <c r="NI69" s="97"/>
      <c r="NJ69" s="97"/>
      <c r="NK69" s="97"/>
      <c r="NL69" s="97"/>
      <c r="NM69" s="97"/>
      <c r="NN69" s="97"/>
      <c r="NO69" s="97"/>
      <c r="NP69" s="97"/>
      <c r="NQ69" s="97"/>
      <c r="NR69" s="97"/>
      <c r="NS69" s="97"/>
      <c r="NT69" s="97"/>
      <c r="NU69" s="97"/>
      <c r="NV69" s="97"/>
      <c r="NW69" s="97"/>
      <c r="NX69" s="97"/>
      <c r="NY69" s="97"/>
      <c r="NZ69" s="97"/>
      <c r="OA69" s="97"/>
      <c r="OB69" s="97"/>
      <c r="OC69" s="97"/>
      <c r="OD69" s="97"/>
      <c r="OE69" s="97"/>
      <c r="OF69" s="97"/>
      <c r="OG69" s="97"/>
      <c r="OH69" s="97"/>
      <c r="OI69" s="97"/>
      <c r="OJ69" s="97"/>
      <c r="OK69" s="97"/>
      <c r="OL69" s="97"/>
      <c r="OM69" s="97"/>
      <c r="ON69" s="97"/>
    </row>
    <row r="70" spans="1:404" s="97" customFormat="1" ht="69.599999999999994" x14ac:dyDescent="0.3">
      <c r="A70" s="91">
        <v>3069</v>
      </c>
      <c r="B70" s="91">
        <v>2018</v>
      </c>
      <c r="C70" s="91">
        <v>2020</v>
      </c>
      <c r="D70" s="92" t="s">
        <v>5</v>
      </c>
      <c r="E70" s="92">
        <v>926</v>
      </c>
      <c r="F70" s="93" t="s">
        <v>20</v>
      </c>
      <c r="G70" s="92">
        <v>50202</v>
      </c>
      <c r="H70" s="94" t="s">
        <v>16</v>
      </c>
      <c r="I70" s="93" t="str">
        <f t="shared" si="3"/>
        <v>50202 Vías de comunicación terrestre</v>
      </c>
      <c r="J70" s="92">
        <v>19966</v>
      </c>
      <c r="K70" s="94" t="s">
        <v>15</v>
      </c>
      <c r="L70" s="93" t="str">
        <f t="shared" si="4"/>
        <v>19966 VIAS DE COMUNICACION TERRESTRE</v>
      </c>
      <c r="M70" s="95">
        <v>150000000</v>
      </c>
      <c r="N70" s="92">
        <v>1</v>
      </c>
      <c r="O70" s="95">
        <v>150000000</v>
      </c>
      <c r="P70" s="93" t="s">
        <v>104</v>
      </c>
      <c r="Q70" s="93" t="s">
        <v>105</v>
      </c>
      <c r="R70" s="96"/>
      <c r="S70" s="96"/>
      <c r="T70" s="134" t="s">
        <v>107</v>
      </c>
      <c r="U70" s="94" t="s">
        <v>155</v>
      </c>
      <c r="V70" s="97" t="s">
        <v>6</v>
      </c>
    </row>
    <row r="71" spans="1:404" s="97" customFormat="1" ht="69.599999999999994" x14ac:dyDescent="0.3">
      <c r="A71" s="91">
        <v>3071</v>
      </c>
      <c r="B71" s="91">
        <v>2018</v>
      </c>
      <c r="C71" s="91">
        <v>2020</v>
      </c>
      <c r="D71" s="92" t="s">
        <v>5</v>
      </c>
      <c r="E71" s="92">
        <v>926</v>
      </c>
      <c r="F71" s="93" t="s">
        <v>20</v>
      </c>
      <c r="G71" s="92">
        <v>10801</v>
      </c>
      <c r="H71" s="94" t="s">
        <v>3</v>
      </c>
      <c r="I71" s="93" t="str">
        <f t="shared" si="3"/>
        <v>10801 Mantenimiento de edificios y locales</v>
      </c>
      <c r="J71" s="92">
        <v>7140</v>
      </c>
      <c r="K71" s="94" t="s">
        <v>34</v>
      </c>
      <c r="L71" s="93" t="str">
        <f t="shared" si="4"/>
        <v>7140 PINTURA DE EDIFICIOS Y LOCALES</v>
      </c>
      <c r="M71" s="95">
        <v>80000000</v>
      </c>
      <c r="N71" s="92">
        <v>1</v>
      </c>
      <c r="O71" s="95">
        <v>80000000</v>
      </c>
      <c r="P71" s="93" t="s">
        <v>104</v>
      </c>
      <c r="Q71" s="93" t="s">
        <v>105</v>
      </c>
      <c r="R71" s="96"/>
      <c r="S71" s="96"/>
      <c r="T71" s="134" t="s">
        <v>108</v>
      </c>
      <c r="U71" s="94" t="s">
        <v>155</v>
      </c>
      <c r="V71" s="97" t="s">
        <v>6</v>
      </c>
    </row>
    <row r="72" spans="1:404" s="97" customFormat="1" ht="69.599999999999994" x14ac:dyDescent="0.3">
      <c r="A72" s="91">
        <v>3073</v>
      </c>
      <c r="B72" s="91">
        <v>2018</v>
      </c>
      <c r="C72" s="91">
        <v>2020</v>
      </c>
      <c r="D72" s="92" t="s">
        <v>5</v>
      </c>
      <c r="E72" s="92">
        <v>926</v>
      </c>
      <c r="F72" s="93" t="s">
        <v>20</v>
      </c>
      <c r="G72" s="92">
        <v>50201</v>
      </c>
      <c r="H72" s="94" t="s">
        <v>11</v>
      </c>
      <c r="I72" s="93" t="str">
        <f t="shared" si="3"/>
        <v>50201 Edificios</v>
      </c>
      <c r="J72" s="92">
        <v>17691</v>
      </c>
      <c r="K72" s="94" t="s">
        <v>13</v>
      </c>
      <c r="L72" s="93" t="str">
        <f t="shared" si="4"/>
        <v>17691 ADICIONES Y MEJORAS A EDIFICIOS</v>
      </c>
      <c r="M72" s="95">
        <v>35000000</v>
      </c>
      <c r="N72" s="92">
        <v>1</v>
      </c>
      <c r="O72" s="95">
        <v>35000000</v>
      </c>
      <c r="P72" s="93" t="s">
        <v>104</v>
      </c>
      <c r="Q72" s="93" t="s">
        <v>105</v>
      </c>
      <c r="R72" s="96"/>
      <c r="S72" s="96"/>
      <c r="T72" s="134" t="s">
        <v>109</v>
      </c>
      <c r="U72" s="94" t="s">
        <v>155</v>
      </c>
      <c r="V72" s="97" t="s">
        <v>6</v>
      </c>
    </row>
    <row r="73" spans="1:404" s="97" customFormat="1" ht="69.599999999999994" x14ac:dyDescent="0.3">
      <c r="A73" s="91">
        <v>3075</v>
      </c>
      <c r="B73" s="91">
        <v>2018</v>
      </c>
      <c r="C73" s="91">
        <v>2020</v>
      </c>
      <c r="D73" s="92" t="s">
        <v>5</v>
      </c>
      <c r="E73" s="92">
        <v>926</v>
      </c>
      <c r="F73" s="93" t="s">
        <v>20</v>
      </c>
      <c r="G73" s="92">
        <v>50202</v>
      </c>
      <c r="H73" s="94" t="s">
        <v>16</v>
      </c>
      <c r="I73" s="93" t="str">
        <f t="shared" si="3"/>
        <v>50202 Vías de comunicación terrestre</v>
      </c>
      <c r="J73" s="92">
        <v>19966</v>
      </c>
      <c r="K73" s="94" t="s">
        <v>15</v>
      </c>
      <c r="L73" s="93" t="str">
        <f t="shared" si="4"/>
        <v>19966 VIAS DE COMUNICACION TERRESTRE</v>
      </c>
      <c r="M73" s="95">
        <v>50000000</v>
      </c>
      <c r="N73" s="92">
        <v>1</v>
      </c>
      <c r="O73" s="95">
        <v>50000000</v>
      </c>
      <c r="P73" s="93" t="s">
        <v>104</v>
      </c>
      <c r="Q73" s="93" t="s">
        <v>105</v>
      </c>
      <c r="R73" s="96"/>
      <c r="S73" s="96"/>
      <c r="T73" s="134" t="s">
        <v>110</v>
      </c>
      <c r="U73" s="94" t="s">
        <v>155</v>
      </c>
      <c r="V73" s="97" t="s">
        <v>6</v>
      </c>
    </row>
    <row r="74" spans="1:404" s="84" customFormat="1" ht="69.599999999999994" x14ac:dyDescent="0.3">
      <c r="A74" s="99">
        <v>3457</v>
      </c>
      <c r="B74" s="99">
        <v>2018</v>
      </c>
      <c r="C74" s="99">
        <v>2020</v>
      </c>
      <c r="D74" s="96" t="s">
        <v>5</v>
      </c>
      <c r="E74" s="96">
        <v>926</v>
      </c>
      <c r="F74" s="93" t="s">
        <v>20</v>
      </c>
      <c r="G74" s="96">
        <v>10801</v>
      </c>
      <c r="H74" s="93" t="s">
        <v>3</v>
      </c>
      <c r="I74" s="93" t="str">
        <f t="shared" si="3"/>
        <v>10801 Mantenimiento de edificios y locales</v>
      </c>
      <c r="J74" s="96">
        <v>19545</v>
      </c>
      <c r="K74" s="93" t="s">
        <v>17</v>
      </c>
      <c r="L74" s="93" t="str">
        <f t="shared" si="4"/>
        <v>19545 MANTENIMIENTO DE EDIFICIOS Y LOCALES</v>
      </c>
      <c r="M74" s="98">
        <v>100000000</v>
      </c>
      <c r="N74" s="96">
        <v>1</v>
      </c>
      <c r="O74" s="98">
        <v>100000000</v>
      </c>
      <c r="P74" s="93" t="s">
        <v>104</v>
      </c>
      <c r="Q74" s="93" t="s">
        <v>105</v>
      </c>
      <c r="R74" s="96"/>
      <c r="S74" s="96"/>
      <c r="T74" s="134" t="s">
        <v>111</v>
      </c>
      <c r="U74" s="94" t="s">
        <v>9</v>
      </c>
      <c r="V74" s="97" t="s">
        <v>6</v>
      </c>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7"/>
      <c r="HR74" s="97"/>
      <c r="HS74" s="97"/>
      <c r="HT74" s="97"/>
      <c r="HU74" s="97"/>
      <c r="HV74" s="97"/>
      <c r="HW74" s="97"/>
      <c r="HX74" s="97"/>
      <c r="HY74" s="97"/>
      <c r="HZ74" s="97"/>
      <c r="IA74" s="97"/>
      <c r="IB74" s="97"/>
      <c r="IC74" s="97"/>
      <c r="ID74" s="97"/>
      <c r="IE74" s="97"/>
      <c r="IF74" s="97"/>
      <c r="IG74" s="97"/>
      <c r="IH74" s="97"/>
      <c r="II74" s="97"/>
      <c r="IJ74" s="97"/>
      <c r="IK74" s="97"/>
      <c r="IL74" s="97"/>
      <c r="IM74" s="97"/>
      <c r="IN74" s="97"/>
      <c r="IO74" s="97"/>
      <c r="IP74" s="97"/>
      <c r="IQ74" s="97"/>
      <c r="IR74" s="97"/>
      <c r="IS74" s="97"/>
      <c r="IT74" s="97"/>
      <c r="IU74" s="97"/>
      <c r="IV74" s="97"/>
      <c r="IW74" s="97"/>
      <c r="IX74" s="97"/>
      <c r="IY74" s="97"/>
      <c r="IZ74" s="97"/>
      <c r="JA74" s="97"/>
      <c r="JB74" s="97"/>
      <c r="JC74" s="97"/>
      <c r="JD74" s="97"/>
      <c r="JE74" s="97"/>
      <c r="JF74" s="97"/>
      <c r="JG74" s="97"/>
      <c r="JH74" s="97"/>
      <c r="JI74" s="97"/>
      <c r="JJ74" s="97"/>
      <c r="JK74" s="97"/>
      <c r="JL74" s="97"/>
      <c r="JM74" s="97"/>
      <c r="JN74" s="97"/>
      <c r="JO74" s="97"/>
      <c r="JP74" s="97"/>
      <c r="JQ74" s="97"/>
      <c r="JR74" s="97"/>
      <c r="JS74" s="97"/>
      <c r="JT74" s="97"/>
      <c r="JU74" s="97"/>
      <c r="JV74" s="97"/>
      <c r="JW74" s="97"/>
      <c r="JX74" s="97"/>
      <c r="JY74" s="97"/>
      <c r="JZ74" s="97"/>
      <c r="KA74" s="97"/>
      <c r="KB74" s="97"/>
      <c r="KC74" s="97"/>
      <c r="KD74" s="97"/>
      <c r="KE74" s="97"/>
      <c r="KF74" s="97"/>
      <c r="KG74" s="97"/>
      <c r="KH74" s="97"/>
      <c r="KI74" s="97"/>
      <c r="KJ74" s="97"/>
      <c r="KK74" s="97"/>
      <c r="KL74" s="97"/>
      <c r="KM74" s="97"/>
      <c r="KN74" s="97"/>
      <c r="KO74" s="97"/>
      <c r="KP74" s="97"/>
      <c r="KQ74" s="97"/>
      <c r="KR74" s="97"/>
      <c r="KS74" s="97"/>
      <c r="KT74" s="97"/>
      <c r="KU74" s="97"/>
      <c r="KV74" s="97"/>
      <c r="KW74" s="97"/>
      <c r="KX74" s="97"/>
      <c r="KY74" s="97"/>
      <c r="KZ74" s="97"/>
      <c r="LA74" s="97"/>
      <c r="LB74" s="97"/>
      <c r="LC74" s="97"/>
      <c r="LD74" s="97"/>
      <c r="LE74" s="97"/>
      <c r="LF74" s="97"/>
      <c r="LG74" s="97"/>
      <c r="LH74" s="97"/>
      <c r="LI74" s="97"/>
      <c r="LJ74" s="97"/>
      <c r="LK74" s="97"/>
      <c r="LL74" s="97"/>
      <c r="LM74" s="97"/>
      <c r="LN74" s="97"/>
      <c r="LO74" s="97"/>
      <c r="LP74" s="97"/>
      <c r="LQ74" s="97"/>
      <c r="LR74" s="97"/>
      <c r="LS74" s="97"/>
      <c r="LT74" s="97"/>
      <c r="LU74" s="97"/>
      <c r="LV74" s="97"/>
      <c r="LW74" s="97"/>
      <c r="LX74" s="97"/>
      <c r="LY74" s="97"/>
      <c r="LZ74" s="97"/>
      <c r="MA74" s="97"/>
      <c r="MB74" s="97"/>
      <c r="MC74" s="97"/>
      <c r="MD74" s="97"/>
      <c r="ME74" s="97"/>
      <c r="MF74" s="97"/>
      <c r="MG74" s="97"/>
      <c r="MH74" s="97"/>
      <c r="MI74" s="97"/>
      <c r="MJ74" s="97"/>
      <c r="MK74" s="97"/>
      <c r="ML74" s="97"/>
      <c r="MM74" s="97"/>
      <c r="MN74" s="97"/>
      <c r="MO74" s="97"/>
      <c r="MP74" s="97"/>
      <c r="MQ74" s="97"/>
      <c r="MR74" s="97"/>
      <c r="MS74" s="97"/>
      <c r="MT74" s="97"/>
      <c r="MU74" s="97"/>
      <c r="MV74" s="97"/>
      <c r="MW74" s="97"/>
      <c r="MX74" s="97"/>
      <c r="MY74" s="97"/>
      <c r="MZ74" s="97"/>
      <c r="NA74" s="97"/>
      <c r="NB74" s="97"/>
      <c r="NC74" s="97"/>
      <c r="ND74" s="97"/>
      <c r="NE74" s="97"/>
      <c r="NF74" s="97"/>
      <c r="NG74" s="97"/>
      <c r="NH74" s="97"/>
      <c r="NI74" s="97"/>
      <c r="NJ74" s="97"/>
      <c r="NK74" s="97"/>
      <c r="NL74" s="97"/>
      <c r="NM74" s="97"/>
      <c r="NN74" s="97"/>
      <c r="NO74" s="97"/>
      <c r="NP74" s="97"/>
      <c r="NQ74" s="97"/>
      <c r="NR74" s="97"/>
      <c r="NS74" s="97"/>
      <c r="NT74" s="97"/>
      <c r="NU74" s="97"/>
      <c r="NV74" s="97"/>
      <c r="NW74" s="97"/>
      <c r="NX74" s="97"/>
      <c r="NY74" s="97"/>
      <c r="NZ74" s="97"/>
      <c r="OA74" s="97"/>
      <c r="OB74" s="97"/>
      <c r="OC74" s="97"/>
      <c r="OD74" s="97"/>
      <c r="OE74" s="97"/>
      <c r="OF74" s="97"/>
      <c r="OG74" s="97"/>
      <c r="OH74" s="97"/>
      <c r="OI74" s="97"/>
      <c r="OJ74" s="97"/>
      <c r="OK74" s="97"/>
      <c r="OL74" s="97"/>
      <c r="OM74" s="97"/>
      <c r="ON74" s="97"/>
    </row>
    <row r="75" spans="1:404" s="97" customFormat="1" ht="112.8" customHeight="1" x14ac:dyDescent="0.3">
      <c r="A75" s="91">
        <v>2438</v>
      </c>
      <c r="B75" s="91">
        <v>2018</v>
      </c>
      <c r="C75" s="91">
        <v>2020</v>
      </c>
      <c r="D75" s="92" t="s">
        <v>5</v>
      </c>
      <c r="E75" s="92">
        <v>930</v>
      </c>
      <c r="F75" s="93" t="s">
        <v>115</v>
      </c>
      <c r="G75" s="92">
        <v>50299</v>
      </c>
      <c r="H75" s="94" t="s">
        <v>67</v>
      </c>
      <c r="I75" s="93" t="s">
        <v>215</v>
      </c>
      <c r="J75" s="92">
        <v>19904</v>
      </c>
      <c r="K75" s="94" t="s">
        <v>66</v>
      </c>
      <c r="L75" s="93" t="s">
        <v>323</v>
      </c>
      <c r="M75" s="95">
        <v>5000000</v>
      </c>
      <c r="N75" s="92">
        <v>1</v>
      </c>
      <c r="O75" s="95">
        <v>5000000</v>
      </c>
      <c r="P75" s="93" t="s">
        <v>112</v>
      </c>
      <c r="Q75" s="93" t="s">
        <v>113</v>
      </c>
      <c r="R75" s="96"/>
      <c r="S75" s="96"/>
      <c r="T75" s="134" t="s">
        <v>114</v>
      </c>
      <c r="U75" s="94" t="s">
        <v>155</v>
      </c>
      <c r="V75" s="97" t="s">
        <v>6</v>
      </c>
    </row>
    <row r="76" spans="1:404" s="97" customFormat="1" ht="87" x14ac:dyDescent="0.3">
      <c r="A76" s="91">
        <v>2447</v>
      </c>
      <c r="B76" s="91">
        <v>2018</v>
      </c>
      <c r="C76" s="91">
        <v>2020</v>
      </c>
      <c r="D76" s="92" t="s">
        <v>5</v>
      </c>
      <c r="E76" s="92">
        <v>930</v>
      </c>
      <c r="F76" s="93" t="s">
        <v>115</v>
      </c>
      <c r="G76" s="92">
        <v>50299</v>
      </c>
      <c r="H76" s="93" t="s">
        <v>67</v>
      </c>
      <c r="I76" s="93" t="s">
        <v>215</v>
      </c>
      <c r="J76" s="92">
        <v>19904</v>
      </c>
      <c r="K76" s="94" t="s">
        <v>66</v>
      </c>
      <c r="L76" s="93" t="s">
        <v>323</v>
      </c>
      <c r="M76" s="95">
        <v>5000000</v>
      </c>
      <c r="N76" s="92">
        <v>1</v>
      </c>
      <c r="O76" s="95">
        <v>5000000</v>
      </c>
      <c r="P76" s="93" t="s">
        <v>112</v>
      </c>
      <c r="Q76" s="93" t="s">
        <v>113</v>
      </c>
      <c r="R76" s="96"/>
      <c r="S76" s="96"/>
      <c r="T76" s="134" t="s">
        <v>116</v>
      </c>
      <c r="U76" s="94" t="s">
        <v>12</v>
      </c>
      <c r="V76" s="97" t="s">
        <v>6</v>
      </c>
    </row>
    <row r="77" spans="1:404" s="97" customFormat="1" ht="87" x14ac:dyDescent="0.3">
      <c r="A77" s="91">
        <v>2717</v>
      </c>
      <c r="B77" s="91">
        <v>2018</v>
      </c>
      <c r="C77" s="91">
        <v>2020</v>
      </c>
      <c r="D77" s="92" t="s">
        <v>5</v>
      </c>
      <c r="E77" s="92">
        <v>930</v>
      </c>
      <c r="F77" s="93" t="s">
        <v>115</v>
      </c>
      <c r="G77" s="92">
        <v>10801</v>
      </c>
      <c r="H77" s="94" t="s">
        <v>3</v>
      </c>
      <c r="I77" s="93" t="str">
        <f t="shared" si="3"/>
        <v>10801 Mantenimiento de edificios y locales</v>
      </c>
      <c r="J77" s="92">
        <v>19545</v>
      </c>
      <c r="K77" s="94" t="s">
        <v>17</v>
      </c>
      <c r="L77" s="93" t="str">
        <f t="shared" si="4"/>
        <v>19545 MANTENIMIENTO DE EDIFICIOS Y LOCALES</v>
      </c>
      <c r="M77" s="95">
        <v>3750000</v>
      </c>
      <c r="N77" s="92">
        <v>1</v>
      </c>
      <c r="O77" s="95">
        <v>3750000</v>
      </c>
      <c r="P77" s="93" t="s">
        <v>112</v>
      </c>
      <c r="Q77" s="93" t="s">
        <v>113</v>
      </c>
      <c r="R77" s="96"/>
      <c r="S77" s="96"/>
      <c r="T77" s="134" t="s">
        <v>117</v>
      </c>
      <c r="U77" s="94" t="s">
        <v>155</v>
      </c>
      <c r="V77" s="97" t="s">
        <v>6</v>
      </c>
    </row>
    <row r="78" spans="1:404" s="97" customFormat="1" ht="52.2" x14ac:dyDescent="0.3">
      <c r="A78" s="91">
        <v>1493</v>
      </c>
      <c r="B78" s="91">
        <v>2018</v>
      </c>
      <c r="C78" s="91">
        <v>2020</v>
      </c>
      <c r="D78" s="92" t="s">
        <v>5</v>
      </c>
      <c r="E78" s="92">
        <v>926</v>
      </c>
      <c r="F78" s="93" t="s">
        <v>20</v>
      </c>
      <c r="G78" s="92">
        <v>10801</v>
      </c>
      <c r="H78" s="94" t="s">
        <v>3</v>
      </c>
      <c r="I78" s="93" t="str">
        <f t="shared" si="3"/>
        <v>10801 Mantenimiento de edificios y locales</v>
      </c>
      <c r="J78" s="92">
        <v>19545</v>
      </c>
      <c r="K78" s="94" t="s">
        <v>17</v>
      </c>
      <c r="L78" s="93" t="str">
        <f t="shared" si="4"/>
        <v>19545 MANTENIMIENTO DE EDIFICIOS Y LOCALES</v>
      </c>
      <c r="M78" s="95">
        <v>5000000</v>
      </c>
      <c r="N78" s="92">
        <v>1</v>
      </c>
      <c r="O78" s="95">
        <v>5000000</v>
      </c>
      <c r="P78" s="93" t="s">
        <v>118</v>
      </c>
      <c r="Q78" s="93" t="s">
        <v>119</v>
      </c>
      <c r="R78" s="96"/>
      <c r="S78" s="96"/>
      <c r="T78" s="134" t="s">
        <v>120</v>
      </c>
      <c r="U78" s="94" t="s">
        <v>155</v>
      </c>
      <c r="V78" s="97" t="s">
        <v>6</v>
      </c>
    </row>
    <row r="79" spans="1:404" s="97" customFormat="1" ht="52.2" x14ac:dyDescent="0.3">
      <c r="A79" s="91">
        <v>2770</v>
      </c>
      <c r="B79" s="91">
        <v>2018</v>
      </c>
      <c r="C79" s="91">
        <v>2020</v>
      </c>
      <c r="D79" s="92" t="s">
        <v>5</v>
      </c>
      <c r="E79" s="92">
        <v>927</v>
      </c>
      <c r="F79" s="93" t="s">
        <v>7</v>
      </c>
      <c r="G79" s="92">
        <v>50104</v>
      </c>
      <c r="H79" s="93" t="s">
        <v>33</v>
      </c>
      <c r="I79" s="93" t="str">
        <f t="shared" si="3"/>
        <v>50104 Equipo y mobiliario de oficina</v>
      </c>
      <c r="J79" s="92">
        <v>24644</v>
      </c>
      <c r="K79" s="94" t="s">
        <v>37</v>
      </c>
      <c r="L79" s="93" t="str">
        <f t="shared" si="4"/>
        <v>24644 MUEBLE TIPO MOSTRADOR</v>
      </c>
      <c r="M79" s="95">
        <v>5000000</v>
      </c>
      <c r="N79" s="92">
        <v>1</v>
      </c>
      <c r="O79" s="95">
        <v>5000000</v>
      </c>
      <c r="P79" s="93" t="s">
        <v>121</v>
      </c>
      <c r="Q79" s="93" t="s">
        <v>39</v>
      </c>
      <c r="R79" s="96"/>
      <c r="S79" s="96"/>
      <c r="T79" s="134" t="s">
        <v>122</v>
      </c>
      <c r="U79" s="94" t="s">
        <v>12</v>
      </c>
      <c r="V79" s="97" t="s">
        <v>6</v>
      </c>
    </row>
    <row r="80" spans="1:404" s="97" customFormat="1" ht="52.2" x14ac:dyDescent="0.3">
      <c r="A80" s="91">
        <v>2783</v>
      </c>
      <c r="B80" s="91">
        <v>2018</v>
      </c>
      <c r="C80" s="91">
        <v>2020</v>
      </c>
      <c r="D80" s="92" t="s">
        <v>5</v>
      </c>
      <c r="E80" s="92">
        <v>927</v>
      </c>
      <c r="F80" s="93" t="s">
        <v>7</v>
      </c>
      <c r="G80" s="92">
        <v>50104</v>
      </c>
      <c r="H80" s="93" t="s">
        <v>33</v>
      </c>
      <c r="I80" s="93" t="str">
        <f t="shared" si="3"/>
        <v>50104 Equipo y mobiliario de oficina</v>
      </c>
      <c r="J80" s="92">
        <v>24644</v>
      </c>
      <c r="K80" s="94" t="s">
        <v>37</v>
      </c>
      <c r="L80" s="93" t="str">
        <f t="shared" si="4"/>
        <v>24644 MUEBLE TIPO MOSTRADOR</v>
      </c>
      <c r="M80" s="95">
        <v>5000000</v>
      </c>
      <c r="N80" s="92">
        <v>1</v>
      </c>
      <c r="O80" s="95">
        <v>5000000</v>
      </c>
      <c r="P80" s="93" t="s">
        <v>123</v>
      </c>
      <c r="Q80" s="93" t="s">
        <v>39</v>
      </c>
      <c r="R80" s="96"/>
      <c r="S80" s="96"/>
      <c r="T80" s="134" t="s">
        <v>122</v>
      </c>
      <c r="U80" s="94" t="s">
        <v>12</v>
      </c>
      <c r="V80" s="97" t="s">
        <v>6</v>
      </c>
    </row>
    <row r="81" spans="1:404" s="97" customFormat="1" ht="69.599999999999994" x14ac:dyDescent="0.3">
      <c r="A81" s="91">
        <v>2781</v>
      </c>
      <c r="B81" s="91">
        <v>2018</v>
      </c>
      <c r="C81" s="91">
        <v>2020</v>
      </c>
      <c r="D81" s="92" t="s">
        <v>5</v>
      </c>
      <c r="E81" s="92">
        <v>927</v>
      </c>
      <c r="F81" s="93" t="s">
        <v>7</v>
      </c>
      <c r="G81" s="92">
        <v>50104</v>
      </c>
      <c r="H81" s="93" t="s">
        <v>33</v>
      </c>
      <c r="I81" s="93" t="str">
        <f t="shared" si="3"/>
        <v>50104 Equipo y mobiliario de oficina</v>
      </c>
      <c r="J81" s="92">
        <v>24644</v>
      </c>
      <c r="K81" s="94" t="s">
        <v>37</v>
      </c>
      <c r="L81" s="93" t="str">
        <f t="shared" si="4"/>
        <v>24644 MUEBLE TIPO MOSTRADOR</v>
      </c>
      <c r="M81" s="95">
        <v>5000000</v>
      </c>
      <c r="N81" s="92">
        <v>1</v>
      </c>
      <c r="O81" s="95">
        <v>5000000</v>
      </c>
      <c r="P81" s="93" t="s">
        <v>124</v>
      </c>
      <c r="Q81" s="93" t="s">
        <v>39</v>
      </c>
      <c r="R81" s="96"/>
      <c r="S81" s="96"/>
      <c r="T81" s="134" t="s">
        <v>125</v>
      </c>
      <c r="U81" s="94" t="s">
        <v>12</v>
      </c>
      <c r="V81" s="97" t="s">
        <v>6</v>
      </c>
    </row>
    <row r="82" spans="1:404" s="97" customFormat="1" ht="52.2" x14ac:dyDescent="0.3">
      <c r="A82" s="91">
        <v>3199</v>
      </c>
      <c r="B82" s="91">
        <v>2018</v>
      </c>
      <c r="C82" s="91">
        <v>2020</v>
      </c>
      <c r="D82" s="92" t="s">
        <v>5</v>
      </c>
      <c r="E82" s="92">
        <v>926</v>
      </c>
      <c r="F82" s="93" t="s">
        <v>20</v>
      </c>
      <c r="G82" s="92">
        <v>50299</v>
      </c>
      <c r="H82" s="94" t="s">
        <v>67</v>
      </c>
      <c r="I82" s="93" t="s">
        <v>215</v>
      </c>
      <c r="J82" s="92">
        <v>19904</v>
      </c>
      <c r="K82" s="94" t="s">
        <v>66</v>
      </c>
      <c r="L82" s="93" t="s">
        <v>323</v>
      </c>
      <c r="M82" s="95">
        <v>40000000</v>
      </c>
      <c r="N82" s="92">
        <v>1</v>
      </c>
      <c r="O82" s="95">
        <v>40000000</v>
      </c>
      <c r="P82" s="93" t="s">
        <v>127</v>
      </c>
      <c r="Q82" s="93" t="s">
        <v>83</v>
      </c>
      <c r="R82" s="96"/>
      <c r="S82" s="96"/>
      <c r="T82" s="134" t="s">
        <v>128</v>
      </c>
      <c r="U82" s="94" t="s">
        <v>155</v>
      </c>
      <c r="V82" s="97" t="s">
        <v>6</v>
      </c>
    </row>
    <row r="83" spans="1:404" s="97" customFormat="1" ht="52.2" x14ac:dyDescent="0.3">
      <c r="A83" s="91">
        <v>3200</v>
      </c>
      <c r="B83" s="91">
        <v>2018</v>
      </c>
      <c r="C83" s="91">
        <v>2020</v>
      </c>
      <c r="D83" s="92" t="s">
        <v>5</v>
      </c>
      <c r="E83" s="92">
        <v>926</v>
      </c>
      <c r="F83" s="93" t="s">
        <v>20</v>
      </c>
      <c r="G83" s="92">
        <v>50299</v>
      </c>
      <c r="H83" s="94" t="s">
        <v>67</v>
      </c>
      <c r="I83" s="93" t="s">
        <v>215</v>
      </c>
      <c r="J83" s="92">
        <v>19904</v>
      </c>
      <c r="K83" s="94" t="s">
        <v>66</v>
      </c>
      <c r="L83" s="93" t="s">
        <v>323</v>
      </c>
      <c r="M83" s="95">
        <v>10000000</v>
      </c>
      <c r="N83" s="92">
        <v>1</v>
      </c>
      <c r="O83" s="95">
        <v>10000000</v>
      </c>
      <c r="P83" s="93" t="s">
        <v>127</v>
      </c>
      <c r="Q83" s="93" t="s">
        <v>83</v>
      </c>
      <c r="R83" s="96"/>
      <c r="S83" s="96"/>
      <c r="T83" s="134" t="s">
        <v>129</v>
      </c>
      <c r="U83" s="94" t="s">
        <v>155</v>
      </c>
      <c r="V83" s="97" t="s">
        <v>6</v>
      </c>
    </row>
    <row r="84" spans="1:404" s="97" customFormat="1" ht="87" x14ac:dyDescent="0.3">
      <c r="A84" s="91"/>
      <c r="B84" s="91"/>
      <c r="C84" s="91"/>
      <c r="D84" s="92"/>
      <c r="E84" s="96">
        <v>926</v>
      </c>
      <c r="F84" s="93" t="s">
        <v>20</v>
      </c>
      <c r="G84" s="93" t="s">
        <v>313</v>
      </c>
      <c r="H84" s="93" t="s">
        <v>314</v>
      </c>
      <c r="I84" s="93" t="s">
        <v>322</v>
      </c>
      <c r="J84" s="92"/>
      <c r="K84" s="94"/>
      <c r="L84" s="93" t="s">
        <v>316</v>
      </c>
      <c r="M84" s="95"/>
      <c r="N84" s="92"/>
      <c r="O84" s="98">
        <v>650620398</v>
      </c>
      <c r="P84" s="130" t="s">
        <v>319</v>
      </c>
      <c r="Q84" s="93" t="s">
        <v>8</v>
      </c>
      <c r="R84" s="96"/>
      <c r="S84" s="96"/>
      <c r="T84" s="134" t="s">
        <v>315</v>
      </c>
      <c r="U84" s="94" t="s">
        <v>155</v>
      </c>
    </row>
    <row r="85" spans="1:404" s="84" customFormat="1" ht="69.599999999999994" x14ac:dyDescent="0.3">
      <c r="A85" s="99">
        <v>816</v>
      </c>
      <c r="B85" s="99">
        <v>2018</v>
      </c>
      <c r="C85" s="99">
        <v>2020</v>
      </c>
      <c r="D85" s="96" t="s">
        <v>5</v>
      </c>
      <c r="E85" s="96">
        <v>926</v>
      </c>
      <c r="F85" s="93" t="s">
        <v>20</v>
      </c>
      <c r="G85" s="96">
        <v>10403</v>
      </c>
      <c r="H85" s="93" t="s">
        <v>133</v>
      </c>
      <c r="I85" s="93" t="str">
        <f t="shared" si="3"/>
        <v>10403 Servicios de ingeniería</v>
      </c>
      <c r="J85" s="96">
        <v>21862</v>
      </c>
      <c r="K85" s="93" t="s">
        <v>130</v>
      </c>
      <c r="L85" s="93" t="str">
        <f t="shared" si="4"/>
        <v>21862 CONSULTORIA EN SERVICIOS DE INGENIERIA</v>
      </c>
      <c r="M85" s="98">
        <v>50000000</v>
      </c>
      <c r="N85" s="96">
        <v>1</v>
      </c>
      <c r="O85" s="98">
        <v>50000000</v>
      </c>
      <c r="P85" s="93" t="s">
        <v>131</v>
      </c>
      <c r="Q85" s="93" t="s">
        <v>132</v>
      </c>
      <c r="R85" s="96"/>
      <c r="S85" s="96"/>
      <c r="T85" s="134" t="s">
        <v>178</v>
      </c>
      <c r="U85" s="94" t="s">
        <v>9</v>
      </c>
      <c r="V85" s="97" t="s">
        <v>6</v>
      </c>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c r="IW85" s="97"/>
      <c r="IX85" s="97"/>
      <c r="IY85" s="97"/>
      <c r="IZ85" s="97"/>
      <c r="JA85" s="97"/>
      <c r="JB85" s="97"/>
      <c r="JC85" s="97"/>
      <c r="JD85" s="97"/>
      <c r="JE85" s="97"/>
      <c r="JF85" s="97"/>
      <c r="JG85" s="97"/>
      <c r="JH85" s="97"/>
      <c r="JI85" s="97"/>
      <c r="JJ85" s="97"/>
      <c r="JK85" s="97"/>
      <c r="JL85" s="97"/>
      <c r="JM85" s="97"/>
      <c r="JN85" s="97"/>
      <c r="JO85" s="97"/>
      <c r="JP85" s="97"/>
      <c r="JQ85" s="97"/>
      <c r="JR85" s="97"/>
      <c r="JS85" s="97"/>
      <c r="JT85" s="97"/>
      <c r="JU85" s="97"/>
      <c r="JV85" s="97"/>
      <c r="JW85" s="97"/>
      <c r="JX85" s="97"/>
      <c r="JY85" s="97"/>
      <c r="JZ85" s="97"/>
      <c r="KA85" s="97"/>
      <c r="KB85" s="97"/>
      <c r="KC85" s="97"/>
      <c r="KD85" s="97"/>
      <c r="KE85" s="97"/>
      <c r="KF85" s="97"/>
      <c r="KG85" s="97"/>
      <c r="KH85" s="97"/>
      <c r="KI85" s="97"/>
      <c r="KJ85" s="97"/>
      <c r="KK85" s="97"/>
      <c r="KL85" s="97"/>
      <c r="KM85" s="97"/>
      <c r="KN85" s="97"/>
      <c r="KO85" s="97"/>
      <c r="KP85" s="97"/>
      <c r="KQ85" s="97"/>
      <c r="KR85" s="97"/>
      <c r="KS85" s="97"/>
      <c r="KT85" s="97"/>
      <c r="KU85" s="97"/>
      <c r="KV85" s="97"/>
      <c r="KW85" s="97"/>
      <c r="KX85" s="97"/>
      <c r="KY85" s="97"/>
      <c r="KZ85" s="97"/>
      <c r="LA85" s="97"/>
      <c r="LB85" s="97"/>
      <c r="LC85" s="97"/>
      <c r="LD85" s="97"/>
      <c r="LE85" s="97"/>
      <c r="LF85" s="97"/>
      <c r="LG85" s="97"/>
      <c r="LH85" s="97"/>
      <c r="LI85" s="97"/>
      <c r="LJ85" s="97"/>
      <c r="LK85" s="97"/>
      <c r="LL85" s="97"/>
      <c r="LM85" s="97"/>
      <c r="LN85" s="97"/>
      <c r="LO85" s="97"/>
      <c r="LP85" s="97"/>
      <c r="LQ85" s="97"/>
      <c r="LR85" s="97"/>
      <c r="LS85" s="97"/>
      <c r="LT85" s="97"/>
      <c r="LU85" s="97"/>
      <c r="LV85" s="97"/>
      <c r="LW85" s="97"/>
      <c r="LX85" s="97"/>
      <c r="LY85" s="97"/>
      <c r="LZ85" s="97"/>
      <c r="MA85" s="97"/>
      <c r="MB85" s="97"/>
      <c r="MC85" s="97"/>
      <c r="MD85" s="97"/>
      <c r="ME85" s="97"/>
      <c r="MF85" s="97"/>
      <c r="MG85" s="97"/>
      <c r="MH85" s="97"/>
      <c r="MI85" s="97"/>
      <c r="MJ85" s="97"/>
      <c r="MK85" s="97"/>
      <c r="ML85" s="97"/>
      <c r="MM85" s="97"/>
      <c r="MN85" s="97"/>
      <c r="MO85" s="97"/>
      <c r="MP85" s="97"/>
      <c r="MQ85" s="97"/>
      <c r="MR85" s="97"/>
      <c r="MS85" s="97"/>
      <c r="MT85" s="97"/>
      <c r="MU85" s="97"/>
      <c r="MV85" s="97"/>
      <c r="MW85" s="97"/>
      <c r="MX85" s="97"/>
      <c r="MY85" s="97"/>
      <c r="MZ85" s="97"/>
      <c r="NA85" s="97"/>
      <c r="NB85" s="97"/>
      <c r="NC85" s="97"/>
      <c r="ND85" s="97"/>
      <c r="NE85" s="97"/>
      <c r="NF85" s="97"/>
      <c r="NG85" s="97"/>
      <c r="NH85" s="97"/>
      <c r="NI85" s="97"/>
      <c r="NJ85" s="97"/>
      <c r="NK85" s="97"/>
      <c r="NL85" s="97"/>
      <c r="NM85" s="97"/>
      <c r="NN85" s="97"/>
      <c r="NO85" s="97"/>
      <c r="NP85" s="97"/>
      <c r="NQ85" s="97"/>
      <c r="NR85" s="97"/>
      <c r="NS85" s="97"/>
      <c r="NT85" s="97"/>
      <c r="NU85" s="97"/>
      <c r="NV85" s="97"/>
      <c r="NW85" s="97"/>
      <c r="NX85" s="97"/>
      <c r="NY85" s="97"/>
      <c r="NZ85" s="97"/>
      <c r="OA85" s="97"/>
      <c r="OB85" s="97"/>
      <c r="OC85" s="97"/>
      <c r="OD85" s="97"/>
      <c r="OE85" s="97"/>
      <c r="OF85" s="97"/>
      <c r="OG85" s="97"/>
      <c r="OH85" s="97"/>
      <c r="OI85" s="97"/>
      <c r="OJ85" s="97"/>
      <c r="OK85" s="97"/>
      <c r="OL85" s="97"/>
      <c r="OM85" s="97"/>
      <c r="ON85" s="97"/>
    </row>
    <row r="86" spans="1:404" s="97" customFormat="1" ht="69.599999999999994" x14ac:dyDescent="0.3">
      <c r="A86" s="91">
        <v>1744</v>
      </c>
      <c r="B86" s="91">
        <v>2018</v>
      </c>
      <c r="C86" s="91">
        <v>2020</v>
      </c>
      <c r="D86" s="92" t="s">
        <v>5</v>
      </c>
      <c r="E86" s="92">
        <v>927</v>
      </c>
      <c r="F86" s="93" t="s">
        <v>7</v>
      </c>
      <c r="G86" s="92">
        <v>10801</v>
      </c>
      <c r="H86" s="94" t="s">
        <v>3</v>
      </c>
      <c r="I86" s="93" t="str">
        <f t="shared" si="3"/>
        <v>10801 Mantenimiento de edificios y locales</v>
      </c>
      <c r="J86" s="92">
        <v>6886</v>
      </c>
      <c r="K86" s="94" t="s">
        <v>134</v>
      </c>
      <c r="L86" s="93" t="str">
        <f t="shared" si="4"/>
        <v>6886 REPARACION DE TECHOS</v>
      </c>
      <c r="M86" s="95">
        <v>6000000</v>
      </c>
      <c r="N86" s="92">
        <v>1</v>
      </c>
      <c r="O86" s="95">
        <v>6000000</v>
      </c>
      <c r="P86" s="93" t="s">
        <v>135</v>
      </c>
      <c r="Q86" s="93" t="s">
        <v>136</v>
      </c>
      <c r="R86" s="96"/>
      <c r="S86" s="96"/>
      <c r="T86" s="134" t="s">
        <v>137</v>
      </c>
      <c r="U86" s="94" t="s">
        <v>155</v>
      </c>
      <c r="V86" s="97" t="s">
        <v>6</v>
      </c>
    </row>
    <row r="87" spans="1:404" s="97" customFormat="1" ht="69.599999999999994" x14ac:dyDescent="0.3">
      <c r="A87" s="91">
        <v>2765</v>
      </c>
      <c r="B87" s="91">
        <v>2018</v>
      </c>
      <c r="C87" s="91">
        <v>2020</v>
      </c>
      <c r="D87" s="92" t="s">
        <v>5</v>
      </c>
      <c r="E87" s="92">
        <v>927</v>
      </c>
      <c r="F87" s="93" t="s">
        <v>7</v>
      </c>
      <c r="G87" s="92">
        <v>50104</v>
      </c>
      <c r="H87" s="93" t="s">
        <v>33</v>
      </c>
      <c r="I87" s="93" t="str">
        <f t="shared" si="3"/>
        <v>50104 Equipo y mobiliario de oficina</v>
      </c>
      <c r="J87" s="92">
        <v>24644</v>
      </c>
      <c r="K87" s="94" t="s">
        <v>37</v>
      </c>
      <c r="L87" s="93" t="str">
        <f t="shared" si="4"/>
        <v>24644 MUEBLE TIPO MOSTRADOR</v>
      </c>
      <c r="M87" s="95">
        <v>5000000</v>
      </c>
      <c r="N87" s="92">
        <v>1</v>
      </c>
      <c r="O87" s="95">
        <v>5000000</v>
      </c>
      <c r="P87" s="93" t="s">
        <v>138</v>
      </c>
      <c r="Q87" s="93" t="s">
        <v>39</v>
      </c>
      <c r="R87" s="96"/>
      <c r="S87" s="96"/>
      <c r="T87" s="134" t="s">
        <v>139</v>
      </c>
      <c r="U87" s="94" t="s">
        <v>12</v>
      </c>
      <c r="V87" s="97" t="s">
        <v>6</v>
      </c>
    </row>
    <row r="88" spans="1:404" s="97" customFormat="1" ht="52.2" x14ac:dyDescent="0.3">
      <c r="A88" s="91"/>
      <c r="B88" s="91"/>
      <c r="C88" s="91"/>
      <c r="D88" s="122"/>
      <c r="E88" s="129">
        <v>926</v>
      </c>
      <c r="F88" s="130" t="s">
        <v>20</v>
      </c>
      <c r="G88" s="122"/>
      <c r="H88" s="123"/>
      <c r="I88" s="130" t="s">
        <v>317</v>
      </c>
      <c r="J88" s="122"/>
      <c r="K88" s="124"/>
      <c r="L88" s="130" t="s">
        <v>318</v>
      </c>
      <c r="M88" s="125"/>
      <c r="N88" s="122"/>
      <c r="O88" s="131">
        <v>652500000</v>
      </c>
      <c r="P88" s="130" t="s">
        <v>319</v>
      </c>
      <c r="Q88" s="130" t="s">
        <v>8</v>
      </c>
      <c r="R88" s="126"/>
      <c r="S88" s="132"/>
      <c r="T88" s="136" t="s">
        <v>320</v>
      </c>
      <c r="U88" s="133" t="s">
        <v>321</v>
      </c>
    </row>
    <row r="89" spans="1:404" s="84" customFormat="1" x14ac:dyDescent="0.3">
      <c r="A89" s="99"/>
      <c r="B89" s="99"/>
      <c r="C89" s="99"/>
      <c r="D89" s="101"/>
      <c r="E89" s="82"/>
      <c r="F89" s="82"/>
      <c r="G89" s="101"/>
      <c r="H89" s="82"/>
      <c r="I89" s="82"/>
      <c r="J89" s="101"/>
      <c r="K89" s="82"/>
      <c r="L89" s="82"/>
      <c r="M89" s="101"/>
      <c r="N89" s="82"/>
      <c r="O89" s="82"/>
      <c r="P89" s="101"/>
      <c r="Q89" s="82"/>
      <c r="R89" s="82"/>
      <c r="S89" s="82"/>
      <c r="T89" s="101"/>
      <c r="U89" s="82"/>
      <c r="V89" s="97"/>
    </row>
    <row r="90" spans="1:404" s="84" customFormat="1" x14ac:dyDescent="0.3">
      <c r="A90" s="99"/>
      <c r="B90" s="99"/>
      <c r="C90" s="99"/>
      <c r="D90" s="101"/>
      <c r="E90" s="82"/>
      <c r="F90" s="82"/>
      <c r="G90" s="101"/>
      <c r="H90" s="82"/>
      <c r="I90" s="82"/>
      <c r="J90" s="101"/>
      <c r="K90" s="82"/>
      <c r="L90" s="82"/>
      <c r="M90" s="101"/>
      <c r="N90" s="82"/>
      <c r="O90" s="101">
        <f>SUM(O3:O88)</f>
        <v>10522941779.200001</v>
      </c>
      <c r="P90" s="101"/>
      <c r="Q90" s="82"/>
      <c r="R90" s="82"/>
      <c r="S90" s="82"/>
      <c r="T90" s="101"/>
      <c r="U90" s="82"/>
      <c r="V90" s="97"/>
    </row>
    <row r="91" spans="1:404" s="84" customFormat="1" x14ac:dyDescent="0.3">
      <c r="A91" s="99"/>
      <c r="B91" s="99"/>
      <c r="C91" s="99"/>
      <c r="D91" s="101"/>
      <c r="E91" s="82"/>
      <c r="F91" s="82"/>
      <c r="G91" s="101"/>
      <c r="H91" s="82"/>
      <c r="I91" s="82"/>
      <c r="J91" s="101"/>
      <c r="K91" s="82"/>
      <c r="L91" s="82"/>
      <c r="M91" s="101"/>
      <c r="N91" s="82"/>
      <c r="O91" s="82"/>
      <c r="P91" s="101"/>
      <c r="Q91" s="82"/>
      <c r="R91" s="82"/>
      <c r="S91" s="82"/>
      <c r="T91" s="101"/>
      <c r="U91" s="82"/>
      <c r="V91" s="97"/>
    </row>
    <row r="92" spans="1:404" s="84" customFormat="1" x14ac:dyDescent="0.3">
      <c r="A92" s="99"/>
      <c r="B92" s="99"/>
      <c r="C92" s="99"/>
      <c r="D92" s="101"/>
      <c r="E92" s="82"/>
      <c r="F92" s="82"/>
      <c r="G92" s="101"/>
      <c r="H92" s="82"/>
      <c r="I92" s="82"/>
      <c r="J92" s="101"/>
      <c r="K92" s="82"/>
      <c r="L92" s="82"/>
      <c r="M92" s="101"/>
      <c r="N92" s="82"/>
      <c r="O92" s="82"/>
      <c r="P92" s="101"/>
      <c r="Q92" s="82"/>
      <c r="R92" s="82"/>
      <c r="S92" s="82"/>
      <c r="T92" s="101"/>
      <c r="U92" s="82"/>
      <c r="V92" s="97"/>
    </row>
    <row r="93" spans="1:404" s="84" customFormat="1" x14ac:dyDescent="0.3">
      <c r="A93" s="99"/>
      <c r="B93" s="99"/>
      <c r="C93" s="99"/>
      <c r="D93" s="101"/>
      <c r="E93" s="82"/>
      <c r="F93" s="82"/>
      <c r="G93" s="101"/>
      <c r="H93" s="82"/>
      <c r="I93" s="82"/>
      <c r="J93" s="101"/>
      <c r="K93" s="82"/>
      <c r="L93" s="82"/>
      <c r="M93" s="101"/>
      <c r="N93" s="82"/>
      <c r="O93" s="82"/>
      <c r="P93" s="101"/>
      <c r="Q93" s="82"/>
      <c r="R93" s="82"/>
      <c r="S93" s="82"/>
      <c r="T93" s="101"/>
      <c r="U93" s="82"/>
      <c r="V93" s="97"/>
    </row>
    <row r="94" spans="1:404" s="84" customFormat="1" x14ac:dyDescent="0.3">
      <c r="A94" s="99"/>
      <c r="B94" s="99"/>
      <c r="C94" s="99"/>
      <c r="D94" s="101"/>
      <c r="E94" s="82"/>
      <c r="F94" s="82"/>
      <c r="G94" s="101"/>
      <c r="H94" s="82"/>
      <c r="I94" s="82"/>
      <c r="J94" s="101"/>
      <c r="K94" s="82"/>
      <c r="L94" s="82"/>
      <c r="M94" s="101"/>
      <c r="N94" s="82"/>
      <c r="O94" s="82"/>
      <c r="P94" s="101"/>
      <c r="Q94" s="82"/>
      <c r="R94" s="82"/>
      <c r="S94" s="82"/>
      <c r="T94" s="101"/>
      <c r="U94" s="82"/>
      <c r="V94" s="97"/>
    </row>
    <row r="95" spans="1:404" s="84" customFormat="1" x14ac:dyDescent="0.3">
      <c r="A95" s="99"/>
      <c r="B95" s="99"/>
      <c r="C95" s="99"/>
      <c r="D95" s="101"/>
      <c r="E95" s="82"/>
      <c r="F95" s="82"/>
      <c r="G95" s="101"/>
      <c r="H95" s="82"/>
      <c r="I95" s="82"/>
      <c r="J95" s="101"/>
      <c r="K95" s="82"/>
      <c r="L95" s="82"/>
      <c r="M95" s="101"/>
      <c r="N95" s="82"/>
      <c r="O95" s="82"/>
      <c r="P95" s="101"/>
      <c r="Q95" s="82"/>
      <c r="R95" s="82"/>
      <c r="S95" s="82"/>
      <c r="T95" s="101"/>
      <c r="U95" s="82"/>
      <c r="V95" s="97"/>
    </row>
    <row r="96" spans="1:404" x14ac:dyDescent="0.3">
      <c r="D96" s="101"/>
      <c r="E96" s="82"/>
      <c r="F96" s="82"/>
      <c r="G96" s="101"/>
      <c r="H96" s="82"/>
      <c r="I96" s="82"/>
      <c r="J96" s="101"/>
      <c r="N96" s="82"/>
      <c r="O96" s="82"/>
      <c r="P96" s="101"/>
      <c r="R96" s="82"/>
      <c r="S96" s="82"/>
      <c r="T96" s="101"/>
    </row>
    <row r="97" spans="4:20" x14ac:dyDescent="0.3">
      <c r="D97" s="101"/>
      <c r="E97" s="82"/>
      <c r="F97" s="82"/>
      <c r="G97" s="101"/>
      <c r="H97" s="82"/>
      <c r="I97" s="82"/>
      <c r="J97" s="101"/>
      <c r="N97" s="82"/>
      <c r="O97" s="82"/>
      <c r="P97" s="101"/>
      <c r="R97" s="82"/>
      <c r="S97" s="82"/>
      <c r="T97" s="101"/>
    </row>
  </sheetData>
  <autoFilter ref="E2:U88" xr:uid="{20477F8D-D379-4059-8232-513A9B42B5E2}"/>
  <pageMargins left="0.7" right="0.7" top="0.75" bottom="0.75" header="0.3" footer="0.3"/>
  <pageSetup orientation="portrait" horizontalDpi="4294967292" vertic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7DB0-488D-41BC-BBF2-AA487C410C62}">
  <dimension ref="B1:V74"/>
  <sheetViews>
    <sheetView showGridLines="0" workbookViewId="0">
      <pane ySplit="14" topLeftCell="A78" activePane="bottomLeft" state="frozen"/>
      <selection pane="bottomLeft" activeCell="L84" sqref="L84"/>
    </sheetView>
  </sheetViews>
  <sheetFormatPr baseColWidth="10" defaultColWidth="10.88671875" defaultRowHeight="14.4" x14ac:dyDescent="0.3"/>
  <cols>
    <col min="1" max="1" width="1.44140625" style="69" customWidth="1"/>
    <col min="2" max="2" width="9.44140625" style="69" customWidth="1"/>
    <col min="3" max="5" width="1.44140625" style="69" customWidth="1"/>
    <col min="6" max="6" width="8.109375" style="69" customWidth="1"/>
    <col min="7" max="7" width="1.109375" style="69" customWidth="1"/>
    <col min="8" max="8" width="1" style="69" customWidth="1"/>
    <col min="9" max="9" width="8.109375" style="69" customWidth="1"/>
    <col min="10" max="10" width="33.44140625" style="69" customWidth="1"/>
    <col min="11" max="11" width="16.6640625" style="69" customWidth="1"/>
    <col min="12" max="12" width="9.44140625" style="69" customWidth="1"/>
    <col min="13" max="13" width="8.109375" style="69" customWidth="1"/>
    <col min="14" max="14" width="16.6640625" style="69" customWidth="1"/>
    <col min="15" max="15" width="13.5546875" style="69" customWidth="1"/>
    <col min="16" max="16" width="1.44140625" style="69" customWidth="1"/>
    <col min="17" max="17" width="12.109375" style="69" customWidth="1"/>
    <col min="18" max="19" width="5.44140625" style="69" customWidth="1"/>
    <col min="20" max="20" width="2.6640625" style="69" customWidth="1"/>
    <col min="21" max="21" width="7.5546875" style="69" customWidth="1"/>
    <col min="22" max="22" width="5.88671875" style="69" customWidth="1"/>
    <col min="23" max="23" width="0" style="69" hidden="1" customWidth="1"/>
    <col min="24" max="24" width="1.44140625" style="69" customWidth="1"/>
    <col min="25" max="16384" width="10.88671875" style="69"/>
  </cols>
  <sheetData>
    <row r="1" spans="2:22" x14ac:dyDescent="0.3">
      <c r="B1" s="46" t="s">
        <v>216</v>
      </c>
      <c r="D1" s="157" t="s">
        <v>217</v>
      </c>
      <c r="E1" s="158"/>
      <c r="F1" s="158"/>
      <c r="G1" s="158"/>
      <c r="H1" s="158"/>
      <c r="I1" s="158"/>
      <c r="J1" s="158"/>
      <c r="K1" s="158"/>
      <c r="L1" s="158"/>
      <c r="M1" s="158"/>
      <c r="N1" s="158"/>
      <c r="O1" s="158"/>
      <c r="P1" s="158"/>
      <c r="Q1" s="158"/>
      <c r="R1" s="158"/>
      <c r="S1" s="158"/>
      <c r="T1" s="158"/>
    </row>
    <row r="2" spans="2:22" ht="0.6" customHeight="1" x14ac:dyDescent="0.3"/>
    <row r="3" spans="2:22" ht="13.65" customHeight="1" x14ac:dyDescent="0.3">
      <c r="D3" s="157" t="s">
        <v>218</v>
      </c>
      <c r="E3" s="158"/>
      <c r="F3" s="158"/>
      <c r="G3" s="158"/>
      <c r="H3" s="158"/>
      <c r="I3" s="158"/>
      <c r="J3" s="158"/>
      <c r="K3" s="158"/>
      <c r="L3" s="158"/>
      <c r="M3" s="158"/>
      <c r="N3" s="158"/>
      <c r="O3" s="158"/>
      <c r="P3" s="158"/>
      <c r="Q3" s="158"/>
      <c r="R3" s="158"/>
      <c r="S3" s="158"/>
      <c r="T3" s="158"/>
    </row>
    <row r="4" spans="2:22" ht="0.6" customHeight="1" x14ac:dyDescent="0.3"/>
    <row r="5" spans="2:22" ht="13.65" customHeight="1" x14ac:dyDescent="0.3">
      <c r="B5" s="158"/>
      <c r="Q5" s="159" t="s">
        <v>219</v>
      </c>
      <c r="R5" s="158"/>
      <c r="S5" s="160">
        <v>43530.764973009304</v>
      </c>
      <c r="T5" s="158"/>
      <c r="U5" s="158"/>
      <c r="V5" s="158"/>
    </row>
    <row r="6" spans="2:22" ht="0.6" customHeight="1" x14ac:dyDescent="0.3">
      <c r="B6" s="158"/>
    </row>
    <row r="7" spans="2:22" ht="13.65" customHeight="1" x14ac:dyDescent="0.3">
      <c r="B7" s="158"/>
      <c r="Q7" s="159" t="s">
        <v>220</v>
      </c>
      <c r="R7" s="158"/>
      <c r="S7" s="161">
        <v>43530.764973009304</v>
      </c>
      <c r="T7" s="158"/>
      <c r="U7" s="158"/>
      <c r="V7" s="158"/>
    </row>
    <row r="8" spans="2:22" ht="0.6" customHeight="1" x14ac:dyDescent="0.3">
      <c r="B8" s="158"/>
    </row>
    <row r="9" spans="2:22" ht="13.65" customHeight="1" x14ac:dyDescent="0.3">
      <c r="B9" s="158"/>
      <c r="Q9" s="77" t="s">
        <v>221</v>
      </c>
      <c r="R9" s="162" t="s">
        <v>222</v>
      </c>
      <c r="S9" s="158"/>
      <c r="T9" s="158"/>
      <c r="U9" s="158"/>
      <c r="V9" s="158"/>
    </row>
    <row r="10" spans="2:22" ht="21.9" customHeight="1" x14ac:dyDescent="0.3">
      <c r="B10" s="158"/>
    </row>
    <row r="11" spans="2:22" ht="14.1" customHeight="1" x14ac:dyDescent="0.3">
      <c r="B11" s="158"/>
      <c r="D11" s="163" t="s">
        <v>223</v>
      </c>
      <c r="E11" s="158"/>
      <c r="F11" s="158"/>
      <c r="G11" s="158"/>
      <c r="H11" s="158"/>
      <c r="I11" s="158"/>
      <c r="J11" s="158"/>
      <c r="K11" s="158"/>
      <c r="L11" s="158"/>
      <c r="M11" s="158"/>
      <c r="N11" s="158"/>
      <c r="O11" s="158"/>
      <c r="P11" s="158"/>
      <c r="Q11" s="158"/>
      <c r="R11" s="158"/>
      <c r="S11" s="158"/>
      <c r="T11" s="158"/>
    </row>
    <row r="12" spans="2:22" ht="14.1" customHeight="1" x14ac:dyDescent="0.3">
      <c r="D12" s="163" t="s">
        <v>224</v>
      </c>
      <c r="E12" s="158"/>
      <c r="F12" s="158"/>
      <c r="G12" s="158"/>
      <c r="H12" s="158"/>
      <c r="I12" s="158"/>
      <c r="J12" s="158"/>
      <c r="K12" s="158"/>
      <c r="L12" s="158"/>
      <c r="M12" s="158"/>
      <c r="N12" s="158"/>
      <c r="O12" s="158"/>
      <c r="P12" s="158"/>
      <c r="Q12" s="158"/>
      <c r="R12" s="158"/>
      <c r="S12" s="158"/>
      <c r="T12" s="158"/>
    </row>
    <row r="13" spans="2:22" ht="14.25" customHeight="1" x14ac:dyDescent="0.3"/>
    <row r="14" spans="2:22" ht="21.15" customHeight="1" x14ac:dyDescent="0.3">
      <c r="B14" s="47"/>
      <c r="C14" s="47"/>
      <c r="D14" s="47"/>
      <c r="E14" s="47"/>
      <c r="F14" s="47"/>
      <c r="G14" s="47"/>
      <c r="H14" s="47"/>
      <c r="I14" s="47"/>
      <c r="J14" s="47"/>
      <c r="K14" s="47"/>
      <c r="L14" s="47"/>
      <c r="M14" s="47"/>
      <c r="N14" s="47"/>
      <c r="O14" s="47"/>
      <c r="P14" s="47"/>
      <c r="Q14" s="47"/>
      <c r="R14" s="47"/>
      <c r="S14" s="47"/>
      <c r="T14" s="47"/>
      <c r="U14" s="47"/>
      <c r="V14" s="47"/>
    </row>
    <row r="15" spans="2:22" x14ac:dyDescent="0.3">
      <c r="B15" s="164" t="s">
        <v>225</v>
      </c>
      <c r="C15" s="158"/>
      <c r="D15" s="158"/>
      <c r="E15" s="158"/>
      <c r="F15" s="158"/>
      <c r="G15" s="158"/>
      <c r="I15" s="74" t="s">
        <v>226</v>
      </c>
      <c r="K15" s="165" t="s">
        <v>227</v>
      </c>
      <c r="L15" s="158"/>
      <c r="M15" s="158"/>
      <c r="N15" s="158"/>
      <c r="O15" s="158"/>
      <c r="P15" s="158"/>
      <c r="Q15" s="158"/>
      <c r="R15" s="158"/>
      <c r="S15" s="158"/>
      <c r="T15" s="158"/>
      <c r="U15" s="158"/>
    </row>
    <row r="16" spans="2:22" ht="0.6" customHeight="1" x14ac:dyDescent="0.3"/>
    <row r="17" spans="2:22" ht="13.65" customHeight="1" x14ac:dyDescent="0.3">
      <c r="B17" s="164" t="s">
        <v>228</v>
      </c>
      <c r="C17" s="158"/>
      <c r="D17" s="158"/>
      <c r="F17" s="165" t="s">
        <v>229</v>
      </c>
      <c r="G17" s="158"/>
      <c r="H17" s="158"/>
      <c r="I17" s="158"/>
      <c r="J17" s="158"/>
      <c r="K17" s="158"/>
      <c r="L17" s="158"/>
      <c r="M17" s="158"/>
      <c r="N17" s="158"/>
      <c r="O17" s="158"/>
      <c r="P17" s="158"/>
      <c r="Q17" s="158"/>
      <c r="R17" s="158"/>
      <c r="S17" s="158"/>
    </row>
    <row r="18" spans="2:22" ht="7.65" customHeight="1" x14ac:dyDescent="0.3"/>
    <row r="19" spans="2:22" ht="7.2" customHeight="1" x14ac:dyDescent="0.3">
      <c r="B19" s="47"/>
      <c r="C19" s="47"/>
      <c r="D19" s="47"/>
      <c r="E19" s="47"/>
      <c r="F19" s="47"/>
      <c r="G19" s="47"/>
      <c r="H19" s="47"/>
      <c r="I19" s="47"/>
      <c r="J19" s="47"/>
      <c r="K19" s="47"/>
      <c r="L19" s="47"/>
      <c r="M19" s="47"/>
      <c r="N19" s="47"/>
      <c r="O19" s="47"/>
      <c r="P19" s="47"/>
      <c r="Q19" s="47"/>
      <c r="R19" s="47"/>
      <c r="S19" s="47"/>
      <c r="T19" s="47"/>
      <c r="U19" s="47"/>
      <c r="V19" s="47"/>
    </row>
    <row r="20" spans="2:22" ht="20.399999999999999" x14ac:dyDescent="0.3">
      <c r="B20" s="166" t="s">
        <v>230</v>
      </c>
      <c r="C20" s="158"/>
      <c r="D20" s="158"/>
      <c r="E20" s="158"/>
      <c r="F20" s="158"/>
      <c r="G20" s="166" t="s">
        <v>231</v>
      </c>
      <c r="H20" s="158"/>
      <c r="I20" s="158"/>
      <c r="J20" s="158"/>
      <c r="K20" s="158"/>
      <c r="L20" s="75" t="s">
        <v>232</v>
      </c>
      <c r="M20" s="75" t="s">
        <v>233</v>
      </c>
      <c r="N20" s="76" t="s">
        <v>234</v>
      </c>
      <c r="O20" s="76" t="s">
        <v>235</v>
      </c>
      <c r="P20" s="167" t="s">
        <v>236</v>
      </c>
      <c r="Q20" s="158"/>
      <c r="R20" s="167" t="s">
        <v>237</v>
      </c>
      <c r="S20" s="158"/>
      <c r="T20" s="158"/>
      <c r="U20" s="167" t="s">
        <v>238</v>
      </c>
      <c r="V20" s="158"/>
    </row>
    <row r="21" spans="2:22" x14ac:dyDescent="0.3">
      <c r="B21" s="168" t="s">
        <v>239</v>
      </c>
      <c r="C21" s="158"/>
      <c r="D21" s="158"/>
      <c r="E21" s="158"/>
      <c r="F21" s="158"/>
      <c r="G21" s="168" t="s">
        <v>240</v>
      </c>
      <c r="H21" s="158"/>
      <c r="I21" s="158"/>
      <c r="J21" s="158"/>
      <c r="K21" s="158"/>
      <c r="L21" s="168" t="s">
        <v>240</v>
      </c>
      <c r="M21" s="158"/>
      <c r="N21" s="158"/>
      <c r="O21" s="48" t="s">
        <v>240</v>
      </c>
      <c r="P21" s="169">
        <v>10522941780</v>
      </c>
      <c r="Q21" s="158"/>
      <c r="R21" s="158"/>
      <c r="S21" s="158"/>
      <c r="T21" s="158"/>
      <c r="U21" s="158"/>
      <c r="V21" s="158"/>
    </row>
    <row r="22" spans="2:22" x14ac:dyDescent="0.3">
      <c r="B22" s="170" t="s">
        <v>241</v>
      </c>
      <c r="C22" s="158"/>
      <c r="D22" s="158"/>
      <c r="E22" s="158"/>
      <c r="F22" s="158"/>
      <c r="G22" s="170" t="s">
        <v>242</v>
      </c>
      <c r="H22" s="158"/>
      <c r="I22" s="158"/>
      <c r="J22" s="158"/>
      <c r="K22" s="158"/>
      <c r="L22" s="73" t="s">
        <v>240</v>
      </c>
      <c r="M22" s="73" t="s">
        <v>240</v>
      </c>
      <c r="N22" s="73" t="s">
        <v>240</v>
      </c>
      <c r="O22" s="73" t="s">
        <v>240</v>
      </c>
      <c r="P22" s="170" t="s">
        <v>240</v>
      </c>
      <c r="Q22" s="158"/>
      <c r="R22" s="170" t="s">
        <v>240</v>
      </c>
      <c r="S22" s="158"/>
      <c r="T22" s="158"/>
      <c r="U22" s="171">
        <v>1768428463</v>
      </c>
      <c r="V22" s="158"/>
    </row>
    <row r="23" spans="2:22" x14ac:dyDescent="0.3">
      <c r="B23" s="172" t="s">
        <v>243</v>
      </c>
      <c r="C23" s="158"/>
      <c r="D23" s="158"/>
      <c r="E23" s="158"/>
      <c r="F23" s="158"/>
      <c r="G23" s="172" t="s">
        <v>173</v>
      </c>
      <c r="H23" s="158"/>
      <c r="I23" s="158"/>
      <c r="J23" s="158"/>
      <c r="K23" s="158"/>
      <c r="L23" s="72" t="s">
        <v>240</v>
      </c>
      <c r="M23" s="72" t="s">
        <v>240</v>
      </c>
      <c r="N23" s="72" t="s">
        <v>240</v>
      </c>
      <c r="O23" s="72" t="s">
        <v>240</v>
      </c>
      <c r="P23" s="173" t="s">
        <v>240</v>
      </c>
      <c r="Q23" s="158"/>
      <c r="R23" s="174">
        <v>50000000</v>
      </c>
      <c r="S23" s="158"/>
      <c r="T23" s="158"/>
      <c r="U23" s="173" t="s">
        <v>240</v>
      </c>
      <c r="V23" s="158"/>
    </row>
    <row r="24" spans="2:22" x14ac:dyDescent="0.3">
      <c r="B24" s="175" t="s">
        <v>244</v>
      </c>
      <c r="C24" s="158"/>
      <c r="D24" s="158"/>
      <c r="E24" s="158"/>
      <c r="F24" s="158"/>
      <c r="G24" s="175" t="s">
        <v>245</v>
      </c>
      <c r="H24" s="158"/>
      <c r="I24" s="158"/>
      <c r="J24" s="158"/>
      <c r="K24" s="158"/>
      <c r="L24" s="71" t="s">
        <v>240</v>
      </c>
      <c r="M24" s="71" t="s">
        <v>240</v>
      </c>
      <c r="N24" s="71" t="s">
        <v>240</v>
      </c>
      <c r="O24" s="71" t="s">
        <v>240</v>
      </c>
      <c r="P24" s="176">
        <v>50000000</v>
      </c>
      <c r="Q24" s="158"/>
      <c r="R24" s="175" t="s">
        <v>240</v>
      </c>
      <c r="S24" s="158"/>
      <c r="T24" s="158"/>
      <c r="U24" s="175" t="s">
        <v>240</v>
      </c>
      <c r="V24" s="158"/>
    </row>
    <row r="25" spans="2:22" x14ac:dyDescent="0.3">
      <c r="B25" s="175" t="s">
        <v>246</v>
      </c>
      <c r="C25" s="158"/>
      <c r="D25" s="158"/>
      <c r="E25" s="158"/>
      <c r="F25" s="158"/>
      <c r="G25" s="175" t="s">
        <v>130</v>
      </c>
      <c r="H25" s="158"/>
      <c r="I25" s="158"/>
      <c r="J25" s="158"/>
      <c r="K25" s="158"/>
      <c r="L25" s="70" t="s">
        <v>240</v>
      </c>
      <c r="M25" s="70" t="s">
        <v>240</v>
      </c>
      <c r="N25" s="70" t="s">
        <v>240</v>
      </c>
      <c r="O25" s="49">
        <v>50000000</v>
      </c>
      <c r="P25" s="177" t="s">
        <v>240</v>
      </c>
      <c r="Q25" s="158"/>
      <c r="R25" s="177" t="s">
        <v>240</v>
      </c>
      <c r="S25" s="158"/>
      <c r="T25" s="158"/>
      <c r="U25" s="177" t="s">
        <v>240</v>
      </c>
      <c r="V25" s="158"/>
    </row>
    <row r="26" spans="2:22" x14ac:dyDescent="0.3">
      <c r="B26" s="178" t="s">
        <v>247</v>
      </c>
      <c r="C26" s="158"/>
      <c r="D26" s="158"/>
      <c r="E26" s="158"/>
      <c r="F26" s="158"/>
      <c r="G26" s="178" t="s">
        <v>248</v>
      </c>
      <c r="H26" s="158"/>
      <c r="I26" s="158"/>
      <c r="J26" s="158"/>
      <c r="K26" s="158"/>
      <c r="L26" s="50" t="s">
        <v>249</v>
      </c>
      <c r="M26" s="68" t="s">
        <v>250</v>
      </c>
      <c r="N26" s="51">
        <v>50000000.18</v>
      </c>
      <c r="O26" s="51">
        <v>50000000</v>
      </c>
      <c r="P26" s="177" t="s">
        <v>240</v>
      </c>
      <c r="Q26" s="158"/>
      <c r="R26" s="177" t="s">
        <v>240</v>
      </c>
      <c r="S26" s="158"/>
      <c r="T26" s="158"/>
      <c r="U26" s="177" t="s">
        <v>240</v>
      </c>
      <c r="V26" s="158"/>
    </row>
    <row r="27" spans="2:22" x14ac:dyDescent="0.3">
      <c r="B27" s="172" t="s">
        <v>251</v>
      </c>
      <c r="C27" s="158"/>
      <c r="D27" s="158"/>
      <c r="E27" s="158"/>
      <c r="F27" s="158"/>
      <c r="G27" s="172" t="s">
        <v>165</v>
      </c>
      <c r="H27" s="158"/>
      <c r="I27" s="158"/>
      <c r="J27" s="158"/>
      <c r="K27" s="158"/>
      <c r="L27" s="72" t="s">
        <v>240</v>
      </c>
      <c r="M27" s="72" t="s">
        <v>240</v>
      </c>
      <c r="N27" s="72" t="s">
        <v>240</v>
      </c>
      <c r="O27" s="72" t="s">
        <v>240</v>
      </c>
      <c r="P27" s="173" t="s">
        <v>240</v>
      </c>
      <c r="Q27" s="158"/>
      <c r="R27" s="174">
        <v>1718428463</v>
      </c>
      <c r="S27" s="158"/>
      <c r="T27" s="158"/>
      <c r="U27" s="173" t="s">
        <v>240</v>
      </c>
      <c r="V27" s="158"/>
    </row>
    <row r="28" spans="2:22" x14ac:dyDescent="0.3">
      <c r="B28" s="175" t="s">
        <v>252</v>
      </c>
      <c r="C28" s="158"/>
      <c r="D28" s="158"/>
      <c r="E28" s="158"/>
      <c r="F28" s="158"/>
      <c r="G28" s="175" t="s">
        <v>3</v>
      </c>
      <c r="H28" s="158"/>
      <c r="I28" s="158"/>
      <c r="J28" s="158"/>
      <c r="K28" s="158"/>
      <c r="L28" s="71" t="s">
        <v>240</v>
      </c>
      <c r="M28" s="71" t="s">
        <v>240</v>
      </c>
      <c r="N28" s="71" t="s">
        <v>240</v>
      </c>
      <c r="O28" s="71" t="s">
        <v>240</v>
      </c>
      <c r="P28" s="176">
        <v>1718428463</v>
      </c>
      <c r="Q28" s="158"/>
      <c r="R28" s="175" t="s">
        <v>240</v>
      </c>
      <c r="S28" s="158"/>
      <c r="T28" s="158"/>
      <c r="U28" s="175" t="s">
        <v>240</v>
      </c>
      <c r="V28" s="158"/>
    </row>
    <row r="29" spans="2:22" x14ac:dyDescent="0.3">
      <c r="B29" s="175" t="s">
        <v>253</v>
      </c>
      <c r="C29" s="158"/>
      <c r="D29" s="158"/>
      <c r="E29" s="158"/>
      <c r="F29" s="158"/>
      <c r="G29" s="175" t="s">
        <v>59</v>
      </c>
      <c r="H29" s="158"/>
      <c r="I29" s="158"/>
      <c r="J29" s="158"/>
      <c r="K29" s="158"/>
      <c r="L29" s="70" t="s">
        <v>240</v>
      </c>
      <c r="M29" s="70" t="s">
        <v>240</v>
      </c>
      <c r="N29" s="70" t="s">
        <v>240</v>
      </c>
      <c r="O29" s="49">
        <v>10500000</v>
      </c>
      <c r="P29" s="177" t="s">
        <v>240</v>
      </c>
      <c r="Q29" s="158"/>
      <c r="R29" s="177" t="s">
        <v>240</v>
      </c>
      <c r="S29" s="158"/>
      <c r="T29" s="158"/>
      <c r="U29" s="177" t="s">
        <v>240</v>
      </c>
      <c r="V29" s="158"/>
    </row>
    <row r="30" spans="2:22" x14ac:dyDescent="0.3">
      <c r="B30" s="178" t="s">
        <v>247</v>
      </c>
      <c r="C30" s="158"/>
      <c r="D30" s="158"/>
      <c r="E30" s="158"/>
      <c r="F30" s="158"/>
      <c r="G30" s="178" t="s">
        <v>248</v>
      </c>
      <c r="H30" s="158"/>
      <c r="I30" s="158"/>
      <c r="J30" s="158"/>
      <c r="K30" s="158"/>
      <c r="L30" s="50" t="s">
        <v>254</v>
      </c>
      <c r="M30" s="68" t="s">
        <v>250</v>
      </c>
      <c r="N30" s="51">
        <v>1500000.02</v>
      </c>
      <c r="O30" s="51">
        <v>10500000</v>
      </c>
      <c r="P30" s="177" t="s">
        <v>240</v>
      </c>
      <c r="Q30" s="158"/>
      <c r="R30" s="177" t="s">
        <v>240</v>
      </c>
      <c r="S30" s="158"/>
      <c r="T30" s="158"/>
      <c r="U30" s="177" t="s">
        <v>240</v>
      </c>
      <c r="V30" s="158"/>
    </row>
    <row r="31" spans="2:22" x14ac:dyDescent="0.3">
      <c r="B31" s="175" t="s">
        <v>255</v>
      </c>
      <c r="C31" s="158"/>
      <c r="D31" s="158"/>
      <c r="E31" s="158"/>
      <c r="F31" s="158"/>
      <c r="G31" s="175" t="s">
        <v>58</v>
      </c>
      <c r="H31" s="158"/>
      <c r="I31" s="158"/>
      <c r="J31" s="158"/>
      <c r="K31" s="158"/>
      <c r="L31" s="70" t="s">
        <v>240</v>
      </c>
      <c r="M31" s="70" t="s">
        <v>240</v>
      </c>
      <c r="N31" s="70" t="s">
        <v>240</v>
      </c>
      <c r="O31" s="49">
        <v>7964600</v>
      </c>
      <c r="P31" s="177" t="s">
        <v>240</v>
      </c>
      <c r="Q31" s="158"/>
      <c r="R31" s="177" t="s">
        <v>240</v>
      </c>
      <c r="S31" s="158"/>
      <c r="T31" s="158"/>
      <c r="U31" s="177" t="s">
        <v>240</v>
      </c>
      <c r="V31" s="158"/>
    </row>
    <row r="32" spans="2:22" x14ac:dyDescent="0.3">
      <c r="B32" s="178" t="s">
        <v>247</v>
      </c>
      <c r="C32" s="158"/>
      <c r="D32" s="158"/>
      <c r="E32" s="158"/>
      <c r="F32" s="158"/>
      <c r="G32" s="178" t="s">
        <v>248</v>
      </c>
      <c r="H32" s="158"/>
      <c r="I32" s="158"/>
      <c r="J32" s="158"/>
      <c r="K32" s="158"/>
      <c r="L32" s="50" t="s">
        <v>256</v>
      </c>
      <c r="M32" s="68" t="s">
        <v>250</v>
      </c>
      <c r="N32" s="51">
        <v>3982300.07</v>
      </c>
      <c r="O32" s="51">
        <v>7964600</v>
      </c>
      <c r="P32" s="177" t="s">
        <v>240</v>
      </c>
      <c r="Q32" s="158"/>
      <c r="R32" s="177" t="s">
        <v>240</v>
      </c>
      <c r="S32" s="158"/>
      <c r="T32" s="158"/>
      <c r="U32" s="177" t="s">
        <v>240</v>
      </c>
      <c r="V32" s="158"/>
    </row>
    <row r="33" spans="2:22" x14ac:dyDescent="0.3">
      <c r="B33" s="175" t="s">
        <v>257</v>
      </c>
      <c r="C33" s="158"/>
      <c r="D33" s="158"/>
      <c r="E33" s="158"/>
      <c r="F33" s="158"/>
      <c r="G33" s="175" t="s">
        <v>134</v>
      </c>
      <c r="H33" s="158"/>
      <c r="I33" s="158"/>
      <c r="J33" s="158"/>
      <c r="K33" s="158"/>
      <c r="L33" s="70" t="s">
        <v>240</v>
      </c>
      <c r="M33" s="70" t="s">
        <v>240</v>
      </c>
      <c r="N33" s="70" t="s">
        <v>240</v>
      </c>
      <c r="O33" s="49">
        <v>6000000</v>
      </c>
      <c r="P33" s="177" t="s">
        <v>240</v>
      </c>
      <c r="Q33" s="158"/>
      <c r="R33" s="177" t="s">
        <v>240</v>
      </c>
      <c r="S33" s="158"/>
      <c r="T33" s="158"/>
      <c r="U33" s="177" t="s">
        <v>240</v>
      </c>
      <c r="V33" s="158"/>
    </row>
    <row r="34" spans="2:22" x14ac:dyDescent="0.3">
      <c r="B34" s="178" t="s">
        <v>247</v>
      </c>
      <c r="C34" s="158"/>
      <c r="D34" s="158"/>
      <c r="E34" s="158"/>
      <c r="F34" s="158"/>
      <c r="G34" s="178" t="s">
        <v>248</v>
      </c>
      <c r="H34" s="158"/>
      <c r="I34" s="158"/>
      <c r="J34" s="158"/>
      <c r="K34" s="158"/>
      <c r="L34" s="50" t="s">
        <v>249</v>
      </c>
      <c r="M34" s="68" t="s">
        <v>250</v>
      </c>
      <c r="N34" s="51">
        <v>6000000.0800000001</v>
      </c>
      <c r="O34" s="51">
        <v>6000000</v>
      </c>
      <c r="P34" s="177" t="s">
        <v>240</v>
      </c>
      <c r="Q34" s="158"/>
      <c r="R34" s="177" t="s">
        <v>240</v>
      </c>
      <c r="S34" s="158"/>
      <c r="T34" s="158"/>
      <c r="U34" s="177" t="s">
        <v>240</v>
      </c>
      <c r="V34" s="158"/>
    </row>
    <row r="35" spans="2:22" x14ac:dyDescent="0.3">
      <c r="B35" s="175" t="s">
        <v>258</v>
      </c>
      <c r="C35" s="158"/>
      <c r="D35" s="158"/>
      <c r="E35" s="158"/>
      <c r="F35" s="158"/>
      <c r="G35" s="175" t="s">
        <v>34</v>
      </c>
      <c r="H35" s="158"/>
      <c r="I35" s="158"/>
      <c r="J35" s="158"/>
      <c r="K35" s="158"/>
      <c r="L35" s="70" t="s">
        <v>240</v>
      </c>
      <c r="M35" s="70" t="s">
        <v>240</v>
      </c>
      <c r="N35" s="70" t="s">
        <v>240</v>
      </c>
      <c r="O35" s="49">
        <v>96800000</v>
      </c>
      <c r="P35" s="177" t="s">
        <v>240</v>
      </c>
      <c r="Q35" s="158"/>
      <c r="R35" s="177" t="s">
        <v>240</v>
      </c>
      <c r="S35" s="158"/>
      <c r="T35" s="158"/>
      <c r="U35" s="177" t="s">
        <v>240</v>
      </c>
      <c r="V35" s="158"/>
    </row>
    <row r="36" spans="2:22" x14ac:dyDescent="0.3">
      <c r="B36" s="178" t="s">
        <v>247</v>
      </c>
      <c r="C36" s="158"/>
      <c r="D36" s="158"/>
      <c r="E36" s="158"/>
      <c r="F36" s="158"/>
      <c r="G36" s="178" t="s">
        <v>248</v>
      </c>
      <c r="H36" s="158"/>
      <c r="I36" s="158"/>
      <c r="J36" s="158"/>
      <c r="K36" s="158"/>
      <c r="L36" s="50" t="s">
        <v>249</v>
      </c>
      <c r="M36" s="68" t="s">
        <v>259</v>
      </c>
      <c r="N36" s="51">
        <v>96800000.280000001</v>
      </c>
      <c r="O36" s="51">
        <v>96800000</v>
      </c>
      <c r="P36" s="177" t="s">
        <v>240</v>
      </c>
      <c r="Q36" s="158"/>
      <c r="R36" s="177" t="s">
        <v>240</v>
      </c>
      <c r="S36" s="158"/>
      <c r="T36" s="158"/>
      <c r="U36" s="177" t="s">
        <v>240</v>
      </c>
      <c r="V36" s="158"/>
    </row>
    <row r="37" spans="2:22" x14ac:dyDescent="0.3">
      <c r="B37" s="175" t="s">
        <v>260</v>
      </c>
      <c r="C37" s="158"/>
      <c r="D37" s="158"/>
      <c r="E37" s="158"/>
      <c r="F37" s="158"/>
      <c r="G37" s="175" t="s">
        <v>34</v>
      </c>
      <c r="H37" s="158"/>
      <c r="I37" s="158"/>
      <c r="J37" s="158"/>
      <c r="K37" s="158"/>
      <c r="L37" s="70" t="s">
        <v>240</v>
      </c>
      <c r="M37" s="70" t="s">
        <v>240</v>
      </c>
      <c r="N37" s="70" t="s">
        <v>240</v>
      </c>
      <c r="O37" s="49">
        <v>230756363</v>
      </c>
      <c r="P37" s="177" t="s">
        <v>240</v>
      </c>
      <c r="Q37" s="158"/>
      <c r="R37" s="177" t="s">
        <v>240</v>
      </c>
      <c r="S37" s="158"/>
      <c r="T37" s="158"/>
      <c r="U37" s="177" t="s">
        <v>240</v>
      </c>
      <c r="V37" s="158"/>
    </row>
    <row r="38" spans="2:22" x14ac:dyDescent="0.3">
      <c r="B38" s="178" t="s">
        <v>247</v>
      </c>
      <c r="C38" s="158"/>
      <c r="D38" s="158"/>
      <c r="E38" s="158"/>
      <c r="F38" s="158"/>
      <c r="G38" s="178" t="s">
        <v>248</v>
      </c>
      <c r="H38" s="158"/>
      <c r="I38" s="158"/>
      <c r="J38" s="158"/>
      <c r="K38" s="158"/>
      <c r="L38" s="50" t="s">
        <v>249</v>
      </c>
      <c r="M38" s="68" t="s">
        <v>250</v>
      </c>
      <c r="N38" s="51">
        <v>230756363.00999999</v>
      </c>
      <c r="O38" s="51">
        <v>230756363</v>
      </c>
      <c r="P38" s="177" t="s">
        <v>240</v>
      </c>
      <c r="Q38" s="158"/>
      <c r="R38" s="177" t="s">
        <v>240</v>
      </c>
      <c r="S38" s="158"/>
      <c r="T38" s="158"/>
      <c r="U38" s="177" t="s">
        <v>240</v>
      </c>
      <c r="V38" s="158"/>
    </row>
    <row r="39" spans="2:22" x14ac:dyDescent="0.3">
      <c r="B39" s="175" t="s">
        <v>261</v>
      </c>
      <c r="C39" s="158"/>
      <c r="D39" s="158"/>
      <c r="E39" s="158"/>
      <c r="F39" s="158"/>
      <c r="G39" s="175" t="s">
        <v>0</v>
      </c>
      <c r="H39" s="158"/>
      <c r="I39" s="158"/>
      <c r="J39" s="158"/>
      <c r="K39" s="158"/>
      <c r="L39" s="70" t="s">
        <v>240</v>
      </c>
      <c r="M39" s="70" t="s">
        <v>240</v>
      </c>
      <c r="N39" s="70" t="s">
        <v>240</v>
      </c>
      <c r="O39" s="49">
        <v>398000000</v>
      </c>
      <c r="P39" s="177" t="s">
        <v>240</v>
      </c>
      <c r="Q39" s="158"/>
      <c r="R39" s="177" t="s">
        <v>240</v>
      </c>
      <c r="S39" s="158"/>
      <c r="T39" s="158"/>
      <c r="U39" s="177" t="s">
        <v>240</v>
      </c>
      <c r="V39" s="158"/>
    </row>
    <row r="40" spans="2:22" x14ac:dyDescent="0.3">
      <c r="B40" s="178" t="s">
        <v>247</v>
      </c>
      <c r="C40" s="158"/>
      <c r="D40" s="158"/>
      <c r="E40" s="158"/>
      <c r="F40" s="158"/>
      <c r="G40" s="178" t="s">
        <v>248</v>
      </c>
      <c r="H40" s="158"/>
      <c r="I40" s="158"/>
      <c r="J40" s="158"/>
      <c r="K40" s="158"/>
      <c r="L40" s="50" t="s">
        <v>249</v>
      </c>
      <c r="M40" s="68" t="s">
        <v>250</v>
      </c>
      <c r="N40" s="51">
        <v>398000000.00999999</v>
      </c>
      <c r="O40" s="51">
        <v>398000000</v>
      </c>
      <c r="P40" s="177" t="s">
        <v>240</v>
      </c>
      <c r="Q40" s="158"/>
      <c r="R40" s="177" t="s">
        <v>240</v>
      </c>
      <c r="S40" s="158"/>
      <c r="T40" s="158"/>
      <c r="U40" s="177" t="s">
        <v>240</v>
      </c>
      <c r="V40" s="158"/>
    </row>
    <row r="41" spans="2:22" x14ac:dyDescent="0.3">
      <c r="B41" s="175" t="s">
        <v>262</v>
      </c>
      <c r="C41" s="158"/>
      <c r="D41" s="158"/>
      <c r="E41" s="158"/>
      <c r="F41" s="158"/>
      <c r="G41" s="175" t="s">
        <v>17</v>
      </c>
      <c r="H41" s="158"/>
      <c r="I41" s="158"/>
      <c r="J41" s="158"/>
      <c r="K41" s="158"/>
      <c r="L41" s="70" t="s">
        <v>240</v>
      </c>
      <c r="M41" s="70" t="s">
        <v>240</v>
      </c>
      <c r="N41" s="70" t="s">
        <v>240</v>
      </c>
      <c r="O41" s="49">
        <v>968407500</v>
      </c>
      <c r="P41" s="177" t="s">
        <v>240</v>
      </c>
      <c r="Q41" s="158"/>
      <c r="R41" s="177" t="s">
        <v>240</v>
      </c>
      <c r="S41" s="158"/>
      <c r="T41" s="158"/>
      <c r="U41" s="177" t="s">
        <v>240</v>
      </c>
      <c r="V41" s="158"/>
    </row>
    <row r="42" spans="2:22" x14ac:dyDescent="0.3">
      <c r="B42" s="178" t="s">
        <v>247</v>
      </c>
      <c r="C42" s="158"/>
      <c r="D42" s="158"/>
      <c r="E42" s="158"/>
      <c r="F42" s="158"/>
      <c r="G42" s="178" t="s">
        <v>248</v>
      </c>
      <c r="H42" s="158"/>
      <c r="I42" s="158"/>
      <c r="J42" s="158"/>
      <c r="K42" s="158"/>
      <c r="L42" s="50" t="s">
        <v>249</v>
      </c>
      <c r="M42" s="68" t="s">
        <v>263</v>
      </c>
      <c r="N42" s="51">
        <v>968407500.71000004</v>
      </c>
      <c r="O42" s="51">
        <v>968407500</v>
      </c>
      <c r="P42" s="177" t="s">
        <v>240</v>
      </c>
      <c r="Q42" s="158"/>
      <c r="R42" s="177" t="s">
        <v>240</v>
      </c>
      <c r="S42" s="158"/>
      <c r="T42" s="158"/>
      <c r="U42" s="177" t="s">
        <v>240</v>
      </c>
      <c r="V42" s="158"/>
    </row>
    <row r="43" spans="2:22" x14ac:dyDescent="0.3">
      <c r="B43" s="170" t="s">
        <v>264</v>
      </c>
      <c r="C43" s="158"/>
      <c r="D43" s="158"/>
      <c r="E43" s="158"/>
      <c r="F43" s="158"/>
      <c r="G43" s="170" t="s">
        <v>265</v>
      </c>
      <c r="H43" s="158"/>
      <c r="I43" s="158"/>
      <c r="J43" s="158"/>
      <c r="K43" s="158"/>
      <c r="L43" s="73" t="s">
        <v>240</v>
      </c>
      <c r="M43" s="73" t="s">
        <v>240</v>
      </c>
      <c r="N43" s="73" t="s">
        <v>240</v>
      </c>
      <c r="O43" s="73" t="s">
        <v>240</v>
      </c>
      <c r="P43" s="170" t="s">
        <v>240</v>
      </c>
      <c r="Q43" s="158"/>
      <c r="R43" s="170" t="s">
        <v>240</v>
      </c>
      <c r="S43" s="158"/>
      <c r="T43" s="158"/>
      <c r="U43" s="171">
        <v>8754513317</v>
      </c>
      <c r="V43" s="158"/>
    </row>
    <row r="44" spans="2:22" x14ac:dyDescent="0.3">
      <c r="B44" s="172" t="s">
        <v>266</v>
      </c>
      <c r="C44" s="158"/>
      <c r="D44" s="158"/>
      <c r="E44" s="158"/>
      <c r="F44" s="158"/>
      <c r="G44" s="172" t="s">
        <v>168</v>
      </c>
      <c r="H44" s="158"/>
      <c r="I44" s="158"/>
      <c r="J44" s="158"/>
      <c r="K44" s="158"/>
      <c r="L44" s="72" t="s">
        <v>240</v>
      </c>
      <c r="M44" s="72" t="s">
        <v>240</v>
      </c>
      <c r="N44" s="72" t="s">
        <v>240</v>
      </c>
      <c r="O44" s="72" t="s">
        <v>240</v>
      </c>
      <c r="P44" s="173" t="s">
        <v>240</v>
      </c>
      <c r="Q44" s="158"/>
      <c r="R44" s="174">
        <v>458386262</v>
      </c>
      <c r="S44" s="158"/>
      <c r="T44" s="158"/>
      <c r="U44" s="173" t="s">
        <v>240</v>
      </c>
      <c r="V44" s="158"/>
    </row>
    <row r="45" spans="2:22" x14ac:dyDescent="0.3">
      <c r="B45" s="175" t="s">
        <v>267</v>
      </c>
      <c r="C45" s="158"/>
      <c r="D45" s="158"/>
      <c r="E45" s="158"/>
      <c r="F45" s="158"/>
      <c r="G45" s="175" t="s">
        <v>33</v>
      </c>
      <c r="H45" s="158"/>
      <c r="I45" s="158"/>
      <c r="J45" s="158"/>
      <c r="K45" s="158"/>
      <c r="L45" s="71" t="s">
        <v>240</v>
      </c>
      <c r="M45" s="71" t="s">
        <v>240</v>
      </c>
      <c r="N45" s="71" t="s">
        <v>240</v>
      </c>
      <c r="O45" s="71" t="s">
        <v>240</v>
      </c>
      <c r="P45" s="176">
        <v>458386262</v>
      </c>
      <c r="Q45" s="158"/>
      <c r="R45" s="175" t="s">
        <v>240</v>
      </c>
      <c r="S45" s="158"/>
      <c r="T45" s="158"/>
      <c r="U45" s="175" t="s">
        <v>240</v>
      </c>
      <c r="V45" s="158"/>
    </row>
    <row r="46" spans="2:22" x14ac:dyDescent="0.3">
      <c r="B46" s="175" t="s">
        <v>268</v>
      </c>
      <c r="C46" s="158"/>
      <c r="D46" s="158"/>
      <c r="E46" s="158"/>
      <c r="F46" s="158"/>
      <c r="G46" s="175" t="s">
        <v>92</v>
      </c>
      <c r="H46" s="158"/>
      <c r="I46" s="158"/>
      <c r="J46" s="158"/>
      <c r="K46" s="158"/>
      <c r="L46" s="70" t="s">
        <v>240</v>
      </c>
      <c r="M46" s="70" t="s">
        <v>240</v>
      </c>
      <c r="N46" s="70" t="s">
        <v>240</v>
      </c>
      <c r="O46" s="49">
        <v>301500000</v>
      </c>
      <c r="P46" s="177" t="s">
        <v>240</v>
      </c>
      <c r="Q46" s="158"/>
      <c r="R46" s="177" t="s">
        <v>240</v>
      </c>
      <c r="S46" s="158"/>
      <c r="T46" s="158"/>
      <c r="U46" s="177" t="s">
        <v>240</v>
      </c>
      <c r="V46" s="158"/>
    </row>
    <row r="47" spans="2:22" x14ac:dyDescent="0.3">
      <c r="B47" s="178" t="s">
        <v>247</v>
      </c>
      <c r="C47" s="158"/>
      <c r="D47" s="158"/>
      <c r="E47" s="158"/>
      <c r="F47" s="158"/>
      <c r="G47" s="178" t="s">
        <v>248</v>
      </c>
      <c r="H47" s="158"/>
      <c r="I47" s="158"/>
      <c r="J47" s="158"/>
      <c r="K47" s="158"/>
      <c r="L47" s="50" t="s">
        <v>269</v>
      </c>
      <c r="M47" s="68" t="s">
        <v>250</v>
      </c>
      <c r="N47" s="51">
        <v>6700000.0099999998</v>
      </c>
      <c r="O47" s="51">
        <v>301500000</v>
      </c>
      <c r="P47" s="177" t="s">
        <v>240</v>
      </c>
      <c r="Q47" s="158"/>
      <c r="R47" s="177" t="s">
        <v>240</v>
      </c>
      <c r="S47" s="158"/>
      <c r="T47" s="158"/>
      <c r="U47" s="177" t="s">
        <v>240</v>
      </c>
      <c r="V47" s="158"/>
    </row>
    <row r="48" spans="2:22" x14ac:dyDescent="0.3">
      <c r="B48" s="175" t="s">
        <v>270</v>
      </c>
      <c r="C48" s="158"/>
      <c r="D48" s="158"/>
      <c r="E48" s="158"/>
      <c r="F48" s="158"/>
      <c r="G48" s="175" t="s">
        <v>37</v>
      </c>
      <c r="H48" s="158"/>
      <c r="I48" s="158"/>
      <c r="J48" s="158"/>
      <c r="K48" s="158"/>
      <c r="L48" s="70" t="s">
        <v>240</v>
      </c>
      <c r="M48" s="70" t="s">
        <v>240</v>
      </c>
      <c r="N48" s="70" t="s">
        <v>240</v>
      </c>
      <c r="O48" s="49">
        <v>45000000</v>
      </c>
      <c r="P48" s="177" t="s">
        <v>240</v>
      </c>
      <c r="Q48" s="158"/>
      <c r="R48" s="177" t="s">
        <v>240</v>
      </c>
      <c r="S48" s="158"/>
      <c r="T48" s="158"/>
      <c r="U48" s="177" t="s">
        <v>240</v>
      </c>
      <c r="V48" s="158"/>
    </row>
    <row r="49" spans="2:22" x14ac:dyDescent="0.3">
      <c r="B49" s="178" t="s">
        <v>247</v>
      </c>
      <c r="C49" s="158"/>
      <c r="D49" s="158"/>
      <c r="E49" s="158"/>
      <c r="F49" s="158"/>
      <c r="G49" s="178" t="s">
        <v>248</v>
      </c>
      <c r="H49" s="158"/>
      <c r="I49" s="158"/>
      <c r="J49" s="158"/>
      <c r="K49" s="158"/>
      <c r="L49" s="50" t="s">
        <v>249</v>
      </c>
      <c r="M49" s="68" t="s">
        <v>250</v>
      </c>
      <c r="N49" s="51">
        <v>45000000.630000003</v>
      </c>
      <c r="O49" s="51">
        <v>45000000</v>
      </c>
      <c r="P49" s="177" t="s">
        <v>240</v>
      </c>
      <c r="Q49" s="158"/>
      <c r="R49" s="177" t="s">
        <v>240</v>
      </c>
      <c r="S49" s="158"/>
      <c r="T49" s="158"/>
      <c r="U49" s="177" t="s">
        <v>240</v>
      </c>
      <c r="V49" s="158"/>
    </row>
    <row r="50" spans="2:22" x14ac:dyDescent="0.3">
      <c r="B50" s="175" t="s">
        <v>271</v>
      </c>
      <c r="C50" s="158"/>
      <c r="D50" s="158"/>
      <c r="E50" s="158"/>
      <c r="F50" s="158"/>
      <c r="G50" s="175" t="s">
        <v>32</v>
      </c>
      <c r="H50" s="158"/>
      <c r="I50" s="158"/>
      <c r="J50" s="158"/>
      <c r="K50" s="158"/>
      <c r="L50" s="70" t="s">
        <v>240</v>
      </c>
      <c r="M50" s="70" t="s">
        <v>240</v>
      </c>
      <c r="N50" s="70" t="s">
        <v>240</v>
      </c>
      <c r="O50" s="49">
        <v>111886262</v>
      </c>
      <c r="P50" s="177" t="s">
        <v>240</v>
      </c>
      <c r="Q50" s="158"/>
      <c r="R50" s="177" t="s">
        <v>240</v>
      </c>
      <c r="S50" s="158"/>
      <c r="T50" s="158"/>
      <c r="U50" s="177" t="s">
        <v>240</v>
      </c>
      <c r="V50" s="158"/>
    </row>
    <row r="51" spans="2:22" x14ac:dyDescent="0.3">
      <c r="B51" s="178" t="s">
        <v>247</v>
      </c>
      <c r="C51" s="158"/>
      <c r="D51" s="158"/>
      <c r="E51" s="158"/>
      <c r="F51" s="158"/>
      <c r="G51" s="178" t="s">
        <v>248</v>
      </c>
      <c r="H51" s="158"/>
      <c r="I51" s="158"/>
      <c r="J51" s="158"/>
      <c r="K51" s="158"/>
      <c r="L51" s="50" t="s">
        <v>249</v>
      </c>
      <c r="M51" s="68" t="s">
        <v>250</v>
      </c>
      <c r="N51" s="51">
        <v>111886262.06</v>
      </c>
      <c r="O51" s="51">
        <v>111886262</v>
      </c>
      <c r="P51" s="177" t="s">
        <v>240</v>
      </c>
      <c r="Q51" s="158"/>
      <c r="R51" s="177" t="s">
        <v>240</v>
      </c>
      <c r="S51" s="158"/>
      <c r="T51" s="158"/>
      <c r="U51" s="177" t="s">
        <v>240</v>
      </c>
      <c r="V51" s="158"/>
    </row>
    <row r="52" spans="2:22" x14ac:dyDescent="0.3">
      <c r="B52" s="172" t="s">
        <v>272</v>
      </c>
      <c r="C52" s="158"/>
      <c r="D52" s="158"/>
      <c r="E52" s="158"/>
      <c r="F52" s="158"/>
      <c r="G52" s="172" t="s">
        <v>170</v>
      </c>
      <c r="H52" s="158"/>
      <c r="I52" s="158"/>
      <c r="J52" s="158"/>
      <c r="K52" s="158"/>
      <c r="L52" s="72" t="s">
        <v>240</v>
      </c>
      <c r="M52" s="72" t="s">
        <v>240</v>
      </c>
      <c r="N52" s="72" t="s">
        <v>240</v>
      </c>
      <c r="O52" s="72" t="s">
        <v>240</v>
      </c>
      <c r="P52" s="173" t="s">
        <v>240</v>
      </c>
      <c r="Q52" s="158"/>
      <c r="R52" s="174">
        <v>8196127055</v>
      </c>
      <c r="S52" s="158"/>
      <c r="T52" s="158"/>
      <c r="U52" s="173" t="s">
        <v>240</v>
      </c>
      <c r="V52" s="158"/>
    </row>
    <row r="53" spans="2:22" x14ac:dyDescent="0.3">
      <c r="B53" s="175" t="s">
        <v>273</v>
      </c>
      <c r="C53" s="158"/>
      <c r="D53" s="158"/>
      <c r="E53" s="158"/>
      <c r="F53" s="158"/>
      <c r="G53" s="175" t="s">
        <v>11</v>
      </c>
      <c r="H53" s="158"/>
      <c r="I53" s="158"/>
      <c r="J53" s="158"/>
      <c r="K53" s="158"/>
      <c r="L53" s="71" t="s">
        <v>240</v>
      </c>
      <c r="M53" s="71" t="s">
        <v>240</v>
      </c>
      <c r="N53" s="71" t="s">
        <v>240</v>
      </c>
      <c r="O53" s="71" t="s">
        <v>240</v>
      </c>
      <c r="P53" s="176">
        <v>7551927055</v>
      </c>
      <c r="Q53" s="158"/>
      <c r="R53" s="175" t="s">
        <v>240</v>
      </c>
      <c r="S53" s="158"/>
      <c r="T53" s="158"/>
      <c r="U53" s="175" t="s">
        <v>240</v>
      </c>
      <c r="V53" s="158"/>
    </row>
    <row r="54" spans="2:22" x14ac:dyDescent="0.3">
      <c r="B54" s="175" t="s">
        <v>274</v>
      </c>
      <c r="C54" s="158"/>
      <c r="D54" s="158"/>
      <c r="E54" s="158"/>
      <c r="F54" s="158"/>
      <c r="G54" s="175" t="s">
        <v>69</v>
      </c>
      <c r="H54" s="158"/>
      <c r="I54" s="158"/>
      <c r="J54" s="158"/>
      <c r="K54" s="158"/>
      <c r="L54" s="70" t="s">
        <v>240</v>
      </c>
      <c r="M54" s="70" t="s">
        <v>240</v>
      </c>
      <c r="N54" s="70" t="s">
        <v>240</v>
      </c>
      <c r="O54" s="49">
        <v>25000000</v>
      </c>
      <c r="P54" s="177" t="s">
        <v>240</v>
      </c>
      <c r="Q54" s="158"/>
      <c r="R54" s="177" t="s">
        <v>240</v>
      </c>
      <c r="S54" s="158"/>
      <c r="T54" s="158"/>
      <c r="U54" s="177" t="s">
        <v>240</v>
      </c>
      <c r="V54" s="158"/>
    </row>
    <row r="55" spans="2:22" x14ac:dyDescent="0.3">
      <c r="B55" s="178" t="s">
        <v>247</v>
      </c>
      <c r="C55" s="158"/>
      <c r="D55" s="158"/>
      <c r="E55" s="158"/>
      <c r="F55" s="158"/>
      <c r="G55" s="178" t="s">
        <v>248</v>
      </c>
      <c r="H55" s="158"/>
      <c r="I55" s="158"/>
      <c r="J55" s="158"/>
      <c r="K55" s="158"/>
      <c r="L55" s="50" t="s">
        <v>249</v>
      </c>
      <c r="M55" s="68" t="s">
        <v>250</v>
      </c>
      <c r="N55" s="51">
        <v>25000000.140000001</v>
      </c>
      <c r="O55" s="51">
        <v>25000000</v>
      </c>
      <c r="P55" s="177" t="s">
        <v>240</v>
      </c>
      <c r="Q55" s="158"/>
      <c r="R55" s="177" t="s">
        <v>240</v>
      </c>
      <c r="S55" s="158"/>
      <c r="T55" s="158"/>
      <c r="U55" s="177" t="s">
        <v>240</v>
      </c>
      <c r="V55" s="158"/>
    </row>
    <row r="56" spans="2:22" x14ac:dyDescent="0.3">
      <c r="B56" s="175" t="s">
        <v>275</v>
      </c>
      <c r="C56" s="158"/>
      <c r="D56" s="158"/>
      <c r="E56" s="158"/>
      <c r="F56" s="158"/>
      <c r="G56" s="175" t="s">
        <v>88</v>
      </c>
      <c r="H56" s="158"/>
      <c r="I56" s="158"/>
      <c r="J56" s="158"/>
      <c r="K56" s="158"/>
      <c r="L56" s="70" t="s">
        <v>240</v>
      </c>
      <c r="M56" s="70" t="s">
        <v>240</v>
      </c>
      <c r="N56" s="70" t="s">
        <v>240</v>
      </c>
      <c r="O56" s="49">
        <v>250000000</v>
      </c>
      <c r="P56" s="177" t="s">
        <v>240</v>
      </c>
      <c r="Q56" s="158"/>
      <c r="R56" s="177" t="s">
        <v>240</v>
      </c>
      <c r="S56" s="158"/>
      <c r="T56" s="158"/>
      <c r="U56" s="177" t="s">
        <v>240</v>
      </c>
      <c r="V56" s="158"/>
    </row>
    <row r="57" spans="2:22" x14ac:dyDescent="0.3">
      <c r="B57" s="178" t="s">
        <v>247</v>
      </c>
      <c r="C57" s="158"/>
      <c r="D57" s="158"/>
      <c r="E57" s="158"/>
      <c r="F57" s="158"/>
      <c r="G57" s="178" t="s">
        <v>248</v>
      </c>
      <c r="H57" s="158"/>
      <c r="I57" s="158"/>
      <c r="J57" s="158"/>
      <c r="K57" s="158"/>
      <c r="L57" s="50" t="s">
        <v>249</v>
      </c>
      <c r="M57" s="68" t="s">
        <v>250</v>
      </c>
      <c r="N57" s="51">
        <v>250000000.30000001</v>
      </c>
      <c r="O57" s="51">
        <v>250000000</v>
      </c>
      <c r="P57" s="177" t="s">
        <v>240</v>
      </c>
      <c r="Q57" s="158"/>
      <c r="R57" s="177" t="s">
        <v>240</v>
      </c>
      <c r="S57" s="158"/>
      <c r="T57" s="158"/>
      <c r="U57" s="177" t="s">
        <v>240</v>
      </c>
      <c r="V57" s="158"/>
    </row>
    <row r="58" spans="2:22" x14ac:dyDescent="0.3">
      <c r="B58" s="175" t="s">
        <v>276</v>
      </c>
      <c r="C58" s="158"/>
      <c r="D58" s="158"/>
      <c r="E58" s="158"/>
      <c r="F58" s="158"/>
      <c r="G58" s="175" t="s">
        <v>48</v>
      </c>
      <c r="H58" s="158"/>
      <c r="I58" s="158"/>
      <c r="J58" s="158"/>
      <c r="K58" s="158"/>
      <c r="L58" s="70" t="s">
        <v>240</v>
      </c>
      <c r="M58" s="70" t="s">
        <v>240</v>
      </c>
      <c r="N58" s="70" t="s">
        <v>240</v>
      </c>
      <c r="O58" s="49">
        <v>284670463</v>
      </c>
      <c r="P58" s="177" t="s">
        <v>240</v>
      </c>
      <c r="Q58" s="158"/>
      <c r="R58" s="177" t="s">
        <v>240</v>
      </c>
      <c r="S58" s="158"/>
      <c r="T58" s="158"/>
      <c r="U58" s="177" t="s">
        <v>240</v>
      </c>
      <c r="V58" s="158"/>
    </row>
    <row r="59" spans="2:22" x14ac:dyDescent="0.3">
      <c r="B59" s="178" t="s">
        <v>247</v>
      </c>
      <c r="C59" s="158"/>
      <c r="D59" s="158"/>
      <c r="E59" s="158"/>
      <c r="F59" s="158"/>
      <c r="G59" s="178" t="s">
        <v>248</v>
      </c>
      <c r="H59" s="158"/>
      <c r="I59" s="158"/>
      <c r="J59" s="158"/>
      <c r="K59" s="158"/>
      <c r="L59" s="50" t="s">
        <v>249</v>
      </c>
      <c r="M59" s="68" t="s">
        <v>250</v>
      </c>
      <c r="N59" s="51">
        <v>284670463.20999998</v>
      </c>
      <c r="O59" s="51">
        <v>284670463</v>
      </c>
      <c r="P59" s="177" t="s">
        <v>240</v>
      </c>
      <c r="Q59" s="158"/>
      <c r="R59" s="177" t="s">
        <v>240</v>
      </c>
      <c r="S59" s="158"/>
      <c r="T59" s="158"/>
      <c r="U59" s="177" t="s">
        <v>240</v>
      </c>
      <c r="V59" s="158"/>
    </row>
    <row r="60" spans="2:22" x14ac:dyDescent="0.3">
      <c r="B60" s="175" t="s">
        <v>277</v>
      </c>
      <c r="C60" s="158"/>
      <c r="D60" s="158"/>
      <c r="E60" s="158"/>
      <c r="F60" s="158"/>
      <c r="G60" s="175" t="s">
        <v>13</v>
      </c>
      <c r="H60" s="158"/>
      <c r="I60" s="158"/>
      <c r="J60" s="158"/>
      <c r="K60" s="158"/>
      <c r="L60" s="70" t="s">
        <v>240</v>
      </c>
      <c r="M60" s="70" t="s">
        <v>240</v>
      </c>
      <c r="N60" s="70" t="s">
        <v>240</v>
      </c>
      <c r="O60" s="49">
        <v>861114743</v>
      </c>
      <c r="P60" s="177" t="s">
        <v>240</v>
      </c>
      <c r="Q60" s="158"/>
      <c r="R60" s="177" t="s">
        <v>240</v>
      </c>
      <c r="S60" s="158"/>
      <c r="T60" s="158"/>
      <c r="U60" s="177" t="s">
        <v>240</v>
      </c>
      <c r="V60" s="158"/>
    </row>
    <row r="61" spans="2:22" x14ac:dyDescent="0.3">
      <c r="B61" s="178" t="s">
        <v>247</v>
      </c>
      <c r="C61" s="158"/>
      <c r="D61" s="158"/>
      <c r="E61" s="158"/>
      <c r="F61" s="158"/>
      <c r="G61" s="178" t="s">
        <v>248</v>
      </c>
      <c r="H61" s="158"/>
      <c r="I61" s="158"/>
      <c r="J61" s="158"/>
      <c r="K61" s="158"/>
      <c r="L61" s="50" t="s">
        <v>249</v>
      </c>
      <c r="M61" s="68" t="s">
        <v>250</v>
      </c>
      <c r="N61" s="51">
        <v>861114743.02999997</v>
      </c>
      <c r="O61" s="51">
        <v>861114743</v>
      </c>
      <c r="P61" s="177" t="s">
        <v>240</v>
      </c>
      <c r="Q61" s="158"/>
      <c r="R61" s="177" t="s">
        <v>240</v>
      </c>
      <c r="S61" s="158"/>
      <c r="T61" s="158"/>
      <c r="U61" s="177" t="s">
        <v>240</v>
      </c>
      <c r="V61" s="158"/>
    </row>
    <row r="62" spans="2:22" x14ac:dyDescent="0.3">
      <c r="B62" s="175" t="s">
        <v>278</v>
      </c>
      <c r="C62" s="158"/>
      <c r="D62" s="158"/>
      <c r="E62" s="158"/>
      <c r="F62" s="158"/>
      <c r="G62" s="175" t="s">
        <v>21</v>
      </c>
      <c r="H62" s="158"/>
      <c r="I62" s="158"/>
      <c r="J62" s="158"/>
      <c r="K62" s="158"/>
      <c r="L62" s="70" t="s">
        <v>240</v>
      </c>
      <c r="M62" s="70" t="s">
        <v>240</v>
      </c>
      <c r="N62" s="70" t="s">
        <v>240</v>
      </c>
      <c r="O62" s="49">
        <v>6131141849</v>
      </c>
      <c r="P62" s="177" t="s">
        <v>240</v>
      </c>
      <c r="Q62" s="158"/>
      <c r="R62" s="177" t="s">
        <v>240</v>
      </c>
      <c r="S62" s="158"/>
      <c r="T62" s="158"/>
      <c r="U62" s="177" t="s">
        <v>240</v>
      </c>
      <c r="V62" s="158"/>
    </row>
    <row r="63" spans="2:22" x14ac:dyDescent="0.3">
      <c r="B63" s="178" t="s">
        <v>247</v>
      </c>
      <c r="C63" s="158"/>
      <c r="D63" s="158"/>
      <c r="E63" s="158"/>
      <c r="F63" s="158"/>
      <c r="G63" s="178" t="s">
        <v>248</v>
      </c>
      <c r="H63" s="158"/>
      <c r="I63" s="158"/>
      <c r="J63" s="158"/>
      <c r="K63" s="158"/>
      <c r="L63" s="50" t="s">
        <v>249</v>
      </c>
      <c r="M63" s="68" t="s">
        <v>250</v>
      </c>
      <c r="N63" s="51">
        <v>6131141849.0600004</v>
      </c>
      <c r="O63" s="51">
        <v>6131141849</v>
      </c>
      <c r="P63" s="177" t="s">
        <v>240</v>
      </c>
      <c r="Q63" s="158"/>
      <c r="R63" s="177" t="s">
        <v>240</v>
      </c>
      <c r="S63" s="158"/>
      <c r="T63" s="158"/>
      <c r="U63" s="177" t="s">
        <v>240</v>
      </c>
      <c r="V63" s="158"/>
    </row>
    <row r="64" spans="2:22" x14ac:dyDescent="0.3">
      <c r="B64" s="175" t="s">
        <v>279</v>
      </c>
      <c r="C64" s="158"/>
      <c r="D64" s="158"/>
      <c r="E64" s="158"/>
      <c r="F64" s="158"/>
      <c r="G64" s="175" t="s">
        <v>16</v>
      </c>
      <c r="H64" s="158"/>
      <c r="I64" s="158"/>
      <c r="J64" s="158"/>
      <c r="K64" s="158"/>
      <c r="L64" s="71" t="s">
        <v>240</v>
      </c>
      <c r="M64" s="71" t="s">
        <v>240</v>
      </c>
      <c r="N64" s="71" t="s">
        <v>240</v>
      </c>
      <c r="O64" s="71" t="s">
        <v>240</v>
      </c>
      <c r="P64" s="176">
        <v>200000000</v>
      </c>
      <c r="Q64" s="158"/>
      <c r="R64" s="175" t="s">
        <v>240</v>
      </c>
      <c r="S64" s="158"/>
      <c r="T64" s="158"/>
      <c r="U64" s="175" t="s">
        <v>240</v>
      </c>
      <c r="V64" s="158"/>
    </row>
    <row r="65" spans="2:22" x14ac:dyDescent="0.3">
      <c r="B65" s="175" t="s">
        <v>280</v>
      </c>
      <c r="C65" s="158"/>
      <c r="D65" s="158"/>
      <c r="E65" s="158"/>
      <c r="F65" s="158"/>
      <c r="G65" s="175" t="s">
        <v>15</v>
      </c>
      <c r="H65" s="158"/>
      <c r="I65" s="158"/>
      <c r="J65" s="158"/>
      <c r="K65" s="158"/>
      <c r="L65" s="70" t="s">
        <v>240</v>
      </c>
      <c r="M65" s="70" t="s">
        <v>240</v>
      </c>
      <c r="N65" s="70" t="s">
        <v>240</v>
      </c>
      <c r="O65" s="49">
        <v>200000000</v>
      </c>
      <c r="P65" s="177" t="s">
        <v>240</v>
      </c>
      <c r="Q65" s="158"/>
      <c r="R65" s="177" t="s">
        <v>240</v>
      </c>
      <c r="S65" s="158"/>
      <c r="T65" s="158"/>
      <c r="U65" s="177" t="s">
        <v>240</v>
      </c>
      <c r="V65" s="158"/>
    </row>
    <row r="66" spans="2:22" x14ac:dyDescent="0.3">
      <c r="B66" s="178" t="s">
        <v>247</v>
      </c>
      <c r="C66" s="158"/>
      <c r="D66" s="158"/>
      <c r="E66" s="158"/>
      <c r="F66" s="158"/>
      <c r="G66" s="178" t="s">
        <v>248</v>
      </c>
      <c r="H66" s="158"/>
      <c r="I66" s="158"/>
      <c r="J66" s="158"/>
      <c r="K66" s="158"/>
      <c r="L66" s="50" t="s">
        <v>281</v>
      </c>
      <c r="M66" s="68" t="s">
        <v>250</v>
      </c>
      <c r="N66" s="51">
        <v>66666666.670000002</v>
      </c>
      <c r="O66" s="51">
        <v>200000000</v>
      </c>
      <c r="P66" s="177" t="s">
        <v>240</v>
      </c>
      <c r="Q66" s="158"/>
      <c r="R66" s="177" t="s">
        <v>240</v>
      </c>
      <c r="S66" s="158"/>
      <c r="T66" s="158"/>
      <c r="U66" s="177" t="s">
        <v>240</v>
      </c>
      <c r="V66" s="158"/>
    </row>
    <row r="67" spans="2:22" x14ac:dyDescent="0.3">
      <c r="B67" s="175" t="s">
        <v>282</v>
      </c>
      <c r="C67" s="158"/>
      <c r="D67" s="158"/>
      <c r="E67" s="158"/>
      <c r="F67" s="158"/>
      <c r="G67" s="175" t="s">
        <v>67</v>
      </c>
      <c r="H67" s="158"/>
      <c r="I67" s="158"/>
      <c r="J67" s="158"/>
      <c r="K67" s="158"/>
      <c r="L67" s="71" t="s">
        <v>240</v>
      </c>
      <c r="M67" s="71" t="s">
        <v>240</v>
      </c>
      <c r="N67" s="71" t="s">
        <v>240</v>
      </c>
      <c r="O67" s="71" t="s">
        <v>240</v>
      </c>
      <c r="P67" s="176">
        <v>444200000</v>
      </c>
      <c r="Q67" s="158"/>
      <c r="R67" s="175" t="s">
        <v>240</v>
      </c>
      <c r="S67" s="158"/>
      <c r="T67" s="158"/>
      <c r="U67" s="175" t="s">
        <v>240</v>
      </c>
      <c r="V67" s="158"/>
    </row>
    <row r="68" spans="2:22" x14ac:dyDescent="0.3">
      <c r="B68" s="175" t="s">
        <v>283</v>
      </c>
      <c r="C68" s="158"/>
      <c r="D68" s="158"/>
      <c r="E68" s="158"/>
      <c r="F68" s="158"/>
      <c r="G68" s="175" t="s">
        <v>66</v>
      </c>
      <c r="H68" s="158"/>
      <c r="I68" s="158"/>
      <c r="J68" s="158"/>
      <c r="K68" s="158"/>
      <c r="L68" s="70" t="s">
        <v>240</v>
      </c>
      <c r="M68" s="70" t="s">
        <v>240</v>
      </c>
      <c r="N68" s="70" t="s">
        <v>240</v>
      </c>
      <c r="O68" s="49">
        <v>444200000</v>
      </c>
      <c r="P68" s="177" t="s">
        <v>240</v>
      </c>
      <c r="Q68" s="158"/>
      <c r="R68" s="177" t="s">
        <v>240</v>
      </c>
      <c r="S68" s="158"/>
      <c r="T68" s="158"/>
      <c r="U68" s="177" t="s">
        <v>240</v>
      </c>
      <c r="V68" s="158"/>
    </row>
    <row r="69" spans="2:22" x14ac:dyDescent="0.3">
      <c r="B69" s="178" t="s">
        <v>247</v>
      </c>
      <c r="C69" s="158"/>
      <c r="D69" s="158"/>
      <c r="E69" s="158"/>
      <c r="F69" s="158"/>
      <c r="G69" s="178" t="s">
        <v>248</v>
      </c>
      <c r="H69" s="158"/>
      <c r="I69" s="158"/>
      <c r="J69" s="158"/>
      <c r="K69" s="158"/>
      <c r="L69" s="50" t="s">
        <v>249</v>
      </c>
      <c r="M69" s="68" t="s">
        <v>250</v>
      </c>
      <c r="N69" s="51">
        <v>444200000.01999998</v>
      </c>
      <c r="O69" s="51">
        <v>444200000</v>
      </c>
      <c r="P69" s="177" t="s">
        <v>240</v>
      </c>
      <c r="Q69" s="158"/>
      <c r="R69" s="177" t="s">
        <v>240</v>
      </c>
      <c r="S69" s="158"/>
      <c r="T69" s="158"/>
      <c r="U69" s="177" t="s">
        <v>240</v>
      </c>
      <c r="V69" s="158"/>
    </row>
    <row r="70" spans="2:22" x14ac:dyDescent="0.3">
      <c r="B70" s="172" t="s">
        <v>284</v>
      </c>
      <c r="C70" s="158"/>
      <c r="D70" s="158"/>
      <c r="E70" s="158"/>
      <c r="F70" s="158"/>
      <c r="G70" s="172" t="s">
        <v>176</v>
      </c>
      <c r="H70" s="158"/>
      <c r="I70" s="158"/>
      <c r="J70" s="158"/>
      <c r="K70" s="158"/>
      <c r="L70" s="72" t="s">
        <v>240</v>
      </c>
      <c r="M70" s="72" t="s">
        <v>240</v>
      </c>
      <c r="N70" s="72" t="s">
        <v>240</v>
      </c>
      <c r="O70" s="72" t="s">
        <v>240</v>
      </c>
      <c r="P70" s="173" t="s">
        <v>240</v>
      </c>
      <c r="Q70" s="158"/>
      <c r="R70" s="174">
        <v>100000000</v>
      </c>
      <c r="S70" s="158"/>
      <c r="T70" s="158"/>
      <c r="U70" s="173" t="s">
        <v>240</v>
      </c>
      <c r="V70" s="158"/>
    </row>
    <row r="71" spans="2:22" x14ac:dyDescent="0.3">
      <c r="B71" s="175" t="s">
        <v>285</v>
      </c>
      <c r="C71" s="158"/>
      <c r="D71" s="158"/>
      <c r="E71" s="158"/>
      <c r="F71" s="158"/>
      <c r="G71" s="175" t="s">
        <v>97</v>
      </c>
      <c r="H71" s="158"/>
      <c r="I71" s="158"/>
      <c r="J71" s="158"/>
      <c r="K71" s="158"/>
      <c r="L71" s="71" t="s">
        <v>240</v>
      </c>
      <c r="M71" s="71" t="s">
        <v>240</v>
      </c>
      <c r="N71" s="71" t="s">
        <v>240</v>
      </c>
      <c r="O71" s="71" t="s">
        <v>240</v>
      </c>
      <c r="P71" s="176">
        <v>100000000</v>
      </c>
      <c r="Q71" s="158"/>
      <c r="R71" s="175" t="s">
        <v>240</v>
      </c>
      <c r="S71" s="158"/>
      <c r="T71" s="158"/>
      <c r="U71" s="175" t="s">
        <v>240</v>
      </c>
      <c r="V71" s="158"/>
    </row>
    <row r="72" spans="2:22" x14ac:dyDescent="0.3">
      <c r="B72" s="175" t="s">
        <v>286</v>
      </c>
      <c r="C72" s="158"/>
      <c r="D72" s="158"/>
      <c r="E72" s="158"/>
      <c r="F72" s="158"/>
      <c r="G72" s="175" t="s">
        <v>96</v>
      </c>
      <c r="H72" s="158"/>
      <c r="I72" s="158"/>
      <c r="J72" s="158"/>
      <c r="K72" s="158"/>
      <c r="L72" s="70" t="s">
        <v>240</v>
      </c>
      <c r="M72" s="70" t="s">
        <v>240</v>
      </c>
      <c r="N72" s="70" t="s">
        <v>240</v>
      </c>
      <c r="O72" s="49">
        <v>100000000</v>
      </c>
      <c r="P72" s="177" t="s">
        <v>240</v>
      </c>
      <c r="Q72" s="158"/>
      <c r="R72" s="177" t="s">
        <v>240</v>
      </c>
      <c r="S72" s="158"/>
      <c r="T72" s="158"/>
      <c r="U72" s="177" t="s">
        <v>240</v>
      </c>
      <c r="V72" s="158"/>
    </row>
    <row r="73" spans="2:22" x14ac:dyDescent="0.3">
      <c r="B73" s="178" t="s">
        <v>247</v>
      </c>
      <c r="C73" s="158"/>
      <c r="D73" s="158"/>
      <c r="E73" s="158"/>
      <c r="F73" s="158"/>
      <c r="G73" s="178" t="s">
        <v>248</v>
      </c>
      <c r="H73" s="158"/>
      <c r="I73" s="158"/>
      <c r="J73" s="158"/>
      <c r="K73" s="158"/>
      <c r="L73" s="50" t="s">
        <v>249</v>
      </c>
      <c r="M73" s="68" t="s">
        <v>250</v>
      </c>
      <c r="N73" s="51">
        <v>100000000</v>
      </c>
      <c r="O73" s="51">
        <v>100000000</v>
      </c>
      <c r="P73" s="177" t="s">
        <v>240</v>
      </c>
      <c r="Q73" s="158"/>
      <c r="R73" s="177" t="s">
        <v>240</v>
      </c>
      <c r="S73" s="158"/>
      <c r="T73" s="158"/>
      <c r="U73" s="177" t="s">
        <v>240</v>
      </c>
      <c r="V73" s="158"/>
    </row>
    <row r="74" spans="2:22" ht="0" hidden="1" customHeight="1" x14ac:dyDescent="0.3"/>
  </sheetData>
  <mergeCells count="283">
    <mergeCell ref="B73:F73"/>
    <mergeCell ref="G73:K73"/>
    <mergeCell ref="P73:Q73"/>
    <mergeCell ref="R73:T73"/>
    <mergeCell ref="U73:V73"/>
    <mergeCell ref="B71:F71"/>
    <mergeCell ref="G71:K71"/>
    <mergeCell ref="P71:Q71"/>
    <mergeCell ref="R71:T71"/>
    <mergeCell ref="U71:V71"/>
    <mergeCell ref="B72:F72"/>
    <mergeCell ref="G72:K72"/>
    <mergeCell ref="P72:Q72"/>
    <mergeCell ref="R72:T72"/>
    <mergeCell ref="U72:V72"/>
    <mergeCell ref="B69:F69"/>
    <mergeCell ref="G69:K69"/>
    <mergeCell ref="P69:Q69"/>
    <mergeCell ref="R69:T69"/>
    <mergeCell ref="U69:V69"/>
    <mergeCell ref="B70:F70"/>
    <mergeCell ref="G70:K70"/>
    <mergeCell ref="P70:Q70"/>
    <mergeCell ref="R70:T70"/>
    <mergeCell ref="U70:V70"/>
    <mergeCell ref="B67:F67"/>
    <mergeCell ref="G67:K67"/>
    <mergeCell ref="P67:Q67"/>
    <mergeCell ref="R67:T67"/>
    <mergeCell ref="U67:V67"/>
    <mergeCell ref="B68:F68"/>
    <mergeCell ref="G68:K68"/>
    <mergeCell ref="P68:Q68"/>
    <mergeCell ref="R68:T68"/>
    <mergeCell ref="U68:V68"/>
    <mergeCell ref="B65:F65"/>
    <mergeCell ref="G65:K65"/>
    <mergeCell ref="P65:Q65"/>
    <mergeCell ref="R65:T65"/>
    <mergeCell ref="U65:V65"/>
    <mergeCell ref="B66:F66"/>
    <mergeCell ref="G66:K66"/>
    <mergeCell ref="P66:Q66"/>
    <mergeCell ref="R66:T66"/>
    <mergeCell ref="U66:V66"/>
    <mergeCell ref="B63:F63"/>
    <mergeCell ref="G63:K63"/>
    <mergeCell ref="P63:Q63"/>
    <mergeCell ref="R63:T63"/>
    <mergeCell ref="U63:V63"/>
    <mergeCell ref="B64:F64"/>
    <mergeCell ref="G64:K64"/>
    <mergeCell ref="P64:Q64"/>
    <mergeCell ref="R64:T64"/>
    <mergeCell ref="U64:V64"/>
    <mergeCell ref="B61:F61"/>
    <mergeCell ref="G61:K61"/>
    <mergeCell ref="P61:Q61"/>
    <mergeCell ref="R61:T61"/>
    <mergeCell ref="U61:V61"/>
    <mergeCell ref="B62:F62"/>
    <mergeCell ref="G62:K62"/>
    <mergeCell ref="P62:Q62"/>
    <mergeCell ref="R62:T62"/>
    <mergeCell ref="U62:V62"/>
    <mergeCell ref="B59:F59"/>
    <mergeCell ref="G59:K59"/>
    <mergeCell ref="P59:Q59"/>
    <mergeCell ref="R59:T59"/>
    <mergeCell ref="U59:V59"/>
    <mergeCell ref="B60:F60"/>
    <mergeCell ref="G60:K60"/>
    <mergeCell ref="P60:Q60"/>
    <mergeCell ref="R60:T60"/>
    <mergeCell ref="U60:V60"/>
    <mergeCell ref="B57:F57"/>
    <mergeCell ref="G57:K57"/>
    <mergeCell ref="P57:Q57"/>
    <mergeCell ref="R57:T57"/>
    <mergeCell ref="U57:V57"/>
    <mergeCell ref="B58:F58"/>
    <mergeCell ref="G58:K58"/>
    <mergeCell ref="P58:Q58"/>
    <mergeCell ref="R58:T58"/>
    <mergeCell ref="U58:V58"/>
    <mergeCell ref="B55:F55"/>
    <mergeCell ref="G55:K55"/>
    <mergeCell ref="P55:Q55"/>
    <mergeCell ref="R55:T55"/>
    <mergeCell ref="U55:V55"/>
    <mergeCell ref="B56:F56"/>
    <mergeCell ref="G56:K56"/>
    <mergeCell ref="P56:Q56"/>
    <mergeCell ref="R56:T56"/>
    <mergeCell ref="U56:V56"/>
    <mergeCell ref="B53:F53"/>
    <mergeCell ref="G53:K53"/>
    <mergeCell ref="P53:Q53"/>
    <mergeCell ref="R53:T53"/>
    <mergeCell ref="U53:V53"/>
    <mergeCell ref="B54:F54"/>
    <mergeCell ref="G54:K54"/>
    <mergeCell ref="P54:Q54"/>
    <mergeCell ref="R54:T54"/>
    <mergeCell ref="U54:V54"/>
    <mergeCell ref="B51:F51"/>
    <mergeCell ref="G51:K51"/>
    <mergeCell ref="P51:Q51"/>
    <mergeCell ref="R51:T51"/>
    <mergeCell ref="U51:V51"/>
    <mergeCell ref="B52:F52"/>
    <mergeCell ref="G52:K52"/>
    <mergeCell ref="P52:Q52"/>
    <mergeCell ref="R52:T52"/>
    <mergeCell ref="U52:V52"/>
    <mergeCell ref="B49:F49"/>
    <mergeCell ref="G49:K49"/>
    <mergeCell ref="P49:Q49"/>
    <mergeCell ref="R49:T49"/>
    <mergeCell ref="U49:V49"/>
    <mergeCell ref="B50:F50"/>
    <mergeCell ref="G50:K50"/>
    <mergeCell ref="P50:Q50"/>
    <mergeCell ref="R50:T50"/>
    <mergeCell ref="U50:V50"/>
    <mergeCell ref="B47:F47"/>
    <mergeCell ref="G47:K47"/>
    <mergeCell ref="P47:Q47"/>
    <mergeCell ref="R47:T47"/>
    <mergeCell ref="U47:V47"/>
    <mergeCell ref="B48:F48"/>
    <mergeCell ref="G48:K48"/>
    <mergeCell ref="P48:Q48"/>
    <mergeCell ref="R48:T48"/>
    <mergeCell ref="U48:V48"/>
    <mergeCell ref="B45:F45"/>
    <mergeCell ref="G45:K45"/>
    <mergeCell ref="P45:Q45"/>
    <mergeCell ref="R45:T45"/>
    <mergeCell ref="U45:V45"/>
    <mergeCell ref="B46:F46"/>
    <mergeCell ref="G46:K46"/>
    <mergeCell ref="P46:Q46"/>
    <mergeCell ref="R46:T46"/>
    <mergeCell ref="U46:V46"/>
    <mergeCell ref="B43:F43"/>
    <mergeCell ref="G43:K43"/>
    <mergeCell ref="P43:Q43"/>
    <mergeCell ref="R43:T43"/>
    <mergeCell ref="U43:V43"/>
    <mergeCell ref="B44:F44"/>
    <mergeCell ref="G44:K44"/>
    <mergeCell ref="P44:Q44"/>
    <mergeCell ref="R44:T44"/>
    <mergeCell ref="U44:V44"/>
    <mergeCell ref="B41:F41"/>
    <mergeCell ref="G41:K41"/>
    <mergeCell ref="P41:Q41"/>
    <mergeCell ref="R41:T41"/>
    <mergeCell ref="U41:V41"/>
    <mergeCell ref="B42:F42"/>
    <mergeCell ref="G42:K42"/>
    <mergeCell ref="P42:Q42"/>
    <mergeCell ref="R42:T42"/>
    <mergeCell ref="U42:V42"/>
    <mergeCell ref="B39:F39"/>
    <mergeCell ref="G39:K39"/>
    <mergeCell ref="P39:Q39"/>
    <mergeCell ref="R39:T39"/>
    <mergeCell ref="U39:V39"/>
    <mergeCell ref="B40:F40"/>
    <mergeCell ref="G40:K40"/>
    <mergeCell ref="P40:Q40"/>
    <mergeCell ref="R40:T40"/>
    <mergeCell ref="U40:V40"/>
    <mergeCell ref="B37:F37"/>
    <mergeCell ref="G37:K37"/>
    <mergeCell ref="P37:Q37"/>
    <mergeCell ref="R37:T37"/>
    <mergeCell ref="U37:V37"/>
    <mergeCell ref="B38:F38"/>
    <mergeCell ref="G38:K38"/>
    <mergeCell ref="P38:Q38"/>
    <mergeCell ref="R38:T38"/>
    <mergeCell ref="U38:V38"/>
    <mergeCell ref="B35:F35"/>
    <mergeCell ref="G35:K35"/>
    <mergeCell ref="P35:Q35"/>
    <mergeCell ref="R35:T35"/>
    <mergeCell ref="U35:V35"/>
    <mergeCell ref="B36:F36"/>
    <mergeCell ref="G36:K36"/>
    <mergeCell ref="P36:Q36"/>
    <mergeCell ref="R36:T36"/>
    <mergeCell ref="U36:V36"/>
    <mergeCell ref="B33:F33"/>
    <mergeCell ref="G33:K33"/>
    <mergeCell ref="P33:Q33"/>
    <mergeCell ref="R33:T33"/>
    <mergeCell ref="U33:V33"/>
    <mergeCell ref="B34:F34"/>
    <mergeCell ref="G34:K34"/>
    <mergeCell ref="P34:Q34"/>
    <mergeCell ref="R34:T34"/>
    <mergeCell ref="U34:V34"/>
    <mergeCell ref="B31:F31"/>
    <mergeCell ref="G31:K31"/>
    <mergeCell ref="P31:Q31"/>
    <mergeCell ref="R31:T31"/>
    <mergeCell ref="U31:V31"/>
    <mergeCell ref="B32:F32"/>
    <mergeCell ref="G32:K32"/>
    <mergeCell ref="P32:Q32"/>
    <mergeCell ref="R32:T32"/>
    <mergeCell ref="U32:V32"/>
    <mergeCell ref="B29:F29"/>
    <mergeCell ref="G29:K29"/>
    <mergeCell ref="P29:Q29"/>
    <mergeCell ref="R29:T29"/>
    <mergeCell ref="U29:V29"/>
    <mergeCell ref="B30:F30"/>
    <mergeCell ref="G30:K30"/>
    <mergeCell ref="P30:Q30"/>
    <mergeCell ref="R30:T30"/>
    <mergeCell ref="U30:V30"/>
    <mergeCell ref="B27:F27"/>
    <mergeCell ref="G27:K27"/>
    <mergeCell ref="P27:Q27"/>
    <mergeCell ref="R27:T27"/>
    <mergeCell ref="U27:V27"/>
    <mergeCell ref="B28:F28"/>
    <mergeCell ref="G28:K28"/>
    <mergeCell ref="P28:Q28"/>
    <mergeCell ref="R28:T28"/>
    <mergeCell ref="U28:V28"/>
    <mergeCell ref="B25:F25"/>
    <mergeCell ref="G25:K25"/>
    <mergeCell ref="P25:Q25"/>
    <mergeCell ref="R25:T25"/>
    <mergeCell ref="U25:V25"/>
    <mergeCell ref="B26:F26"/>
    <mergeCell ref="G26:K26"/>
    <mergeCell ref="P26:Q26"/>
    <mergeCell ref="R26:T26"/>
    <mergeCell ref="U26:V26"/>
    <mergeCell ref="B23:F23"/>
    <mergeCell ref="G23:K23"/>
    <mergeCell ref="P23:Q23"/>
    <mergeCell ref="R23:T23"/>
    <mergeCell ref="U23:V23"/>
    <mergeCell ref="B24:F24"/>
    <mergeCell ref="G24:K24"/>
    <mergeCell ref="P24:Q24"/>
    <mergeCell ref="R24:T24"/>
    <mergeCell ref="U24:V24"/>
    <mergeCell ref="B21:F21"/>
    <mergeCell ref="G21:K21"/>
    <mergeCell ref="L21:N21"/>
    <mergeCell ref="P21:V21"/>
    <mergeCell ref="B22:F22"/>
    <mergeCell ref="G22:K22"/>
    <mergeCell ref="P22:Q22"/>
    <mergeCell ref="R22:T22"/>
    <mergeCell ref="U22:V22"/>
    <mergeCell ref="D12:T12"/>
    <mergeCell ref="B15:G15"/>
    <mergeCell ref="K15:U15"/>
    <mergeCell ref="B17:D17"/>
    <mergeCell ref="F17:S17"/>
    <mergeCell ref="B20:F20"/>
    <mergeCell ref="G20:K20"/>
    <mergeCell ref="P20:Q20"/>
    <mergeCell ref="R20:T20"/>
    <mergeCell ref="U20:V20"/>
    <mergeCell ref="D1:T1"/>
    <mergeCell ref="D3:T3"/>
    <mergeCell ref="B5:B11"/>
    <mergeCell ref="Q5:R5"/>
    <mergeCell ref="S5:V5"/>
    <mergeCell ref="Q7:R7"/>
    <mergeCell ref="S7:V7"/>
    <mergeCell ref="R9:V9"/>
    <mergeCell ref="D11:T11"/>
  </mergeCells>
  <pageMargins left="0.98425196850393704" right="0.98425196850393704" top="0.98425196850393704" bottom="1.27956181102362"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055D-A374-4F61-8872-51CCDD9A5800}">
  <dimension ref="A1:AB208"/>
  <sheetViews>
    <sheetView zoomScale="85" zoomScaleNormal="85" workbookViewId="0">
      <selection activeCell="K45" sqref="K45"/>
    </sheetView>
  </sheetViews>
  <sheetFormatPr baseColWidth="10" defaultColWidth="10.88671875" defaultRowHeight="11.4" x14ac:dyDescent="0.2"/>
  <cols>
    <col min="1" max="1" width="10.88671875" style="21"/>
    <col min="2" max="2" width="33.5546875" style="28" customWidth="1"/>
    <col min="3" max="3" width="14.88671875" style="28" customWidth="1"/>
    <col min="4" max="4" width="14.109375" style="28" customWidth="1"/>
    <col min="5" max="5" width="13.109375" style="28" customWidth="1"/>
    <col min="6" max="6" width="13.33203125" style="21" customWidth="1"/>
    <col min="7" max="7" width="10.44140625" style="21" customWidth="1"/>
    <col min="8" max="8" width="10.88671875" style="21" customWidth="1"/>
    <col min="9" max="28" width="10.88671875" style="21"/>
    <col min="29" max="16384" width="10.88671875" style="28"/>
  </cols>
  <sheetData>
    <row r="1" spans="1:28" s="21" customFormat="1" x14ac:dyDescent="0.2"/>
    <row r="2" spans="1:28" s="21" customFormat="1" ht="12" x14ac:dyDescent="0.25">
      <c r="B2" s="179" t="s">
        <v>193</v>
      </c>
      <c r="C2" s="179"/>
      <c r="D2" s="179"/>
      <c r="E2" s="179"/>
    </row>
    <row r="3" spans="1:28" s="21" customFormat="1" ht="12" thickBot="1" x14ac:dyDescent="0.25"/>
    <row r="4" spans="1:28" s="19" customFormat="1" ht="36.6" thickBot="1" x14ac:dyDescent="0.35">
      <c r="A4" s="22"/>
      <c r="B4" s="23" t="s">
        <v>185</v>
      </c>
      <c r="C4" s="23" t="s">
        <v>186</v>
      </c>
      <c r="D4" s="23" t="s">
        <v>187</v>
      </c>
      <c r="E4" s="23" t="s">
        <v>192</v>
      </c>
      <c r="F4" s="22"/>
      <c r="G4" s="43"/>
      <c r="H4" s="43"/>
      <c r="I4" s="22"/>
      <c r="J4" s="22"/>
      <c r="K4" s="22"/>
      <c r="L4" s="22"/>
      <c r="M4" s="22"/>
      <c r="N4" s="22"/>
      <c r="O4" s="22"/>
      <c r="P4" s="22"/>
      <c r="Q4" s="22"/>
      <c r="R4" s="22"/>
      <c r="S4" s="22"/>
      <c r="T4" s="22"/>
      <c r="U4" s="22"/>
      <c r="V4" s="22"/>
      <c r="W4" s="22"/>
      <c r="X4" s="22"/>
      <c r="Y4" s="22"/>
      <c r="Z4" s="22"/>
      <c r="AA4" s="22"/>
      <c r="AB4" s="22"/>
    </row>
    <row r="5" spans="1:28" s="19" customFormat="1" x14ac:dyDescent="0.2">
      <c r="A5" s="22"/>
      <c r="B5" s="24" t="s">
        <v>194</v>
      </c>
      <c r="C5" s="25">
        <v>55000000</v>
      </c>
      <c r="D5" s="25">
        <v>401500000</v>
      </c>
      <c r="E5" s="27">
        <f>+(D5-C5)/C5</f>
        <v>6.3</v>
      </c>
      <c r="F5" s="24"/>
      <c r="G5" s="25"/>
      <c r="H5" s="22"/>
      <c r="I5" s="22"/>
      <c r="J5" s="22"/>
      <c r="K5" s="22"/>
      <c r="L5" s="22"/>
      <c r="M5" s="22"/>
      <c r="N5" s="22"/>
      <c r="O5" s="22"/>
      <c r="P5" s="22"/>
      <c r="Q5" s="22"/>
      <c r="R5" s="22"/>
      <c r="S5" s="22"/>
      <c r="T5" s="22"/>
      <c r="U5" s="22"/>
      <c r="V5" s="22"/>
      <c r="W5" s="22"/>
      <c r="X5" s="22"/>
      <c r="Y5" s="22"/>
      <c r="Z5" s="22"/>
      <c r="AA5" s="22"/>
      <c r="AB5" s="22"/>
    </row>
    <row r="6" spans="1:28" s="19" customFormat="1" x14ac:dyDescent="0.2">
      <c r="A6" s="21"/>
      <c r="B6" s="24" t="s">
        <v>195</v>
      </c>
      <c r="C6" s="25">
        <v>22000000</v>
      </c>
      <c r="D6" s="25">
        <v>128000000</v>
      </c>
      <c r="E6" s="27">
        <f>+(D6-C6)/C6</f>
        <v>4.8181818181818183</v>
      </c>
      <c r="F6" s="24"/>
      <c r="G6" s="25"/>
      <c r="H6" s="21"/>
      <c r="I6" s="21"/>
      <c r="J6" s="21"/>
      <c r="K6" s="21"/>
      <c r="L6" s="21"/>
      <c r="M6" s="22"/>
      <c r="N6" s="22"/>
      <c r="O6" s="22"/>
      <c r="P6" s="22"/>
      <c r="Q6" s="22"/>
      <c r="R6" s="22"/>
      <c r="S6" s="22"/>
      <c r="T6" s="22"/>
      <c r="U6" s="22"/>
      <c r="V6" s="22"/>
      <c r="W6" s="22"/>
      <c r="X6" s="22"/>
      <c r="Y6" s="22"/>
      <c r="Z6" s="22"/>
      <c r="AA6" s="22"/>
      <c r="AB6" s="22"/>
    </row>
    <row r="7" spans="1:28" s="19" customFormat="1" x14ac:dyDescent="0.2">
      <c r="A7" s="22"/>
      <c r="B7" s="24" t="s">
        <v>196</v>
      </c>
      <c r="C7" s="25">
        <v>300000000</v>
      </c>
      <c r="D7" s="25">
        <v>1135000000</v>
      </c>
      <c r="E7" s="27">
        <f>+(D7-C7)/C7</f>
        <v>2.7833333333333332</v>
      </c>
      <c r="F7" s="24"/>
      <c r="G7" s="25"/>
      <c r="H7" s="22"/>
      <c r="I7" s="22"/>
      <c r="J7" s="22"/>
      <c r="K7" s="22"/>
      <c r="L7" s="22"/>
      <c r="M7" s="22"/>
      <c r="N7" s="22"/>
      <c r="O7" s="22"/>
      <c r="P7" s="22"/>
      <c r="Q7" s="22"/>
      <c r="R7" s="22"/>
      <c r="S7" s="22"/>
      <c r="T7" s="22"/>
      <c r="U7" s="22"/>
      <c r="V7" s="22"/>
      <c r="W7" s="22"/>
      <c r="X7" s="22"/>
      <c r="Y7" s="22"/>
      <c r="Z7" s="22"/>
      <c r="AA7" s="22"/>
      <c r="AB7" s="22"/>
    </row>
    <row r="8" spans="1:28" s="19" customFormat="1" x14ac:dyDescent="0.2">
      <c r="A8" s="21"/>
      <c r="B8" s="24" t="s">
        <v>203</v>
      </c>
      <c r="C8" s="25">
        <v>406670463.24000001</v>
      </c>
      <c r="D8" s="25">
        <v>1121029969.3899999</v>
      </c>
      <c r="E8" s="27">
        <f>+(D8-C8)/C8</f>
        <v>1.7566053370549672</v>
      </c>
      <c r="F8" s="24"/>
      <c r="G8" s="25"/>
      <c r="H8" s="21"/>
      <c r="I8" s="21"/>
      <c r="J8" s="21"/>
      <c r="K8" s="21"/>
      <c r="L8" s="21"/>
      <c r="M8" s="22"/>
      <c r="N8" s="22"/>
      <c r="O8" s="22"/>
      <c r="P8" s="22"/>
      <c r="Q8" s="22"/>
      <c r="R8" s="22"/>
      <c r="S8" s="22"/>
      <c r="T8" s="22"/>
      <c r="U8" s="22"/>
      <c r="V8" s="22"/>
      <c r="W8" s="22"/>
      <c r="X8" s="22"/>
      <c r="Y8" s="22"/>
      <c r="Z8" s="22"/>
      <c r="AA8" s="22"/>
      <c r="AB8" s="22"/>
    </row>
    <row r="9" spans="1:28" s="19" customFormat="1" x14ac:dyDescent="0.2">
      <c r="A9" s="21"/>
      <c r="B9" s="24" t="s">
        <v>198</v>
      </c>
      <c r="C9" s="25">
        <v>13000000</v>
      </c>
      <c r="D9" s="25">
        <v>34000000</v>
      </c>
      <c r="E9" s="27">
        <f>+(D9-C9)/C9</f>
        <v>1.6153846153846154</v>
      </c>
      <c r="F9" s="24"/>
      <c r="G9" s="25"/>
      <c r="H9" s="21"/>
      <c r="I9" s="21"/>
      <c r="J9" s="21"/>
      <c r="K9" s="21"/>
      <c r="L9" s="21"/>
      <c r="M9" s="22"/>
      <c r="N9" s="22"/>
      <c r="O9" s="22"/>
      <c r="P9" s="22"/>
      <c r="Q9" s="22"/>
      <c r="R9" s="22"/>
      <c r="S9" s="22"/>
      <c r="T9" s="22"/>
      <c r="U9" s="22"/>
      <c r="V9" s="22"/>
      <c r="W9" s="22"/>
      <c r="X9" s="22"/>
      <c r="Y9" s="22"/>
      <c r="Z9" s="22"/>
      <c r="AA9" s="22"/>
      <c r="AB9" s="22"/>
    </row>
    <row r="10" spans="1:28" s="19" customFormat="1" ht="12" x14ac:dyDescent="0.2">
      <c r="A10" s="21"/>
      <c r="B10" s="24" t="s">
        <v>119</v>
      </c>
      <c r="C10" s="26"/>
      <c r="D10" s="25">
        <v>5000000</v>
      </c>
      <c r="E10" s="27">
        <v>1</v>
      </c>
      <c r="F10" s="24"/>
      <c r="G10" s="25"/>
      <c r="H10" s="21"/>
      <c r="I10" s="21"/>
      <c r="J10" s="21"/>
      <c r="K10" s="21"/>
      <c r="L10" s="21"/>
      <c r="M10" s="22"/>
      <c r="N10" s="22"/>
      <c r="O10" s="22"/>
      <c r="P10" s="22"/>
      <c r="Q10" s="22"/>
      <c r="R10" s="22"/>
      <c r="S10" s="22"/>
      <c r="T10" s="22"/>
      <c r="U10" s="22"/>
      <c r="V10" s="22"/>
      <c r="W10" s="22"/>
      <c r="X10" s="22"/>
      <c r="Y10" s="22"/>
      <c r="Z10" s="22"/>
      <c r="AA10" s="22"/>
      <c r="AB10" s="22"/>
    </row>
    <row r="11" spans="1:28" ht="12" x14ac:dyDescent="0.2">
      <c r="B11" s="24" t="s">
        <v>191</v>
      </c>
      <c r="C11" s="26"/>
      <c r="D11" s="25">
        <v>6000000</v>
      </c>
      <c r="E11" s="27">
        <v>1</v>
      </c>
      <c r="F11" s="24"/>
      <c r="G11" s="25"/>
    </row>
    <row r="12" spans="1:28" x14ac:dyDescent="0.2">
      <c r="B12" s="24" t="s">
        <v>200</v>
      </c>
      <c r="C12" s="25"/>
      <c r="D12" s="25">
        <v>15000000</v>
      </c>
      <c r="E12" s="27">
        <v>1</v>
      </c>
      <c r="F12" s="24"/>
      <c r="G12" s="25"/>
    </row>
    <row r="13" spans="1:28" x14ac:dyDescent="0.2">
      <c r="B13" s="24" t="s">
        <v>2</v>
      </c>
      <c r="C13" s="21"/>
      <c r="D13" s="25">
        <v>15500000</v>
      </c>
      <c r="E13" s="27">
        <v>1</v>
      </c>
      <c r="F13" s="24"/>
      <c r="G13" s="25"/>
    </row>
    <row r="14" spans="1:28" ht="12" x14ac:dyDescent="0.2">
      <c r="A14" s="22"/>
      <c r="B14" s="24" t="s">
        <v>126</v>
      </c>
      <c r="C14" s="26"/>
      <c r="D14" s="25">
        <v>25000000</v>
      </c>
      <c r="E14" s="27">
        <v>1</v>
      </c>
      <c r="F14" s="24"/>
      <c r="G14" s="25"/>
      <c r="H14" s="22"/>
      <c r="I14" s="22"/>
      <c r="J14" s="22"/>
      <c r="K14" s="22"/>
      <c r="L14" s="22"/>
    </row>
    <row r="15" spans="1:28" ht="12" x14ac:dyDescent="0.2">
      <c r="B15" s="24" t="s">
        <v>132</v>
      </c>
      <c r="C15" s="26"/>
      <c r="D15" s="25">
        <v>50000000</v>
      </c>
      <c r="E15" s="27">
        <v>1</v>
      </c>
      <c r="F15" s="24"/>
      <c r="G15" s="25"/>
    </row>
    <row r="16" spans="1:28" ht="12" x14ac:dyDescent="0.2">
      <c r="B16" s="24" t="s">
        <v>102</v>
      </c>
      <c r="C16" s="26"/>
      <c r="D16" s="25">
        <v>150000000</v>
      </c>
      <c r="E16" s="27">
        <v>1</v>
      </c>
      <c r="F16" s="24"/>
      <c r="G16" s="25"/>
    </row>
    <row r="17" spans="1:12" x14ac:dyDescent="0.2">
      <c r="A17" s="22"/>
      <c r="B17" s="24" t="s">
        <v>201</v>
      </c>
      <c r="C17" s="21"/>
      <c r="D17" s="25">
        <v>270000000</v>
      </c>
      <c r="E17" s="27">
        <v>1</v>
      </c>
      <c r="F17" s="24"/>
      <c r="G17" s="25"/>
      <c r="H17" s="22"/>
      <c r="I17" s="22"/>
      <c r="J17" s="22"/>
      <c r="K17" s="22"/>
      <c r="L17" s="22"/>
    </row>
    <row r="18" spans="1:12" ht="12" x14ac:dyDescent="0.2">
      <c r="A18" s="22"/>
      <c r="B18" s="24" t="s">
        <v>199</v>
      </c>
      <c r="C18" s="26"/>
      <c r="D18" s="25">
        <v>1065000000</v>
      </c>
      <c r="E18" s="27">
        <v>1</v>
      </c>
      <c r="F18" s="24"/>
      <c r="G18" s="25"/>
      <c r="H18" s="22"/>
      <c r="I18" s="22"/>
      <c r="J18" s="22"/>
      <c r="K18" s="22"/>
      <c r="L18" s="22"/>
    </row>
    <row r="19" spans="1:12" x14ac:dyDescent="0.2">
      <c r="B19" s="24" t="s">
        <v>113</v>
      </c>
      <c r="C19" s="25">
        <v>8500000</v>
      </c>
      <c r="D19" s="25">
        <v>13750000</v>
      </c>
      <c r="E19" s="27">
        <f t="shared" ref="E19:E31" si="0">+(D19-C19)/C19</f>
        <v>0.61764705882352944</v>
      </c>
      <c r="F19" s="24"/>
      <c r="G19" s="25"/>
    </row>
    <row r="20" spans="1:12" x14ac:dyDescent="0.2">
      <c r="A20" s="22"/>
      <c r="B20" s="24" t="s">
        <v>202</v>
      </c>
      <c r="C20" s="25">
        <v>79400000</v>
      </c>
      <c r="D20" s="25">
        <v>115964600</v>
      </c>
      <c r="E20" s="27">
        <f t="shared" si="0"/>
        <v>0.46051133501259445</v>
      </c>
      <c r="F20" s="24"/>
      <c r="G20" s="25"/>
      <c r="H20" s="22"/>
      <c r="I20" s="22"/>
      <c r="J20" s="22"/>
      <c r="K20" s="22"/>
      <c r="L20" s="22"/>
    </row>
    <row r="21" spans="1:12" x14ac:dyDescent="0.2">
      <c r="B21" s="24" t="s">
        <v>204</v>
      </c>
      <c r="C21" s="25">
        <v>73000000</v>
      </c>
      <c r="D21" s="25">
        <v>88000000</v>
      </c>
      <c r="E21" s="27">
        <f t="shared" si="0"/>
        <v>0.20547945205479451</v>
      </c>
      <c r="F21" s="24"/>
      <c r="G21" s="25"/>
    </row>
    <row r="22" spans="1:12" x14ac:dyDescent="0.2">
      <c r="B22" s="24" t="s">
        <v>206</v>
      </c>
      <c r="C22" s="25">
        <v>2259840000</v>
      </c>
      <c r="D22" s="44">
        <v>2307119000</v>
      </c>
      <c r="E22" s="27">
        <f t="shared" si="0"/>
        <v>2.0921392664967432E-2</v>
      </c>
      <c r="F22" s="24"/>
      <c r="G22" s="25"/>
    </row>
    <row r="23" spans="1:12" x14ac:dyDescent="0.2">
      <c r="B23" s="24" t="s">
        <v>205</v>
      </c>
      <c r="C23" s="25">
        <v>497965000</v>
      </c>
      <c r="D23" s="25">
        <v>418500000</v>
      </c>
      <c r="E23" s="27">
        <f t="shared" si="0"/>
        <v>-0.15957948851826936</v>
      </c>
      <c r="F23" s="24"/>
    </row>
    <row r="24" spans="1:12" x14ac:dyDescent="0.2">
      <c r="B24" s="24" t="s">
        <v>207</v>
      </c>
      <c r="C24" s="25">
        <v>227875226</v>
      </c>
      <c r="D24" s="25">
        <v>162200000</v>
      </c>
      <c r="E24" s="27">
        <f t="shared" si="0"/>
        <v>-0.28820695936468321</v>
      </c>
      <c r="F24" s="24"/>
      <c r="G24" s="25"/>
    </row>
    <row r="25" spans="1:12" x14ac:dyDescent="0.2">
      <c r="B25" s="24" t="s">
        <v>208</v>
      </c>
      <c r="C25" s="25">
        <v>234000000</v>
      </c>
      <c r="D25" s="25">
        <v>114000000</v>
      </c>
      <c r="E25" s="27">
        <f t="shared" si="0"/>
        <v>-0.51282051282051277</v>
      </c>
      <c r="F25" s="24"/>
      <c r="G25" s="25"/>
    </row>
    <row r="26" spans="1:12" x14ac:dyDescent="0.2">
      <c r="B26" s="24" t="s">
        <v>190</v>
      </c>
      <c r="C26" s="25">
        <v>6208793236</v>
      </c>
      <c r="D26" s="25">
        <v>2872378210.6099997</v>
      </c>
      <c r="E26" s="27">
        <f t="shared" si="0"/>
        <v>-0.53736932421017092</v>
      </c>
      <c r="F26" s="24"/>
      <c r="G26" s="25"/>
    </row>
    <row r="27" spans="1:12" x14ac:dyDescent="0.2">
      <c r="B27" s="24" t="s">
        <v>197</v>
      </c>
      <c r="C27" s="25">
        <v>90000000</v>
      </c>
      <c r="D27" s="25">
        <v>10000000</v>
      </c>
      <c r="E27" s="27">
        <f t="shared" si="0"/>
        <v>-0.88888888888888884</v>
      </c>
      <c r="F27" s="24"/>
    </row>
    <row r="28" spans="1:12" x14ac:dyDescent="0.2">
      <c r="B28" s="24" t="s">
        <v>209</v>
      </c>
      <c r="C28" s="25">
        <v>3500000</v>
      </c>
      <c r="D28" s="29">
        <v>0</v>
      </c>
      <c r="E28" s="27">
        <f t="shared" si="0"/>
        <v>-1</v>
      </c>
    </row>
    <row r="29" spans="1:12" x14ac:dyDescent="0.2">
      <c r="B29" s="24" t="s">
        <v>189</v>
      </c>
      <c r="C29" s="25">
        <v>4000000</v>
      </c>
      <c r="D29" s="29">
        <v>0</v>
      </c>
      <c r="E29" s="27">
        <f t="shared" si="0"/>
        <v>-1</v>
      </c>
    </row>
    <row r="30" spans="1:12" x14ac:dyDescent="0.2">
      <c r="B30" s="24" t="s">
        <v>188</v>
      </c>
      <c r="C30" s="25">
        <v>3300000</v>
      </c>
      <c r="D30" s="29">
        <v>0</v>
      </c>
      <c r="E30" s="27">
        <f t="shared" si="0"/>
        <v>-1</v>
      </c>
    </row>
    <row r="31" spans="1:12" ht="12" thickBot="1" x14ac:dyDescent="0.25">
      <c r="B31" s="30" t="s">
        <v>294</v>
      </c>
      <c r="C31" s="31">
        <v>100000000</v>
      </c>
      <c r="D31" s="31">
        <v>0</v>
      </c>
      <c r="E31" s="32">
        <f t="shared" si="0"/>
        <v>-1</v>
      </c>
    </row>
    <row r="32" spans="1:12" ht="12" x14ac:dyDescent="0.25">
      <c r="B32" s="21"/>
      <c r="C32" s="67">
        <f>SUM(C5:C31)</f>
        <v>10586843925.24</v>
      </c>
      <c r="D32" s="67">
        <f>SUM(D5:D31)</f>
        <v>10522941780</v>
      </c>
      <c r="E32" s="21"/>
    </row>
    <row r="33" spans="2:5" x14ac:dyDescent="0.2">
      <c r="B33" s="21"/>
      <c r="C33" s="21"/>
      <c r="D33" s="21"/>
      <c r="E33" s="21"/>
    </row>
    <row r="34" spans="2:5" x14ac:dyDescent="0.2">
      <c r="B34" s="21"/>
      <c r="C34" s="21"/>
      <c r="D34" s="21"/>
      <c r="E34" s="21"/>
    </row>
    <row r="35" spans="2:5" ht="12" thickBot="1" x14ac:dyDescent="0.25">
      <c r="B35" s="21"/>
      <c r="C35" s="21"/>
      <c r="D35" s="21"/>
      <c r="E35" s="21"/>
    </row>
    <row r="36" spans="2:5" ht="24.6" thickBot="1" x14ac:dyDescent="0.25">
      <c r="B36" s="23" t="s">
        <v>185</v>
      </c>
      <c r="C36" s="23" t="s">
        <v>187</v>
      </c>
      <c r="E36" s="21"/>
    </row>
    <row r="37" spans="2:5" s="21" customFormat="1" x14ac:dyDescent="0.2">
      <c r="B37" s="24" t="s">
        <v>119</v>
      </c>
      <c r="C37" s="25">
        <v>5000000</v>
      </c>
    </row>
    <row r="38" spans="2:5" s="21" customFormat="1" x14ac:dyDescent="0.2">
      <c r="B38" s="24" t="s">
        <v>292</v>
      </c>
      <c r="C38" s="25">
        <v>6000000</v>
      </c>
    </row>
    <row r="39" spans="2:5" s="21" customFormat="1" x14ac:dyDescent="0.2">
      <c r="B39" s="24" t="s">
        <v>100</v>
      </c>
      <c r="C39" s="25">
        <v>10000000</v>
      </c>
    </row>
    <row r="40" spans="2:5" s="21" customFormat="1" x14ac:dyDescent="0.2">
      <c r="B40" s="24" t="s">
        <v>113</v>
      </c>
      <c r="C40" s="25">
        <v>13750000</v>
      </c>
    </row>
    <row r="41" spans="2:5" s="21" customFormat="1" x14ac:dyDescent="0.2">
      <c r="B41" s="24" t="s">
        <v>55</v>
      </c>
      <c r="C41" s="25">
        <v>15000000</v>
      </c>
    </row>
    <row r="42" spans="2:5" s="21" customFormat="1" x14ac:dyDescent="0.2">
      <c r="B42" s="24" t="s">
        <v>2</v>
      </c>
      <c r="C42" s="25">
        <v>15500000</v>
      </c>
    </row>
    <row r="43" spans="2:5" s="21" customFormat="1" x14ac:dyDescent="0.2">
      <c r="B43" s="24" t="s">
        <v>126</v>
      </c>
      <c r="C43" s="25">
        <v>25000000</v>
      </c>
    </row>
    <row r="44" spans="2:5" s="21" customFormat="1" x14ac:dyDescent="0.2">
      <c r="B44" s="24" t="s">
        <v>90</v>
      </c>
      <c r="C44" s="25">
        <v>34000000</v>
      </c>
    </row>
    <row r="45" spans="2:5" s="21" customFormat="1" x14ac:dyDescent="0.2">
      <c r="B45" s="24" t="s">
        <v>132</v>
      </c>
      <c r="C45" s="25">
        <v>50000000</v>
      </c>
    </row>
    <row r="46" spans="2:5" s="21" customFormat="1" x14ac:dyDescent="0.2">
      <c r="B46" s="24" t="s">
        <v>52</v>
      </c>
      <c r="C46" s="25">
        <v>88000000</v>
      </c>
    </row>
    <row r="47" spans="2:5" s="21" customFormat="1" x14ac:dyDescent="0.2">
      <c r="B47" s="24" t="s">
        <v>71</v>
      </c>
      <c r="C47" s="25">
        <v>114000000</v>
      </c>
    </row>
    <row r="48" spans="2:5" s="21" customFormat="1" x14ac:dyDescent="0.2">
      <c r="B48" s="24" t="s">
        <v>57</v>
      </c>
      <c r="C48" s="25">
        <v>115964600</v>
      </c>
    </row>
    <row r="49" spans="2:5" s="21" customFormat="1" x14ac:dyDescent="0.2">
      <c r="B49" s="24" t="s">
        <v>83</v>
      </c>
      <c r="C49" s="25">
        <v>128000000</v>
      </c>
    </row>
    <row r="50" spans="2:5" s="21" customFormat="1" x14ac:dyDescent="0.2">
      <c r="B50" s="24" t="s">
        <v>102</v>
      </c>
      <c r="C50" s="25">
        <v>150000000</v>
      </c>
    </row>
    <row r="51" spans="2:5" s="21" customFormat="1" x14ac:dyDescent="0.2">
      <c r="B51" s="24" t="s">
        <v>39</v>
      </c>
      <c r="C51" s="25">
        <v>162200000</v>
      </c>
    </row>
    <row r="52" spans="2:5" s="21" customFormat="1" x14ac:dyDescent="0.2">
      <c r="B52" s="24" t="s">
        <v>86</v>
      </c>
      <c r="C52" s="25">
        <v>270000000</v>
      </c>
    </row>
    <row r="53" spans="2:5" s="21" customFormat="1" x14ac:dyDescent="0.2">
      <c r="B53" s="24" t="s">
        <v>94</v>
      </c>
      <c r="C53" s="25">
        <v>401500000</v>
      </c>
    </row>
    <row r="54" spans="2:5" s="21" customFormat="1" x14ac:dyDescent="0.2">
      <c r="B54" s="24" t="s">
        <v>36</v>
      </c>
      <c r="C54" s="25">
        <v>418500000</v>
      </c>
    </row>
    <row r="55" spans="2:5" s="21" customFormat="1" x14ac:dyDescent="0.2">
      <c r="B55" s="24" t="s">
        <v>291</v>
      </c>
      <c r="C55" s="25">
        <v>1065000000</v>
      </c>
    </row>
    <row r="56" spans="2:5" s="21" customFormat="1" x14ac:dyDescent="0.2">
      <c r="B56" s="24" t="s">
        <v>44</v>
      </c>
      <c r="C56" s="25">
        <v>1121029969.3899999</v>
      </c>
    </row>
    <row r="57" spans="2:5" s="21" customFormat="1" x14ac:dyDescent="0.2">
      <c r="B57" s="24" t="s">
        <v>62</v>
      </c>
      <c r="C57" s="25">
        <v>1135000000</v>
      </c>
    </row>
    <row r="58" spans="2:5" s="21" customFormat="1" x14ac:dyDescent="0.2">
      <c r="B58" s="24" t="s">
        <v>10</v>
      </c>
      <c r="C58" s="25">
        <v>2307119000</v>
      </c>
    </row>
    <row r="59" spans="2:5" s="21" customFormat="1" x14ac:dyDescent="0.2">
      <c r="B59" s="24" t="s">
        <v>8</v>
      </c>
      <c r="C59" s="25">
        <v>2872378210.6099997</v>
      </c>
    </row>
    <row r="60" spans="2:5" s="21" customFormat="1" ht="12" x14ac:dyDescent="0.25">
      <c r="B60" s="54" t="s">
        <v>290</v>
      </c>
      <c r="C60" s="55">
        <v>10522941780</v>
      </c>
    </row>
    <row r="61" spans="2:5" s="21" customFormat="1" ht="14.4" x14ac:dyDescent="0.3">
      <c r="B61" s="52"/>
      <c r="C61" s="53"/>
    </row>
    <row r="62" spans="2:5" s="21" customFormat="1" ht="14.4" x14ac:dyDescent="0.3">
      <c r="B62" s="52"/>
      <c r="C62" s="53"/>
    </row>
    <row r="63" spans="2:5" s="21" customFormat="1" ht="12" thickBot="1" x14ac:dyDescent="0.25"/>
    <row r="64" spans="2:5" s="21" customFormat="1" ht="15" customHeight="1" thickBot="1" x14ac:dyDescent="0.25">
      <c r="B64" s="39" t="s">
        <v>214</v>
      </c>
      <c r="C64" s="39" t="s">
        <v>212</v>
      </c>
      <c r="D64" s="39" t="s">
        <v>213</v>
      </c>
      <c r="E64" s="39" t="s">
        <v>192</v>
      </c>
    </row>
    <row r="65" spans="2:6" s="21" customFormat="1" ht="13.2" x14ac:dyDescent="0.25">
      <c r="B65" s="33" t="s">
        <v>210</v>
      </c>
      <c r="C65" s="34">
        <v>9115768880.2399998</v>
      </c>
      <c r="D65" s="34">
        <v>7200948449.8899994</v>
      </c>
      <c r="E65" s="40">
        <f>+(D65-C65)/C65</f>
        <v>-0.21005583352389548</v>
      </c>
    </row>
    <row r="66" spans="2:6" s="21" customFormat="1" ht="13.2" x14ac:dyDescent="0.25">
      <c r="B66" s="35" t="s">
        <v>211</v>
      </c>
      <c r="C66" s="36">
        <v>1193721045</v>
      </c>
      <c r="D66" s="36">
        <v>2948665508.9099998</v>
      </c>
      <c r="E66" s="41">
        <f t="shared" ref="E66:E67" si="1">+(D66-C66)/C66</f>
        <v>1.4701462048111917</v>
      </c>
    </row>
    <row r="67" spans="2:6" s="21" customFormat="1" ht="13.8" thickBot="1" x14ac:dyDescent="0.3">
      <c r="B67" s="37" t="s">
        <v>12</v>
      </c>
      <c r="C67" s="38">
        <v>277354000</v>
      </c>
      <c r="D67" s="38">
        <v>373327821.19999999</v>
      </c>
      <c r="E67" s="42">
        <f t="shared" si="1"/>
        <v>0.34603366527975077</v>
      </c>
    </row>
    <row r="68" spans="2:6" s="21" customFormat="1" ht="14.4" x14ac:dyDescent="0.3">
      <c r="F68" s="20"/>
    </row>
    <row r="69" spans="2:6" s="21" customFormat="1" ht="14.4" x14ac:dyDescent="0.3">
      <c r="F69" s="20"/>
    </row>
    <row r="70" spans="2:6" s="21" customFormat="1" ht="14.4" x14ac:dyDescent="0.3">
      <c r="F70" s="20"/>
    </row>
    <row r="71" spans="2:6" s="21" customFormat="1" ht="14.4" x14ac:dyDescent="0.3">
      <c r="B71" s="20"/>
    </row>
    <row r="72" spans="2:6" s="21" customFormat="1" ht="14.4" x14ac:dyDescent="0.3">
      <c r="B72" s="20"/>
    </row>
    <row r="73" spans="2:6" s="21" customFormat="1" ht="14.4" x14ac:dyDescent="0.3">
      <c r="B73" s="20"/>
    </row>
    <row r="74" spans="2:6" s="21" customFormat="1" x14ac:dyDescent="0.2"/>
    <row r="75" spans="2:6" s="21" customFormat="1" x14ac:dyDescent="0.2"/>
    <row r="76" spans="2:6" s="21" customFormat="1" x14ac:dyDescent="0.2"/>
    <row r="77" spans="2:6" s="21" customFormat="1" x14ac:dyDescent="0.2"/>
    <row r="78" spans="2:6" s="21" customFormat="1" x14ac:dyDescent="0.2"/>
    <row r="79" spans="2:6" s="21" customFormat="1" x14ac:dyDescent="0.2"/>
    <row r="80" spans="2:6" s="21" customFormat="1" x14ac:dyDescent="0.2"/>
    <row r="81" spans="2:7" s="21" customFormat="1" x14ac:dyDescent="0.2"/>
    <row r="82" spans="2:7" s="21" customFormat="1" x14ac:dyDescent="0.2"/>
    <row r="83" spans="2:7" s="21" customFormat="1" x14ac:dyDescent="0.2"/>
    <row r="84" spans="2:7" s="21" customFormat="1" x14ac:dyDescent="0.2"/>
    <row r="85" spans="2:7" s="21" customFormat="1" x14ac:dyDescent="0.2"/>
    <row r="86" spans="2:7" s="21" customFormat="1" x14ac:dyDescent="0.2"/>
    <row r="87" spans="2:7" s="21" customFormat="1" x14ac:dyDescent="0.2"/>
    <row r="88" spans="2:7" s="21" customFormat="1" x14ac:dyDescent="0.2"/>
    <row r="89" spans="2:7" s="21" customFormat="1" x14ac:dyDescent="0.2"/>
    <row r="90" spans="2:7" s="21" customFormat="1" x14ac:dyDescent="0.2"/>
    <row r="91" spans="2:7" s="21" customFormat="1" ht="12" thickBot="1" x14ac:dyDescent="0.25"/>
    <row r="92" spans="2:7" s="21" customFormat="1" ht="24.6" thickBot="1" x14ac:dyDescent="0.25">
      <c r="B92" s="56" t="s">
        <v>289</v>
      </c>
      <c r="C92" s="56" t="s">
        <v>9</v>
      </c>
      <c r="D92" s="56" t="s">
        <v>155</v>
      </c>
      <c r="E92" s="56" t="s">
        <v>12</v>
      </c>
      <c r="F92" s="56" t="s">
        <v>290</v>
      </c>
      <c r="G92" s="56" t="s">
        <v>297</v>
      </c>
    </row>
    <row r="93" spans="2:7" s="21" customFormat="1" x14ac:dyDescent="0.2">
      <c r="B93" s="60" t="s">
        <v>8</v>
      </c>
      <c r="C93" s="61">
        <v>2324158986.6500001</v>
      </c>
      <c r="D93" s="61">
        <v>548219223.96000004</v>
      </c>
      <c r="E93" s="61"/>
      <c r="F93" s="62">
        <v>2872378210.6100001</v>
      </c>
      <c r="G93" s="63">
        <f>+F93/$F$116</f>
        <v>0.27296342321966172</v>
      </c>
    </row>
    <row r="94" spans="2:7" s="21" customFormat="1" x14ac:dyDescent="0.2">
      <c r="B94" s="60" t="s">
        <v>10</v>
      </c>
      <c r="C94" s="61">
        <v>2307119000</v>
      </c>
      <c r="D94" s="61"/>
      <c r="E94" s="61"/>
      <c r="F94" s="62">
        <v>2307119000</v>
      </c>
      <c r="G94" s="63">
        <f t="shared" ref="G94:G116" si="2">+F94/$F$116</f>
        <v>0.21924658030370667</v>
      </c>
    </row>
    <row r="95" spans="2:7" s="21" customFormat="1" x14ac:dyDescent="0.2">
      <c r="B95" s="60" t="s">
        <v>62</v>
      </c>
      <c r="C95" s="61">
        <v>1000000000</v>
      </c>
      <c r="D95" s="61">
        <v>125000000</v>
      </c>
      <c r="E95" s="61">
        <v>10000000</v>
      </c>
      <c r="F95" s="62">
        <v>1135000000</v>
      </c>
      <c r="G95" s="63">
        <f t="shared" si="2"/>
        <v>0.1078595723257912</v>
      </c>
    </row>
    <row r="96" spans="2:7" s="21" customFormat="1" x14ac:dyDescent="0.2">
      <c r="B96" s="60" t="s">
        <v>44</v>
      </c>
      <c r="C96" s="61">
        <v>350670463.24000001</v>
      </c>
      <c r="D96" s="61">
        <v>725031684.95000005</v>
      </c>
      <c r="E96" s="61">
        <v>45327821.200000003</v>
      </c>
      <c r="F96" s="62">
        <v>1121029969.3900001</v>
      </c>
      <c r="G96" s="63">
        <f t="shared" si="2"/>
        <v>0.10653199388792971</v>
      </c>
    </row>
    <row r="97" spans="2:7" s="21" customFormat="1" x14ac:dyDescent="0.2">
      <c r="B97" s="60" t="s">
        <v>295</v>
      </c>
      <c r="C97" s="61">
        <v>600000000</v>
      </c>
      <c r="D97" s="61">
        <v>465000000</v>
      </c>
      <c r="E97" s="61"/>
      <c r="F97" s="62">
        <v>1065000000</v>
      </c>
      <c r="G97" s="63">
        <f t="shared" si="2"/>
        <v>0.10120744011186575</v>
      </c>
    </row>
    <row r="98" spans="2:7" s="21" customFormat="1" x14ac:dyDescent="0.2">
      <c r="B98" s="60" t="s">
        <v>36</v>
      </c>
      <c r="C98" s="61">
        <v>120000000</v>
      </c>
      <c r="D98" s="61">
        <v>128500000</v>
      </c>
      <c r="E98" s="61">
        <v>170000000</v>
      </c>
      <c r="F98" s="62">
        <v>418500000</v>
      </c>
      <c r="G98" s="63">
        <f t="shared" si="2"/>
        <v>3.9770247593254288E-2</v>
      </c>
    </row>
    <row r="99" spans="2:7" s="21" customFormat="1" x14ac:dyDescent="0.2">
      <c r="B99" s="60" t="s">
        <v>94</v>
      </c>
      <c r="C99" s="61"/>
      <c r="D99" s="61">
        <v>401500000</v>
      </c>
      <c r="E99" s="61"/>
      <c r="F99" s="62">
        <v>401500000</v>
      </c>
      <c r="G99" s="63">
        <f t="shared" si="2"/>
        <v>3.8154729769872393E-2</v>
      </c>
    </row>
    <row r="100" spans="2:7" s="21" customFormat="1" x14ac:dyDescent="0.2">
      <c r="B100" s="60" t="s">
        <v>86</v>
      </c>
      <c r="C100" s="61">
        <v>250000000</v>
      </c>
      <c r="D100" s="61">
        <v>20000000</v>
      </c>
      <c r="E100" s="61"/>
      <c r="F100" s="62">
        <v>270000000</v>
      </c>
      <c r="G100" s="63">
        <f t="shared" si="2"/>
        <v>2.5658224253712444E-2</v>
      </c>
    </row>
    <row r="101" spans="2:7" s="21" customFormat="1" x14ac:dyDescent="0.2">
      <c r="B101" s="60" t="s">
        <v>39</v>
      </c>
      <c r="C101" s="61"/>
      <c r="D101" s="61">
        <v>127200000</v>
      </c>
      <c r="E101" s="61">
        <v>35000000</v>
      </c>
      <c r="F101" s="62">
        <v>162200000</v>
      </c>
      <c r="G101" s="63">
        <f t="shared" si="2"/>
        <v>1.5413940644267253E-2</v>
      </c>
    </row>
    <row r="102" spans="2:7" s="21" customFormat="1" x14ac:dyDescent="0.2">
      <c r="B102" s="60" t="s">
        <v>102</v>
      </c>
      <c r="C102" s="61">
        <v>150000000</v>
      </c>
      <c r="D102" s="61"/>
      <c r="E102" s="61"/>
      <c r="F102" s="62">
        <v>150000000</v>
      </c>
      <c r="G102" s="63">
        <f t="shared" si="2"/>
        <v>1.4254569029840247E-2</v>
      </c>
    </row>
    <row r="103" spans="2:7" s="21" customFormat="1" x14ac:dyDescent="0.2">
      <c r="B103" s="60" t="s">
        <v>83</v>
      </c>
      <c r="C103" s="61"/>
      <c r="D103" s="61">
        <v>50000000</v>
      </c>
      <c r="E103" s="61">
        <v>78000000</v>
      </c>
      <c r="F103" s="62">
        <v>128000000</v>
      </c>
      <c r="G103" s="63">
        <f t="shared" si="2"/>
        <v>1.2163898905463677E-2</v>
      </c>
    </row>
    <row r="104" spans="2:7" s="21" customFormat="1" x14ac:dyDescent="0.2">
      <c r="B104" s="60" t="s">
        <v>57</v>
      </c>
      <c r="C104" s="61"/>
      <c r="D104" s="61">
        <v>115964600</v>
      </c>
      <c r="E104" s="61"/>
      <c r="F104" s="62">
        <v>115964600</v>
      </c>
      <c r="G104" s="63">
        <f t="shared" si="2"/>
        <v>1.1020169304785415E-2</v>
      </c>
    </row>
    <row r="105" spans="2:7" s="21" customFormat="1" x14ac:dyDescent="0.2">
      <c r="B105" s="60" t="s">
        <v>71</v>
      </c>
      <c r="C105" s="61"/>
      <c r="D105" s="61">
        <v>84000000</v>
      </c>
      <c r="E105" s="61">
        <v>30000000</v>
      </c>
      <c r="F105" s="62">
        <v>114000000</v>
      </c>
      <c r="G105" s="63">
        <f t="shared" si="2"/>
        <v>1.0833472462678588E-2</v>
      </c>
    </row>
    <row r="106" spans="2:7" s="21" customFormat="1" x14ac:dyDescent="0.2">
      <c r="B106" s="60" t="s">
        <v>52</v>
      </c>
      <c r="C106" s="61"/>
      <c r="D106" s="61">
        <v>88000000</v>
      </c>
      <c r="E106" s="61"/>
      <c r="F106" s="62">
        <v>88000000</v>
      </c>
      <c r="G106" s="63">
        <f t="shared" si="2"/>
        <v>8.3626804975062783E-3</v>
      </c>
    </row>
    <row r="107" spans="2:7" s="21" customFormat="1" x14ac:dyDescent="0.2">
      <c r="B107" s="60" t="s">
        <v>132</v>
      </c>
      <c r="C107" s="61">
        <v>50000000</v>
      </c>
      <c r="D107" s="61"/>
      <c r="E107" s="61"/>
      <c r="F107" s="62">
        <v>50000000</v>
      </c>
      <c r="G107" s="63">
        <f t="shared" si="2"/>
        <v>4.7515230099467488E-3</v>
      </c>
    </row>
    <row r="108" spans="2:7" s="21" customFormat="1" x14ac:dyDescent="0.2">
      <c r="B108" s="60" t="s">
        <v>90</v>
      </c>
      <c r="C108" s="61">
        <v>34000000</v>
      </c>
      <c r="D108" s="61"/>
      <c r="E108" s="61"/>
      <c r="F108" s="62">
        <v>34000000</v>
      </c>
      <c r="G108" s="63">
        <f t="shared" si="2"/>
        <v>3.2310356467637894E-3</v>
      </c>
    </row>
    <row r="109" spans="2:7" s="21" customFormat="1" x14ac:dyDescent="0.2">
      <c r="B109" s="60" t="s">
        <v>126</v>
      </c>
      <c r="C109" s="61"/>
      <c r="D109" s="61">
        <v>25000000</v>
      </c>
      <c r="E109" s="61"/>
      <c r="F109" s="62">
        <v>25000000</v>
      </c>
      <c r="G109" s="63">
        <f t="shared" si="2"/>
        <v>2.3757615049733744E-3</v>
      </c>
    </row>
    <row r="110" spans="2:7" s="21" customFormat="1" x14ac:dyDescent="0.2">
      <c r="B110" s="60" t="s">
        <v>2</v>
      </c>
      <c r="C110" s="61"/>
      <c r="D110" s="61">
        <v>15500000</v>
      </c>
      <c r="E110" s="61"/>
      <c r="F110" s="62">
        <v>15500000</v>
      </c>
      <c r="G110" s="63">
        <f t="shared" si="2"/>
        <v>1.4729721330834923E-3</v>
      </c>
    </row>
    <row r="111" spans="2:7" s="21" customFormat="1" x14ac:dyDescent="0.2">
      <c r="B111" s="60" t="s">
        <v>55</v>
      </c>
      <c r="C111" s="61">
        <v>15000000</v>
      </c>
      <c r="D111" s="61"/>
      <c r="E111" s="61"/>
      <c r="F111" s="62">
        <v>15000000</v>
      </c>
      <c r="G111" s="63">
        <f t="shared" si="2"/>
        <v>1.4254569029840247E-3</v>
      </c>
    </row>
    <row r="112" spans="2:7" s="21" customFormat="1" x14ac:dyDescent="0.2">
      <c r="B112" s="60" t="s">
        <v>113</v>
      </c>
      <c r="C112" s="61"/>
      <c r="D112" s="61">
        <v>8750000</v>
      </c>
      <c r="E112" s="61">
        <v>5000000</v>
      </c>
      <c r="F112" s="62">
        <v>13750000</v>
      </c>
      <c r="G112" s="63">
        <f t="shared" si="2"/>
        <v>1.3066688277353559E-3</v>
      </c>
    </row>
    <row r="113" spans="2:7" s="21" customFormat="1" x14ac:dyDescent="0.2">
      <c r="B113" s="60" t="s">
        <v>100</v>
      </c>
      <c r="C113" s="61"/>
      <c r="D113" s="61">
        <v>10000000</v>
      </c>
      <c r="E113" s="61"/>
      <c r="F113" s="62">
        <v>10000000</v>
      </c>
      <c r="G113" s="63">
        <f t="shared" si="2"/>
        <v>9.5030460198934977E-4</v>
      </c>
    </row>
    <row r="114" spans="2:7" s="21" customFormat="1" x14ac:dyDescent="0.2">
      <c r="B114" s="60" t="s">
        <v>296</v>
      </c>
      <c r="C114" s="61"/>
      <c r="D114" s="61">
        <v>6000000</v>
      </c>
      <c r="E114" s="61"/>
      <c r="F114" s="62">
        <v>6000000</v>
      </c>
      <c r="G114" s="63">
        <f t="shared" si="2"/>
        <v>5.701827611936099E-4</v>
      </c>
    </row>
    <row r="115" spans="2:7" s="21" customFormat="1" ht="12" thickBot="1" x14ac:dyDescent="0.25">
      <c r="B115" s="60" t="s">
        <v>119</v>
      </c>
      <c r="C115" s="61"/>
      <c r="D115" s="61">
        <v>5000000</v>
      </c>
      <c r="E115" s="61"/>
      <c r="F115" s="62">
        <v>5000000</v>
      </c>
      <c r="G115" s="63">
        <f t="shared" si="2"/>
        <v>4.7515230099467488E-4</v>
      </c>
    </row>
    <row r="116" spans="2:7" s="21" customFormat="1" ht="12" x14ac:dyDescent="0.25">
      <c r="B116" s="57" t="s">
        <v>290</v>
      </c>
      <c r="C116" s="58">
        <v>7200948449.8899994</v>
      </c>
      <c r="D116" s="58">
        <v>2948665508.9099998</v>
      </c>
      <c r="E116" s="58">
        <v>373327821.19999999</v>
      </c>
      <c r="F116" s="58">
        <v>10522941780</v>
      </c>
      <c r="G116" s="59">
        <f t="shared" si="2"/>
        <v>1</v>
      </c>
    </row>
    <row r="117" spans="2:7" s="21" customFormat="1" x14ac:dyDescent="0.2"/>
    <row r="118" spans="2:7" s="21" customFormat="1" ht="12" thickBot="1" x14ac:dyDescent="0.25">
      <c r="C118" s="180" t="s">
        <v>299</v>
      </c>
      <c r="D118" s="180"/>
      <c r="E118" s="180"/>
    </row>
    <row r="119" spans="2:7" s="21" customFormat="1" ht="12.6" thickBot="1" x14ac:dyDescent="0.25">
      <c r="B119" s="56" t="s">
        <v>298</v>
      </c>
      <c r="C119" s="56" t="s">
        <v>5</v>
      </c>
      <c r="D119" s="56" t="s">
        <v>14</v>
      </c>
      <c r="E119" s="56" t="s">
        <v>18</v>
      </c>
      <c r="F119" s="56" t="s">
        <v>290</v>
      </c>
    </row>
    <row r="120" spans="2:7" s="21" customFormat="1" ht="12" x14ac:dyDescent="0.2">
      <c r="B120" s="64" t="s">
        <v>9</v>
      </c>
      <c r="C120" s="25">
        <v>5255672671.6899996</v>
      </c>
      <c r="D120" s="25">
        <v>1488000000</v>
      </c>
      <c r="E120" s="25">
        <v>457275778.19999999</v>
      </c>
      <c r="F120" s="25">
        <v>7200948449.8899994</v>
      </c>
    </row>
    <row r="121" spans="2:7" s="21" customFormat="1" ht="12" x14ac:dyDescent="0.2">
      <c r="B121" s="64" t="s">
        <v>12</v>
      </c>
      <c r="C121" s="25">
        <v>118000000</v>
      </c>
      <c r="D121" s="25">
        <v>245327821.19999999</v>
      </c>
      <c r="E121" s="25">
        <v>10000000</v>
      </c>
      <c r="F121" s="25">
        <v>373327821.19999999</v>
      </c>
    </row>
    <row r="122" spans="2:7" s="21" customFormat="1" ht="12.6" thickBot="1" x14ac:dyDescent="0.25">
      <c r="B122" s="64" t="s">
        <v>155</v>
      </c>
      <c r="C122" s="25">
        <v>1202914600</v>
      </c>
      <c r="D122" s="25">
        <v>1385117947.3499999</v>
      </c>
      <c r="E122" s="25">
        <v>360632961.56</v>
      </c>
      <c r="F122" s="25">
        <v>2948665508.9099998</v>
      </c>
    </row>
    <row r="123" spans="2:7" s="21" customFormat="1" ht="12" x14ac:dyDescent="0.25">
      <c r="B123" s="57" t="s">
        <v>290</v>
      </c>
      <c r="C123" s="58">
        <v>6576587271.6899996</v>
      </c>
      <c r="D123" s="58">
        <v>3118445768.5500002</v>
      </c>
      <c r="E123" s="58">
        <v>827908739.75999999</v>
      </c>
      <c r="F123" s="181">
        <v>10522941780</v>
      </c>
    </row>
    <row r="124" spans="2:7" s="21" customFormat="1" ht="12" x14ac:dyDescent="0.25">
      <c r="B124" s="65" t="s">
        <v>300</v>
      </c>
      <c r="C124" s="66">
        <f>+C123/$F$123</f>
        <v>0.62497611496715888</v>
      </c>
      <c r="D124" s="66">
        <f>+D123/$F$123</f>
        <v>0.29634733649072798</v>
      </c>
      <c r="E124" s="66">
        <f>+E123/$F$123</f>
        <v>7.8676548542113089E-2</v>
      </c>
      <c r="F124" s="182"/>
    </row>
    <row r="125" spans="2:7" s="21" customFormat="1" x14ac:dyDescent="0.2"/>
    <row r="126" spans="2:7" s="21" customFormat="1" x14ac:dyDescent="0.2"/>
    <row r="127" spans="2:7" s="21" customFormat="1" x14ac:dyDescent="0.2"/>
    <row r="128" spans="2:7" s="21" customFormat="1" x14ac:dyDescent="0.2"/>
    <row r="129" spans="2:5" s="21" customFormat="1" x14ac:dyDescent="0.2"/>
    <row r="130" spans="2:5" s="21" customFormat="1" x14ac:dyDescent="0.2"/>
    <row r="131" spans="2:5" s="21" customFormat="1" x14ac:dyDescent="0.2"/>
    <row r="132" spans="2:5" s="21" customFormat="1" x14ac:dyDescent="0.2"/>
    <row r="133" spans="2:5" s="21" customFormat="1" x14ac:dyDescent="0.2"/>
    <row r="134" spans="2:5" s="21" customFormat="1" x14ac:dyDescent="0.2"/>
    <row r="135" spans="2:5" s="21" customFormat="1" x14ac:dyDescent="0.2"/>
    <row r="136" spans="2:5" s="21" customFormat="1" x14ac:dyDescent="0.2"/>
    <row r="137" spans="2:5" s="21" customFormat="1" x14ac:dyDescent="0.2"/>
    <row r="139" spans="2:5" x14ac:dyDescent="0.2">
      <c r="B139" s="21"/>
      <c r="C139" s="21"/>
      <c r="D139" s="21"/>
      <c r="E139" s="21"/>
    </row>
    <row r="140" spans="2:5" x14ac:dyDescent="0.2">
      <c r="B140" s="21"/>
      <c r="C140" s="21"/>
      <c r="D140" s="21"/>
      <c r="E140" s="21"/>
    </row>
    <row r="141" spans="2:5" x14ac:dyDescent="0.2">
      <c r="B141" s="21"/>
      <c r="C141" s="21"/>
      <c r="D141" s="21"/>
      <c r="E141" s="21"/>
    </row>
    <row r="142" spans="2:5" x14ac:dyDescent="0.2">
      <c r="B142" s="21"/>
      <c r="C142" s="21"/>
      <c r="D142" s="21"/>
      <c r="E142" s="21"/>
    </row>
    <row r="143" spans="2:5" x14ac:dyDescent="0.2">
      <c r="B143" s="21"/>
      <c r="C143" s="21"/>
      <c r="D143" s="21"/>
      <c r="E143" s="21"/>
    </row>
    <row r="144" spans="2:5" x14ac:dyDescent="0.2">
      <c r="B144" s="21"/>
      <c r="C144" s="21"/>
      <c r="D144" s="21"/>
      <c r="E144" s="21"/>
    </row>
    <row r="145" spans="2:5" x14ac:dyDescent="0.2">
      <c r="B145" s="21"/>
      <c r="C145" s="21"/>
      <c r="D145" s="21"/>
      <c r="E145" s="21"/>
    </row>
    <row r="146" spans="2:5" x14ac:dyDescent="0.2">
      <c r="B146" s="21"/>
      <c r="C146" s="21"/>
      <c r="D146" s="21"/>
      <c r="E146" s="21"/>
    </row>
    <row r="147" spans="2:5" x14ac:dyDescent="0.2">
      <c r="B147" s="21"/>
      <c r="C147" s="21"/>
      <c r="D147" s="21"/>
      <c r="E147" s="21"/>
    </row>
    <row r="148" spans="2:5" x14ac:dyDescent="0.2">
      <c r="B148" s="21"/>
      <c r="C148" s="21"/>
      <c r="D148" s="21"/>
      <c r="E148" s="21"/>
    </row>
    <row r="149" spans="2:5" x14ac:dyDescent="0.2">
      <c r="B149" s="21"/>
      <c r="C149" s="21"/>
      <c r="D149" s="21"/>
      <c r="E149" s="21"/>
    </row>
    <row r="150" spans="2:5" x14ac:dyDescent="0.2">
      <c r="B150" s="21"/>
      <c r="C150" s="21"/>
      <c r="D150" s="21"/>
      <c r="E150" s="21"/>
    </row>
    <row r="151" spans="2:5" x14ac:dyDescent="0.2">
      <c r="B151" s="21"/>
      <c r="C151" s="21"/>
      <c r="D151" s="21"/>
      <c r="E151" s="21"/>
    </row>
    <row r="152" spans="2:5" x14ac:dyDescent="0.2">
      <c r="B152" s="21"/>
      <c r="C152" s="21"/>
      <c r="D152" s="21"/>
      <c r="E152" s="21"/>
    </row>
    <row r="153" spans="2:5" x14ac:dyDescent="0.2">
      <c r="B153" s="21"/>
      <c r="C153" s="21"/>
      <c r="D153" s="21"/>
      <c r="E153" s="21"/>
    </row>
    <row r="154" spans="2:5" x14ac:dyDescent="0.2">
      <c r="B154" s="21"/>
      <c r="C154" s="21"/>
      <c r="D154" s="21"/>
      <c r="E154" s="21"/>
    </row>
    <row r="155" spans="2:5" x14ac:dyDescent="0.2">
      <c r="B155" s="21"/>
      <c r="C155" s="21"/>
      <c r="D155" s="21"/>
      <c r="E155" s="21"/>
    </row>
    <row r="156" spans="2:5" x14ac:dyDescent="0.2">
      <c r="B156" s="21"/>
      <c r="C156" s="21"/>
      <c r="D156" s="21"/>
      <c r="E156" s="21"/>
    </row>
    <row r="157" spans="2:5" x14ac:dyDescent="0.2">
      <c r="B157" s="21"/>
      <c r="C157" s="21"/>
      <c r="D157" s="21"/>
      <c r="E157" s="21"/>
    </row>
    <row r="158" spans="2:5" x14ac:dyDescent="0.2">
      <c r="B158" s="21"/>
      <c r="C158" s="21"/>
      <c r="D158" s="21"/>
      <c r="E158" s="21"/>
    </row>
    <row r="159" spans="2:5" x14ac:dyDescent="0.2">
      <c r="B159" s="21"/>
      <c r="C159" s="21"/>
      <c r="D159" s="21"/>
      <c r="E159" s="21"/>
    </row>
    <row r="160" spans="2:5" x14ac:dyDescent="0.2">
      <c r="B160" s="21"/>
      <c r="C160" s="21"/>
      <c r="D160" s="21"/>
      <c r="E160" s="21"/>
    </row>
    <row r="161" spans="2:5" x14ac:dyDescent="0.2">
      <c r="B161" s="21"/>
      <c r="C161" s="21"/>
      <c r="D161" s="21"/>
      <c r="E161" s="21"/>
    </row>
    <row r="162" spans="2:5" x14ac:dyDescent="0.2">
      <c r="B162" s="21"/>
      <c r="C162" s="21"/>
      <c r="D162" s="21"/>
      <c r="E162" s="21"/>
    </row>
    <row r="163" spans="2:5" x14ac:dyDescent="0.2">
      <c r="B163" s="21"/>
      <c r="C163" s="21"/>
      <c r="D163" s="21"/>
      <c r="E163" s="21"/>
    </row>
    <row r="164" spans="2:5" x14ac:dyDescent="0.2">
      <c r="B164" s="21"/>
      <c r="C164" s="21"/>
      <c r="D164" s="21"/>
      <c r="E164" s="21"/>
    </row>
    <row r="165" spans="2:5" x14ac:dyDescent="0.2">
      <c r="B165" s="21"/>
      <c r="C165" s="21"/>
      <c r="D165" s="21"/>
      <c r="E165" s="21"/>
    </row>
    <row r="166" spans="2:5" x14ac:dyDescent="0.2">
      <c r="B166" s="21"/>
      <c r="C166" s="21"/>
      <c r="D166" s="21"/>
      <c r="E166" s="21"/>
    </row>
    <row r="167" spans="2:5" x14ac:dyDescent="0.2">
      <c r="B167" s="21"/>
      <c r="C167" s="21"/>
      <c r="D167" s="21"/>
      <c r="E167" s="21"/>
    </row>
    <row r="168" spans="2:5" x14ac:dyDescent="0.2">
      <c r="B168" s="21"/>
      <c r="C168" s="21"/>
      <c r="D168" s="21"/>
      <c r="E168" s="21"/>
    </row>
    <row r="169" spans="2:5" x14ac:dyDescent="0.2">
      <c r="B169" s="21"/>
      <c r="C169" s="21"/>
      <c r="D169" s="21"/>
      <c r="E169" s="21"/>
    </row>
    <row r="170" spans="2:5" x14ac:dyDescent="0.2">
      <c r="B170" s="21"/>
      <c r="C170" s="21"/>
      <c r="D170" s="21"/>
      <c r="E170" s="21"/>
    </row>
    <row r="171" spans="2:5" x14ac:dyDescent="0.2">
      <c r="B171" s="21"/>
      <c r="C171" s="21"/>
      <c r="D171" s="21"/>
      <c r="E171" s="21"/>
    </row>
    <row r="172" spans="2:5" x14ac:dyDescent="0.2">
      <c r="B172" s="21"/>
      <c r="C172" s="21"/>
      <c r="D172" s="21"/>
      <c r="E172" s="21"/>
    </row>
    <row r="173" spans="2:5" x14ac:dyDescent="0.2">
      <c r="B173" s="21"/>
      <c r="C173" s="21"/>
      <c r="D173" s="21"/>
      <c r="E173" s="21"/>
    </row>
    <row r="174" spans="2:5" x14ac:dyDescent="0.2">
      <c r="B174" s="21"/>
      <c r="C174" s="21"/>
      <c r="D174" s="21"/>
      <c r="E174" s="21"/>
    </row>
    <row r="175" spans="2:5" x14ac:dyDescent="0.2">
      <c r="B175" s="21"/>
      <c r="C175" s="21"/>
      <c r="D175" s="21"/>
      <c r="E175" s="21"/>
    </row>
    <row r="176" spans="2:5" x14ac:dyDescent="0.2">
      <c r="B176" s="21"/>
      <c r="C176" s="21"/>
      <c r="D176" s="21"/>
      <c r="E176" s="21"/>
    </row>
    <row r="177" spans="2:5" x14ac:dyDescent="0.2">
      <c r="B177" s="21"/>
      <c r="C177" s="21"/>
      <c r="D177" s="21"/>
      <c r="E177" s="21"/>
    </row>
    <row r="178" spans="2:5" x14ac:dyDescent="0.2">
      <c r="B178" s="21"/>
      <c r="C178" s="21"/>
      <c r="D178" s="21"/>
      <c r="E178" s="21"/>
    </row>
    <row r="179" spans="2:5" x14ac:dyDescent="0.2">
      <c r="B179" s="21"/>
      <c r="C179" s="21"/>
      <c r="D179" s="21"/>
      <c r="E179" s="21"/>
    </row>
    <row r="180" spans="2:5" x14ac:dyDescent="0.2">
      <c r="B180" s="21"/>
      <c r="C180" s="21"/>
      <c r="D180" s="21"/>
      <c r="E180" s="21"/>
    </row>
    <row r="181" spans="2:5" x14ac:dyDescent="0.2">
      <c r="B181" s="21"/>
      <c r="C181" s="21"/>
      <c r="D181" s="21"/>
      <c r="E181" s="21"/>
    </row>
    <row r="182" spans="2:5" x14ac:dyDescent="0.2">
      <c r="B182" s="21"/>
      <c r="C182" s="21"/>
      <c r="D182" s="21"/>
      <c r="E182" s="21"/>
    </row>
    <row r="183" spans="2:5" x14ac:dyDescent="0.2">
      <c r="B183" s="21"/>
      <c r="C183" s="21"/>
      <c r="D183" s="21"/>
      <c r="E183" s="21"/>
    </row>
    <row r="184" spans="2:5" x14ac:dyDescent="0.2">
      <c r="B184" s="21"/>
      <c r="C184" s="21"/>
      <c r="D184" s="21"/>
      <c r="E184" s="21"/>
    </row>
    <row r="185" spans="2:5" x14ac:dyDescent="0.2">
      <c r="B185" s="21"/>
      <c r="C185" s="21"/>
      <c r="D185" s="21"/>
      <c r="E185" s="21"/>
    </row>
    <row r="186" spans="2:5" x14ac:dyDescent="0.2">
      <c r="B186" s="21"/>
      <c r="C186" s="21"/>
      <c r="D186" s="21"/>
      <c r="E186" s="21"/>
    </row>
    <row r="187" spans="2:5" x14ac:dyDescent="0.2">
      <c r="B187" s="21"/>
      <c r="C187" s="21"/>
      <c r="D187" s="21"/>
      <c r="E187" s="21"/>
    </row>
    <row r="188" spans="2:5" x14ac:dyDescent="0.2">
      <c r="B188" s="21"/>
      <c r="C188" s="21"/>
      <c r="D188" s="21"/>
      <c r="E188" s="21"/>
    </row>
    <row r="189" spans="2:5" x14ac:dyDescent="0.2">
      <c r="B189" s="21"/>
      <c r="C189" s="21"/>
      <c r="D189" s="21"/>
      <c r="E189" s="21"/>
    </row>
    <row r="190" spans="2:5" x14ac:dyDescent="0.2">
      <c r="B190" s="21"/>
      <c r="C190" s="21"/>
      <c r="D190" s="21"/>
      <c r="E190" s="21"/>
    </row>
    <row r="191" spans="2:5" x14ac:dyDescent="0.2">
      <c r="B191" s="21"/>
      <c r="C191" s="21"/>
      <c r="D191" s="21"/>
      <c r="E191" s="21"/>
    </row>
    <row r="192" spans="2:5" x14ac:dyDescent="0.2">
      <c r="B192" s="21"/>
      <c r="C192" s="21"/>
      <c r="D192" s="21"/>
      <c r="E192" s="21"/>
    </row>
    <row r="193" spans="2:5" x14ac:dyDescent="0.2">
      <c r="B193" s="21"/>
      <c r="C193" s="21"/>
      <c r="D193" s="21"/>
      <c r="E193" s="21"/>
    </row>
    <row r="194" spans="2:5" x14ac:dyDescent="0.2">
      <c r="B194" s="21"/>
      <c r="C194" s="21"/>
      <c r="D194" s="21"/>
      <c r="E194" s="21"/>
    </row>
    <row r="195" spans="2:5" x14ac:dyDescent="0.2">
      <c r="B195" s="21"/>
      <c r="C195" s="21"/>
      <c r="D195" s="21"/>
      <c r="E195" s="21"/>
    </row>
    <row r="196" spans="2:5" x14ac:dyDescent="0.2">
      <c r="B196" s="21"/>
      <c r="C196" s="21"/>
      <c r="D196" s="21"/>
      <c r="E196" s="21"/>
    </row>
    <row r="197" spans="2:5" x14ac:dyDescent="0.2">
      <c r="B197" s="21"/>
      <c r="C197" s="21"/>
      <c r="D197" s="21"/>
      <c r="E197" s="21"/>
    </row>
    <row r="198" spans="2:5" x14ac:dyDescent="0.2">
      <c r="B198" s="21"/>
      <c r="C198" s="21"/>
      <c r="D198" s="21"/>
      <c r="E198" s="21"/>
    </row>
    <row r="199" spans="2:5" x14ac:dyDescent="0.2">
      <c r="B199" s="21"/>
      <c r="C199" s="21"/>
      <c r="D199" s="21"/>
      <c r="E199" s="21"/>
    </row>
    <row r="200" spans="2:5" x14ac:dyDescent="0.2">
      <c r="B200" s="21"/>
      <c r="C200" s="21"/>
      <c r="D200" s="21"/>
      <c r="E200" s="21"/>
    </row>
    <row r="201" spans="2:5" x14ac:dyDescent="0.2">
      <c r="B201" s="21"/>
      <c r="C201" s="21"/>
      <c r="D201" s="21"/>
      <c r="E201" s="21"/>
    </row>
    <row r="202" spans="2:5" x14ac:dyDescent="0.2">
      <c r="B202" s="21"/>
      <c r="C202" s="21"/>
      <c r="D202" s="21"/>
      <c r="E202" s="21"/>
    </row>
    <row r="203" spans="2:5" x14ac:dyDescent="0.2">
      <c r="B203" s="21"/>
      <c r="C203" s="21"/>
      <c r="D203" s="21"/>
      <c r="E203" s="21"/>
    </row>
    <row r="204" spans="2:5" x14ac:dyDescent="0.2">
      <c r="B204" s="21"/>
      <c r="C204" s="21"/>
      <c r="D204" s="21"/>
      <c r="E204" s="21"/>
    </row>
    <row r="205" spans="2:5" x14ac:dyDescent="0.2">
      <c r="B205" s="21"/>
      <c r="C205" s="21"/>
      <c r="D205" s="21"/>
      <c r="E205" s="21"/>
    </row>
    <row r="206" spans="2:5" x14ac:dyDescent="0.2">
      <c r="B206" s="21"/>
      <c r="C206" s="21"/>
      <c r="D206" s="21"/>
      <c r="E206" s="21"/>
    </row>
    <row r="207" spans="2:5" x14ac:dyDescent="0.2">
      <c r="B207" s="21"/>
      <c r="C207" s="21"/>
      <c r="D207" s="21"/>
      <c r="E207" s="21"/>
    </row>
    <row r="208" spans="2:5" x14ac:dyDescent="0.2">
      <c r="B208" s="21"/>
      <c r="C208" s="21"/>
      <c r="D208" s="21"/>
      <c r="E208" s="21"/>
    </row>
  </sheetData>
  <mergeCells count="3">
    <mergeCell ref="B2:E2"/>
    <mergeCell ref="C118:E118"/>
    <mergeCell ref="F123:F124"/>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RESUMEN</vt:lpstr>
      <vt:lpstr>DETALLE</vt:lpstr>
      <vt:lpstr>Detalle del gasto</vt:lpstr>
      <vt:lpstr>Análisis</vt:lpstr>
      <vt:lpstr>'Detalle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Benavides Granados</dc:creator>
  <cp:lastModifiedBy>pmena</cp:lastModifiedBy>
  <dcterms:created xsi:type="dcterms:W3CDTF">2018-12-10T19:10:14Z</dcterms:created>
  <dcterms:modified xsi:type="dcterms:W3CDTF">2019-11-26T21:32:03Z</dcterms:modified>
</cp:coreProperties>
</file>