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ulo\2021\PRESUPUESTO 2022\Asamblea Legislativa\Publicación\"/>
    </mc:Choice>
  </mc:AlternateContent>
  <xr:revisionPtr revIDLastSave="0" documentId="13_ncr:1_{BBF3840D-2324-403F-93A3-92619C93421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ESUMEN" sheetId="11" r:id="rId1"/>
    <sheet name="ORD 926" sheetId="2" r:id="rId2"/>
    <sheet name="ORD 927" sheetId="4" r:id="rId3"/>
    <sheet name="EXT 927" sheetId="17" r:id="rId4"/>
    <sheet name="ORD 928" sheetId="21" r:id="rId5"/>
    <sheet name="ORD 929" sheetId="7" r:id="rId6"/>
    <sheet name="ORD 930" sheetId="9" r:id="rId7"/>
    <sheet name="ORD 951" sheetId="19" r:id="rId8"/>
    <sheet name="EXT 951" sheetId="20" r:id="rId9"/>
  </sheets>
  <definedNames>
    <definedName name="_xlnm.Print_Area" localSheetId="3">'EXT 927'!$C$2:$D$13</definedName>
    <definedName name="_xlnm.Print_Area" localSheetId="8">'EXT 951'!$C$2:$D$10</definedName>
    <definedName name="_xlnm.Print_Area" localSheetId="1">'ORD 926'!$C$2:$D$18</definedName>
    <definedName name="_xlnm.Print_Area" localSheetId="2">'ORD 927'!$C$2:$D$23</definedName>
    <definedName name="_xlnm.Print_Area" localSheetId="4">'ORD 928'!$C$2:$D$14</definedName>
    <definedName name="_xlnm.Print_Area" localSheetId="5">'ORD 929'!$C$2:$D$14</definedName>
    <definedName name="_xlnm.Print_Area" localSheetId="6">'ORD 930'!$C$2:$D$32</definedName>
    <definedName name="_xlnm.Print_Area" localSheetId="7">'ORD 951'!$C$2:$D$19</definedName>
    <definedName name="_xlnm.Print_Area" localSheetId="0">RESUMEN!$C$2:$H$42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1" l="1"/>
  <c r="F15" i="11"/>
  <c r="E15" i="11"/>
  <c r="D15" i="11"/>
  <c r="E14" i="11"/>
  <c r="I14" i="11" s="1"/>
  <c r="D14" i="11"/>
  <c r="H14" i="11" s="1"/>
  <c r="E10" i="11"/>
  <c r="D10" i="11"/>
  <c r="E41" i="11" l="1"/>
  <c r="I41" i="11" s="1"/>
  <c r="I40" i="11" s="1"/>
  <c r="D41" i="11"/>
  <c r="H41" i="11" s="1"/>
  <c r="H40" i="11" s="1"/>
  <c r="E39" i="11"/>
  <c r="I39" i="11" s="1"/>
  <c r="I38" i="11" s="1"/>
  <c r="D39" i="11"/>
  <c r="H39" i="11" s="1"/>
  <c r="H38" i="11" s="1"/>
  <c r="B32" i="9"/>
  <c r="E31" i="9"/>
  <c r="E26" i="9"/>
  <c r="F40" i="11"/>
  <c r="G40" i="11"/>
  <c r="F38" i="11"/>
  <c r="G38" i="11"/>
  <c r="E38" i="11" l="1"/>
  <c r="D40" i="11"/>
  <c r="D38" i="11"/>
  <c r="E40" i="11"/>
  <c r="E37" i="11" l="1"/>
  <c r="E36" i="11" s="1"/>
  <c r="D37" i="11"/>
  <c r="D36" i="11" s="1"/>
  <c r="G36" i="11"/>
  <c r="F36" i="11"/>
  <c r="E8" i="11"/>
  <c r="I8" i="11" s="1"/>
  <c r="D8" i="11"/>
  <c r="H8" i="11" s="1"/>
  <c r="B14" i="21"/>
  <c r="E13" i="21"/>
  <c r="E12" i="21"/>
  <c r="E11" i="21"/>
  <c r="D9" i="11"/>
  <c r="H9" i="11" s="1"/>
  <c r="E9" i="11"/>
  <c r="I9" i="11" s="1"/>
  <c r="G35" i="11"/>
  <c r="G34" i="11" s="1"/>
  <c r="F35" i="11"/>
  <c r="F34" i="11" s="1"/>
  <c r="E35" i="11"/>
  <c r="E34" i="11" s="1"/>
  <c r="D35" i="11"/>
  <c r="D34" i="11" s="1"/>
  <c r="G11" i="11"/>
  <c r="F11" i="11"/>
  <c r="E11" i="11"/>
  <c r="D11" i="11"/>
  <c r="E10" i="20"/>
  <c r="E8" i="20"/>
  <c r="E9" i="20"/>
  <c r="E7" i="20"/>
  <c r="E18" i="19"/>
  <c r="E17" i="19"/>
  <c r="E16" i="19"/>
  <c r="E15" i="19"/>
  <c r="E14" i="19"/>
  <c r="E13" i="19"/>
  <c r="E12" i="19"/>
  <c r="E11" i="19"/>
  <c r="E10" i="19"/>
  <c r="E8" i="19"/>
  <c r="E7" i="19"/>
  <c r="H37" i="11" l="1"/>
  <c r="H36" i="11" s="1"/>
  <c r="I37" i="11"/>
  <c r="I36" i="11" s="1"/>
  <c r="E14" i="21"/>
  <c r="H35" i="11"/>
  <c r="H34" i="11" s="1"/>
  <c r="I35" i="11"/>
  <c r="I34" i="11" s="1"/>
  <c r="H11" i="11"/>
  <c r="I11" i="11"/>
  <c r="B10" i="20" l="1"/>
  <c r="B19" i="19"/>
  <c r="E9" i="19" l="1"/>
  <c r="E19" i="19" s="1"/>
  <c r="G33" i="11"/>
  <c r="G32" i="11" s="1"/>
  <c r="E31" i="11"/>
  <c r="E30" i="11" s="1"/>
  <c r="E27" i="11"/>
  <c r="I27" i="11" s="1"/>
  <c r="E26" i="11"/>
  <c r="I26" i="11" s="1"/>
  <c r="E23" i="11"/>
  <c r="I23" i="11" s="1"/>
  <c r="E22" i="11"/>
  <c r="I22" i="11" s="1"/>
  <c r="E32" i="11"/>
  <c r="G30" i="11"/>
  <c r="G28" i="11"/>
  <c r="G25" i="11"/>
  <c r="G21" i="11"/>
  <c r="G7" i="11"/>
  <c r="G12" i="11" s="1"/>
  <c r="E7" i="11"/>
  <c r="E6" i="11"/>
  <c r="D32" i="11"/>
  <c r="F30" i="11"/>
  <c r="F28" i="11"/>
  <c r="F25" i="11"/>
  <c r="F21" i="11"/>
  <c r="D29" i="11"/>
  <c r="D28" i="11" s="1"/>
  <c r="D24" i="11"/>
  <c r="H24" i="11" s="1"/>
  <c r="D23" i="11"/>
  <c r="H23" i="11" s="1"/>
  <c r="F33" i="11"/>
  <c r="H33" i="11" s="1"/>
  <c r="H32" i="11" s="1"/>
  <c r="D31" i="11"/>
  <c r="D30" i="11" s="1"/>
  <c r="D27" i="11"/>
  <c r="H27" i="11" s="1"/>
  <c r="D26" i="11"/>
  <c r="H26" i="11" s="1"/>
  <c r="D22" i="11"/>
  <c r="F7" i="11"/>
  <c r="F12" i="11" s="1"/>
  <c r="D7" i="11"/>
  <c r="D6" i="11"/>
  <c r="E23" i="4"/>
  <c r="B23" i="4"/>
  <c r="E13" i="9"/>
  <c r="E11" i="9"/>
  <c r="E19" i="9"/>
  <c r="E29" i="11" s="1"/>
  <c r="E28" i="11" s="1"/>
  <c r="E13" i="7"/>
  <c r="E11" i="7"/>
  <c r="E12" i="17"/>
  <c r="E11" i="17"/>
  <c r="E13" i="17" s="1"/>
  <c r="E13" i="4"/>
  <c r="E12" i="4"/>
  <c r="E11" i="4"/>
  <c r="E22" i="4"/>
  <c r="E20" i="4"/>
  <c r="E19" i="4"/>
  <c r="E17" i="2"/>
  <c r="E11" i="2"/>
  <c r="B13" i="17"/>
  <c r="G42" i="11" l="1"/>
  <c r="E24" i="11"/>
  <c r="I24" i="11" s="1"/>
  <c r="E32" i="9"/>
  <c r="I10" i="11" s="1"/>
  <c r="I29" i="11"/>
  <c r="I28" i="11" s="1"/>
  <c r="D12" i="11"/>
  <c r="H29" i="11"/>
  <c r="H28" i="11" s="1"/>
  <c r="I33" i="11"/>
  <c r="I32" i="11" s="1"/>
  <c r="I6" i="11"/>
  <c r="I31" i="11"/>
  <c r="I30" i="11" s="1"/>
  <c r="D21" i="11"/>
  <c r="I25" i="11"/>
  <c r="E25" i="11"/>
  <c r="H25" i="11"/>
  <c r="H31" i="11"/>
  <c r="H30" i="11" s="1"/>
  <c r="E21" i="11"/>
  <c r="E42" i="11" s="1"/>
  <c r="I21" i="11"/>
  <c r="I7" i="11"/>
  <c r="D25" i="11"/>
  <c r="H22" i="11"/>
  <c r="H21" i="11" s="1"/>
  <c r="F32" i="11"/>
  <c r="F42" i="11" s="1"/>
  <c r="E14" i="7"/>
  <c r="E18" i="2"/>
  <c r="D42" i="11" l="1"/>
  <c r="H42" i="11"/>
  <c r="I42" i="11"/>
  <c r="E12" i="11"/>
  <c r="I12" i="11"/>
  <c r="I15" i="11" s="1"/>
  <c r="B18" i="2"/>
  <c r="B14" i="7" l="1"/>
  <c r="H10" i="11" l="1"/>
  <c r="H7" i="11"/>
  <c r="H6" i="11" l="1"/>
  <c r="H12" i="11" s="1"/>
  <c r="H15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B19" authorId="0" shapeId="0" xr:uid="{65678CD6-744A-4EED-BDAA-8A11F262C308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Una de ellas se destacará en el Juzgado de Trabajo del Tercer Circuito Judicial de San José (Desamparados) y la otra en el Juzgado de Trabajo del Segundo Circuito Judicial de Alajuela.</t>
        </r>
      </text>
    </comment>
    <comment ref="B20" authorId="0" shapeId="0" xr:uid="{02DE1446-C4D5-489D-ADAD-8B9910DBA5B6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Se destacará en el Juzgado de Trabajo del Tercer Circuito Judicial de San José (Desamparados).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C12" authorId="0" shapeId="0" xr:uid="{65611503-7E54-418F-AC72-8D992F0BE42F}">
      <text>
        <r>
          <rPr>
            <b/>
            <sz val="9"/>
            <color indexed="81"/>
            <rFont val="Tahoma"/>
            <charset val="1"/>
          </rPr>
          <t>Paulo Mena Quesada:</t>
        </r>
        <r>
          <rPr>
            <sz val="9"/>
            <color indexed="81"/>
            <rFont val="Tahoma"/>
            <charset val="1"/>
          </rPr>
          <t xml:space="preserve">
Ocho técnicos en Electromecánica y uno en Química Analítica.</t>
        </r>
      </text>
    </comment>
  </commentList>
</comments>
</file>

<file path=xl/sharedStrings.xml><?xml version="1.0" encoding="utf-8"?>
<sst xmlns="http://schemas.openxmlformats.org/spreadsheetml/2006/main" count="202" uniqueCount="98">
  <si>
    <t>PROGRAMA PRESUPUESTARIO</t>
  </si>
  <si>
    <t>PLAZAS ORDINARIAS</t>
  </si>
  <si>
    <t>PLAZAS EXTRAORDINARIAS</t>
  </si>
  <si>
    <t>TOTAL PLAZAS</t>
  </si>
  <si>
    <t>926 Dirección, Administración y Otros Órganos de Apoyo</t>
  </si>
  <si>
    <t>927 Servicio Jurisdiccional</t>
  </si>
  <si>
    <t>929 Ministerio Público</t>
  </si>
  <si>
    <t>930 Defensa Pública</t>
  </si>
  <si>
    <t>TOTAL GENERAL</t>
  </si>
  <si>
    <t>TEMA O PROYECTO</t>
  </si>
  <si>
    <t>CÓDIGO PROCESAL CIVIL</t>
  </si>
  <si>
    <t>CONTINUIDAD A LOS AVANCES DEL SISTEMA DE SEGUIMIENTO DE CASOS, IMPLANTACIÓN Y SEGUIMIENTO AL PROYECTO DE MEJORA INTEGRAL DEL PROCESO PENAL</t>
  </si>
  <si>
    <t>REFORMA PROCESAL LABORAL</t>
  </si>
  <si>
    <t>PROGRAMA 926 DIRECCIÓN, ADMINISTRACIÓN Y OTROS ÓRGANOS DE APOYO</t>
  </si>
  <si>
    <t>Acta / Artículo / Oficio / Proyecto o Tema / Oficina / Categoría de Plaza</t>
  </si>
  <si>
    <t>Cantidad</t>
  </si>
  <si>
    <t>Art. XX</t>
  </si>
  <si>
    <t>DEPARTAMENTO DE TRABAJO SOCIAL Y PSICOLOGIA (SEDE CENTRAL)</t>
  </si>
  <si>
    <t>Art. XVIII</t>
  </si>
  <si>
    <t xml:space="preserve">PROFESIONAL 2 </t>
  </si>
  <si>
    <t>DIRECCION DE TECNOLOGIA DE INFORMACION</t>
  </si>
  <si>
    <t>Art. XVII</t>
  </si>
  <si>
    <t>Total general</t>
  </si>
  <si>
    <t>PROFESIONAL EN INFORMATICA 2</t>
  </si>
  <si>
    <t>PROGRAMA 927 SERVICIO JURISDICCIONAL</t>
  </si>
  <si>
    <t>TÉCNICO(A) JUDICIAL 2</t>
  </si>
  <si>
    <t>CENTRO DE APOYO, COORDINACION Y MEJORAMIENTO DE LA FUNCION JURISDICCIONAL</t>
  </si>
  <si>
    <t xml:space="preserve">JUEZ(A) 3 </t>
  </si>
  <si>
    <t xml:space="preserve">JUEZ(A) 2 </t>
  </si>
  <si>
    <t>TÉCNICO(A) JUDICIAL 1</t>
  </si>
  <si>
    <t>SALA SEGUNDA</t>
  </si>
  <si>
    <t xml:space="preserve">PROFESIONAL EN DERECHO 3B </t>
  </si>
  <si>
    <t>JUEZ(A) 5</t>
  </si>
  <si>
    <t>PROGRAMA 929 MINISTERIO PÚBLICO</t>
  </si>
  <si>
    <t xml:space="preserve">FISCAL(A) AUXILIAR </t>
  </si>
  <si>
    <t>FISCALIA ADJUNTA I CIRC. JUD. GUANACASTE</t>
  </si>
  <si>
    <t>FISCALIA ADJUNTA II CIRC. JUD. ZONA SUR</t>
  </si>
  <si>
    <t>PROGRAMA 930 DEFENSA PÚBLICA</t>
  </si>
  <si>
    <t>JEFATURA DEFENSA PUBLICA</t>
  </si>
  <si>
    <t xml:space="preserve">DEFENSOR(A) PÚBLICO(A) </t>
  </si>
  <si>
    <t xml:space="preserve">DEFENSOR(A) PÚBLICO(A) SUPERVISOR(A) </t>
  </si>
  <si>
    <t>DEFENSA PUBLICA I CIRCUITO JUDICIAL GUANACASTE</t>
  </si>
  <si>
    <t>DEFENSA PUBLICA II CIRCUITO JUDICIAL ZONA SUR</t>
  </si>
  <si>
    <t>CANTIDAD</t>
  </si>
  <si>
    <t>Acta 21-21</t>
  </si>
  <si>
    <t>INFORME 248-PLA-RH-OI-2021</t>
  </si>
  <si>
    <t>JUEZ 3</t>
  </si>
  <si>
    <t>TÉCNICO JUDICIAL 2</t>
  </si>
  <si>
    <t>INFORME 241-PLA-RH-OI-2021</t>
  </si>
  <si>
    <t>INFORME 234-PLA-RH-OI-2021</t>
  </si>
  <si>
    <t>LEY 9582 JUSTICIA RESTAURATIVA</t>
  </si>
  <si>
    <t>INFORME 265-PLA-RH-OI-2021</t>
  </si>
  <si>
    <t>INFORME 268-PLA-RH-MI-2021</t>
  </si>
  <si>
    <t>Costo Unitario</t>
  </si>
  <si>
    <t>Costo Total</t>
  </si>
  <si>
    <t>COSTO</t>
  </si>
  <si>
    <t>RESUMEN GENERAL PLAZAS ORDINARIAS Y EXTRAORDINARIAS Y COSTO ESTIMADO PARA 2022</t>
  </si>
  <si>
    <t>DISTRIBUCIÓN DE LAS PLAZAS POR TEMA O PROYECTO Y COSTO ESTIMADO PARA 2022</t>
  </si>
  <si>
    <t>REFORZAMIENTO DEL JUZGADO CONTENCIOSO ADMINISTRATIVO - EQUIPO DE TRABAJO PARA LA ATENCIÓN DE EXPROPIACIONES</t>
  </si>
  <si>
    <t>PLAZAS ORDINARIAS 2022</t>
  </si>
  <si>
    <t>PLAZAS EXTRAORDINARIAS 2022</t>
  </si>
  <si>
    <t>Acta 30-21</t>
  </si>
  <si>
    <t>PROGRAMA 951 ADMINISTRACIÓN FONDO DE JUBILACIONES Y PENSIONES</t>
  </si>
  <si>
    <t>DIRECCIÓN JUNTA ADMINISTRADORA FONDO JUBILACIONES Y PENSIONES</t>
  </si>
  <si>
    <t xml:space="preserve">PROFESIONAL 1 </t>
  </si>
  <si>
    <t xml:space="preserve">PROFESIONAL EN INFORMATICA 2 </t>
  </si>
  <si>
    <t>PROFESIONAL EN INFORMATICA 1</t>
  </si>
  <si>
    <t>ASESOR(A) JURIDICO(A) 1</t>
  </si>
  <si>
    <t xml:space="preserve">COORDINADOR(A) DE UNIDAD 1 </t>
  </si>
  <si>
    <t xml:space="preserve">COORDINADOR(A) DE UNIDAD 3 </t>
  </si>
  <si>
    <t>DIRECTOR(A) GENERAL 2</t>
  </si>
  <si>
    <t xml:space="preserve">JEFE(A) ADMINISTRATIVO(A) 4 </t>
  </si>
  <si>
    <t>PROSECRETARIO(A)</t>
  </si>
  <si>
    <t>TÉCNICO(A)  ADMINISTRATIVO(A)  1</t>
  </si>
  <si>
    <t>ASISTENTE DE PROSECRETARIO(A)</t>
  </si>
  <si>
    <t>SUBDIRECTOR(A) GENERAL 2</t>
  </si>
  <si>
    <t>TÉCNICO(A) ADMINISTRATIVO(A) 1</t>
  </si>
  <si>
    <t>951 Administración Fondo de Jubilaciones y Pensiones</t>
  </si>
  <si>
    <t>DIRECCIÓN JUNTA ADMINISTRADORA FONDO DE JUBILACIONES Y PENSIONES</t>
  </si>
  <si>
    <t>928 Organismo de Investigación Judicial</t>
  </si>
  <si>
    <t>PROGRAMA 928 ORGANISMO DE INVESTIGACIÓN JUDICIAL</t>
  </si>
  <si>
    <t>Acta 44-21</t>
  </si>
  <si>
    <t>Art. LXXI</t>
  </si>
  <si>
    <t>INFORME 575-PLA-MI-2021</t>
  </si>
  <si>
    <t>OFICINA DE PLANES Y OPERACIONES</t>
  </si>
  <si>
    <t>TÉCNICO ESPECIALIZADO 6</t>
  </si>
  <si>
    <t>PROFESIONAL 2</t>
  </si>
  <si>
    <t>OFICIAL INTERVENCIÓN TÁCTICA</t>
  </si>
  <si>
    <t>ESTRUCTURA REQUERIDA PARA EL MANEJO DEL INCINERADOR DE DROGA Y REFORZAMIENTO DEL SERVICIO ESPECIAL DE RESPUESTA TÁCTICA</t>
  </si>
  <si>
    <t>ATENCIÓN Y ACCESO A LA JUSTICIA DE PERSONAS CON ASUNTOS RELACIONADOS A PENSIONES ALIMENTARIAS</t>
  </si>
  <si>
    <t>LEY 9593 ACCESO A LA JUSTICIA DE LOS PUEBLOS INDÍGENAS</t>
  </si>
  <si>
    <t>UNIDAD DE DEFENSA FAMILIA, PENSIONES ALIMENTARIAS Y RÉGIMEN DISCIPLINARIO</t>
  </si>
  <si>
    <t>INFORME 383-PLA-RH-MI-2021</t>
  </si>
  <si>
    <t>INFORME 34-PLA-EV-2017</t>
  </si>
  <si>
    <t>PLAZAS INCORPORADAS EN EL MINISTERIO DE HACIENDA</t>
  </si>
  <si>
    <t xml:space="preserve">SUBTOTAL </t>
  </si>
  <si>
    <t>MÁS</t>
  </si>
  <si>
    <t>Puestos de Defensor Público para Pensiones Alimentarias y Acceso a la Justicia de Pueblos Indígenas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</si>
</sst>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</cellStyleXfs>
  <cellXfs count="71">
    <xf numFmtId="0" fontId="0" fillId="0" borderId="0" xfId="0"/>
    <xf numFmtId="0" fontId="1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left" indent="4"/>
    </xf>
    <xf numFmtId="0" fontId="1" fillId="5" borderId="0" xfId="0" applyFont="1" applyFill="1" applyAlignment="1">
      <alignment horizontal="left" vertical="center" indent="4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5" fontId="0" fillId="0" borderId="0" xfId="3" applyNumberFormat="1" applyFont="1" applyAlignment="1">
      <alignment horizontal="center"/>
    </xf>
    <xf numFmtId="165" fontId="0" fillId="0" borderId="0" xfId="3" applyNumberFormat="1" applyFont="1"/>
    <xf numFmtId="165" fontId="1" fillId="2" borderId="2" xfId="3" applyNumberFormat="1" applyFont="1" applyFill="1" applyBorder="1" applyAlignment="1">
      <alignment horizontal="center"/>
    </xf>
    <xf numFmtId="165" fontId="1" fillId="0" borderId="0" xfId="3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 indent="5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165" fontId="0" fillId="0" borderId="0" xfId="3" applyNumberFormat="1" applyFont="1" applyBorder="1" applyAlignment="1">
      <alignment horizontal="center"/>
    </xf>
    <xf numFmtId="0" fontId="1" fillId="6" borderId="1" xfId="0" applyFont="1" applyFill="1" applyBorder="1" applyAlignment="1">
      <alignment horizontal="justify" wrapText="1"/>
    </xf>
    <xf numFmtId="165" fontId="1" fillId="6" borderId="1" xfId="3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165" fontId="1" fillId="6" borderId="1" xfId="3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5" fontId="1" fillId="6" borderId="0" xfId="3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indent="1"/>
    </xf>
    <xf numFmtId="0" fontId="8" fillId="0" borderId="0" xfId="4" applyFont="1" applyAlignment="1">
      <alignment horizontal="center" vertical="top" wrapText="1"/>
    </xf>
    <xf numFmtId="0" fontId="8" fillId="0" borderId="0" xfId="4" applyFont="1" applyAlignment="1">
      <alignment vertical="center" wrapText="1"/>
    </xf>
    <xf numFmtId="0" fontId="9" fillId="0" borderId="0" xfId="4" applyFont="1" applyAlignment="1">
      <alignment horizontal="center" vertical="top" wrapText="1"/>
    </xf>
    <xf numFmtId="165" fontId="1" fillId="0" borderId="5" xfId="3" applyNumberFormat="1" applyFont="1" applyBorder="1"/>
    <xf numFmtId="165" fontId="1" fillId="0" borderId="4" xfId="3" applyNumberFormat="1" applyFont="1" applyBorder="1"/>
    <xf numFmtId="165" fontId="1" fillId="0" borderId="9" xfId="3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left" wrapText="1" indent="4"/>
    </xf>
    <xf numFmtId="165" fontId="1" fillId="0" borderId="10" xfId="3" applyNumberFormat="1" applyFont="1" applyBorder="1"/>
    <xf numFmtId="0" fontId="2" fillId="0" borderId="0" xfId="0" applyNumberFormat="1" applyFont="1" applyFill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2" fillId="7" borderId="0" xfId="0" applyFont="1" applyFill="1" applyAlignment="1">
      <alignment horizontal="center"/>
    </xf>
    <xf numFmtId="0" fontId="13" fillId="0" borderId="7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165" fontId="1" fillId="0" borderId="10" xfId="3" applyNumberFormat="1" applyFont="1" applyFill="1" applyBorder="1" applyAlignment="1">
      <alignment horizontal="center"/>
    </xf>
    <xf numFmtId="165" fontId="1" fillId="0" borderId="5" xfId="3" applyNumberFormat="1" applyFont="1" applyFill="1" applyBorder="1" applyAlignment="1">
      <alignment horizontal="center"/>
    </xf>
    <xf numFmtId="0" fontId="0" fillId="0" borderId="3" xfId="0" applyBorder="1" applyAlignment="1">
      <alignment horizontal="justify" wrapText="1"/>
    </xf>
    <xf numFmtId="0" fontId="0" fillId="0" borderId="0" xfId="0" applyAlignment="1">
      <alignment horizontal="center" vertical="center"/>
    </xf>
    <xf numFmtId="165" fontId="1" fillId="0" borderId="0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9" xfId="3" applyNumberFormat="1" applyFont="1" applyBorder="1" applyAlignment="1">
      <alignment vertical="center"/>
    </xf>
  </cellXfs>
  <cellStyles count="5">
    <cellStyle name="Millares" xfId="3" builtinId="3"/>
    <cellStyle name="Millares 2" xfId="2" xr:uid="{AF2A02F8-2FDD-4257-9286-CC2E550729CE}"/>
    <cellStyle name="Normal" xfId="0" builtinId="0"/>
    <cellStyle name="Normal 2" xfId="1" xr:uid="{3E35C77B-E538-4C5F-BDEB-57DF72ABFD5D}"/>
    <cellStyle name="Normal 3" xfId="4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2"/>
  <sheetViews>
    <sheetView tabSelected="1" workbookViewId="0"/>
  </sheetViews>
  <sheetFormatPr baseColWidth="10" defaultColWidth="11.453125" defaultRowHeight="14.5" x14ac:dyDescent="0.35"/>
  <cols>
    <col min="1" max="1" width="7.81640625" customWidth="1"/>
    <col min="2" max="2" width="9.453125" customWidth="1"/>
    <col min="3" max="3" width="65.1796875" customWidth="1"/>
    <col min="4" max="4" width="10.6328125" customWidth="1"/>
    <col min="5" max="5" width="13.453125" bestFit="1" customWidth="1"/>
    <col min="6" max="6" width="12.1796875" customWidth="1"/>
    <col min="7" max="7" width="12" bestFit="1" customWidth="1"/>
    <col min="8" max="8" width="10.54296875" customWidth="1"/>
    <col min="9" max="9" width="13.453125" bestFit="1" customWidth="1"/>
    <col min="11" max="11" width="16.26953125" bestFit="1" customWidth="1"/>
  </cols>
  <sheetData>
    <row r="2" spans="3:9" ht="15.75" customHeight="1" x14ac:dyDescent="0.35">
      <c r="C2" s="52" t="s">
        <v>56</v>
      </c>
      <c r="D2" s="52"/>
      <c r="E2" s="52"/>
      <c r="F2" s="52"/>
      <c r="G2" s="52"/>
      <c r="H2" s="52"/>
      <c r="I2" s="52"/>
    </row>
    <row r="3" spans="3:9" ht="15" thickBot="1" x14ac:dyDescent="0.4">
      <c r="D3" s="2"/>
      <c r="E3" s="2"/>
      <c r="F3" s="2"/>
      <c r="G3" s="2"/>
      <c r="H3" s="2"/>
    </row>
    <row r="4" spans="3:9" ht="15" customHeight="1" thickBot="1" x14ac:dyDescent="0.4">
      <c r="C4" s="54" t="s">
        <v>0</v>
      </c>
      <c r="D4" s="55" t="s">
        <v>1</v>
      </c>
      <c r="E4" s="56"/>
      <c r="F4" s="55" t="s">
        <v>2</v>
      </c>
      <c r="G4" s="56"/>
      <c r="H4" s="57" t="s">
        <v>3</v>
      </c>
      <c r="I4" s="58"/>
    </row>
    <row r="5" spans="3:9" ht="15" thickBot="1" x14ac:dyDescent="0.4">
      <c r="C5" s="54"/>
      <c r="D5" s="28" t="s">
        <v>43</v>
      </c>
      <c r="E5" s="28" t="s">
        <v>55</v>
      </c>
      <c r="F5" s="28" t="s">
        <v>43</v>
      </c>
      <c r="G5" s="28" t="s">
        <v>55</v>
      </c>
      <c r="H5" s="28" t="s">
        <v>43</v>
      </c>
      <c r="I5" s="28" t="s">
        <v>55</v>
      </c>
    </row>
    <row r="6" spans="3:9" x14ac:dyDescent="0.35">
      <c r="C6" s="14" t="s">
        <v>4</v>
      </c>
      <c r="D6" s="15">
        <f>+'ORD 926'!B18</f>
        <v>3</v>
      </c>
      <c r="E6" s="29">
        <f>+'ORD 926'!E18</f>
        <v>105942000</v>
      </c>
      <c r="F6" s="15">
        <v>0</v>
      </c>
      <c r="G6" s="29">
        <v>0</v>
      </c>
      <c r="H6" s="44">
        <f>+D6+F6</f>
        <v>3</v>
      </c>
      <c r="I6" s="41">
        <f>+E6+G6</f>
        <v>105942000</v>
      </c>
    </row>
    <row r="7" spans="3:9" x14ac:dyDescent="0.35">
      <c r="C7" s="14" t="s">
        <v>5</v>
      </c>
      <c r="D7" s="15">
        <f>+'ORD 927'!B23</f>
        <v>11</v>
      </c>
      <c r="E7" s="29">
        <f>+'ORD 927'!E23</f>
        <v>405759000</v>
      </c>
      <c r="F7" s="15">
        <f>+'EXT 927'!B13</f>
        <v>8</v>
      </c>
      <c r="G7" s="29">
        <f>+'EXT 927'!E13</f>
        <v>276944000</v>
      </c>
      <c r="H7" s="45">
        <f>+D7+F7</f>
        <v>19</v>
      </c>
      <c r="I7" s="42">
        <f t="shared" ref="I7:I10" si="0">+E7+G7</f>
        <v>682703000</v>
      </c>
    </row>
    <row r="8" spans="3:9" x14ac:dyDescent="0.35">
      <c r="C8" s="14" t="s">
        <v>79</v>
      </c>
      <c r="D8" s="15">
        <f>+'ORD 928'!B14</f>
        <v>25</v>
      </c>
      <c r="E8" s="29">
        <f>+'ORD 928'!E14</f>
        <v>533800000</v>
      </c>
      <c r="F8" s="15">
        <v>0</v>
      </c>
      <c r="G8" s="29">
        <v>0</v>
      </c>
      <c r="H8" s="45">
        <f>+D8+F8</f>
        <v>25</v>
      </c>
      <c r="I8" s="42">
        <f t="shared" ref="I8" si="1">+E8+G8</f>
        <v>533800000</v>
      </c>
    </row>
    <row r="9" spans="3:9" x14ac:dyDescent="0.35">
      <c r="C9" s="14" t="s">
        <v>6</v>
      </c>
      <c r="D9" s="15">
        <f>+'ORD 929'!B14</f>
        <v>2</v>
      </c>
      <c r="E9" s="29">
        <f>+'ORD 929'!E14</f>
        <v>105004000</v>
      </c>
      <c r="F9" s="15">
        <v>0</v>
      </c>
      <c r="G9" s="29">
        <v>0</v>
      </c>
      <c r="H9" s="45">
        <f>+D9+F9</f>
        <v>2</v>
      </c>
      <c r="I9" s="42">
        <f t="shared" si="0"/>
        <v>105004000</v>
      </c>
    </row>
    <row r="10" spans="3:9" x14ac:dyDescent="0.35">
      <c r="C10" s="14" t="s">
        <v>7</v>
      </c>
      <c r="D10" s="15">
        <f>+'ORD 930'!B11+'ORD 930'!B13+'ORD 930'!B19</f>
        <v>3</v>
      </c>
      <c r="E10" s="29">
        <f>+'ORD 930'!E11+'ORD 930'!E13+'ORD 930'!E19</f>
        <v>156661000</v>
      </c>
      <c r="F10" s="15">
        <v>0</v>
      </c>
      <c r="G10" s="29">
        <v>0</v>
      </c>
      <c r="H10" s="45">
        <f>+D10+F10</f>
        <v>3</v>
      </c>
      <c r="I10" s="42">
        <f t="shared" si="0"/>
        <v>156661000</v>
      </c>
    </row>
    <row r="11" spans="3:9" ht="15" thickBot="1" x14ac:dyDescent="0.4">
      <c r="C11" s="14" t="s">
        <v>77</v>
      </c>
      <c r="D11" s="15">
        <f>+'ORD 951'!B19</f>
        <v>17</v>
      </c>
      <c r="E11" s="29">
        <f>+'ORD 951'!E19</f>
        <v>545023000</v>
      </c>
      <c r="F11" s="15">
        <f>+'EXT 951'!B10</f>
        <v>3</v>
      </c>
      <c r="G11" s="29">
        <f>+'EXT 951'!E10</f>
        <v>101825000</v>
      </c>
      <c r="H11" s="46">
        <f>+D11+F11</f>
        <v>20</v>
      </c>
      <c r="I11" s="43">
        <f t="shared" ref="I11" si="2">+E11+G11</f>
        <v>646848000</v>
      </c>
    </row>
    <row r="12" spans="3:9" ht="15" thickBot="1" x14ac:dyDescent="0.4">
      <c r="C12" s="8" t="s">
        <v>95</v>
      </c>
      <c r="D12" s="7">
        <f t="shared" ref="D12:I12" si="3">SUM(D6:D11)</f>
        <v>61</v>
      </c>
      <c r="E12" s="20">
        <f t="shared" si="3"/>
        <v>1852189000</v>
      </c>
      <c r="F12" s="7">
        <f t="shared" si="3"/>
        <v>11</v>
      </c>
      <c r="G12" s="20">
        <f t="shared" si="3"/>
        <v>378769000</v>
      </c>
      <c r="H12" s="7">
        <f t="shared" si="3"/>
        <v>72</v>
      </c>
      <c r="I12" s="20">
        <f t="shared" si="3"/>
        <v>2230958000</v>
      </c>
    </row>
    <row r="13" spans="3:9" x14ac:dyDescent="0.35">
      <c r="C13" s="61" t="s">
        <v>96</v>
      </c>
      <c r="D13" s="62"/>
      <c r="E13" s="63"/>
      <c r="F13" s="62"/>
      <c r="G13" s="63"/>
      <c r="H13" s="62"/>
      <c r="I13" s="64"/>
    </row>
    <row r="14" spans="3:9" ht="29.5" thickBot="1" x14ac:dyDescent="0.4">
      <c r="C14" s="65" t="s">
        <v>97</v>
      </c>
      <c r="D14" s="66">
        <f>+'ORD 930'!B26+'ORD 930'!B31</f>
        <v>17</v>
      </c>
      <c r="E14" s="67">
        <f>+'ORD 930'!E26+'ORD 930'!E31</f>
        <v>866983000</v>
      </c>
      <c r="F14" s="68">
        <v>0</v>
      </c>
      <c r="G14" s="67">
        <v>0</v>
      </c>
      <c r="H14" s="69">
        <f>+D14+F14</f>
        <v>17</v>
      </c>
      <c r="I14" s="70">
        <f t="shared" ref="I14" si="4">+E14+G14</f>
        <v>866983000</v>
      </c>
    </row>
    <row r="15" spans="3:9" ht="15" thickBot="1" x14ac:dyDescent="0.4">
      <c r="C15" s="8" t="s">
        <v>8</v>
      </c>
      <c r="D15" s="8">
        <f>+D12+D14</f>
        <v>78</v>
      </c>
      <c r="E15" s="20">
        <f>+E12+E14</f>
        <v>2719172000</v>
      </c>
      <c r="F15" s="8">
        <f>+F12+F14</f>
        <v>11</v>
      </c>
      <c r="G15" s="20">
        <f>+G12+G14</f>
        <v>378769000</v>
      </c>
      <c r="H15" s="8">
        <f t="shared" ref="E15:I15" si="5">+H12+H14</f>
        <v>89</v>
      </c>
      <c r="I15" s="20">
        <f t="shared" si="5"/>
        <v>3097941000</v>
      </c>
    </row>
    <row r="16" spans="3:9" x14ac:dyDescent="0.35">
      <c r="D16" s="15"/>
      <c r="E16" s="29"/>
      <c r="F16" s="15"/>
      <c r="G16" s="29"/>
      <c r="H16" s="44"/>
      <c r="I16" s="51"/>
    </row>
    <row r="17" spans="1:9" ht="15.5" x14ac:dyDescent="0.35">
      <c r="C17" s="52" t="s">
        <v>57</v>
      </c>
      <c r="D17" s="52"/>
      <c r="E17" s="52"/>
      <c r="F17" s="52"/>
      <c r="G17" s="52"/>
      <c r="H17" s="52"/>
      <c r="I17" s="52"/>
    </row>
    <row r="18" spans="1:9" ht="15" thickBot="1" x14ac:dyDescent="0.4"/>
    <row r="19" spans="1:9" ht="15" customHeight="1" thickBot="1" x14ac:dyDescent="0.4">
      <c r="C19" s="53" t="s">
        <v>9</v>
      </c>
      <c r="D19" s="55" t="s">
        <v>1</v>
      </c>
      <c r="E19" s="56"/>
      <c r="F19" s="55" t="s">
        <v>2</v>
      </c>
      <c r="G19" s="56"/>
      <c r="H19" s="57" t="s">
        <v>3</v>
      </c>
      <c r="I19" s="58"/>
    </row>
    <row r="20" spans="1:9" s="3" customFormat="1" ht="29.5" thickBot="1" x14ac:dyDescent="0.4">
      <c r="A20" s="17"/>
      <c r="C20" s="53"/>
      <c r="D20" s="28" t="s">
        <v>43</v>
      </c>
      <c r="E20" s="28" t="s">
        <v>55</v>
      </c>
      <c r="F20" s="28" t="s">
        <v>43</v>
      </c>
      <c r="G20" s="28" t="s">
        <v>55</v>
      </c>
      <c r="H20" s="28" t="s">
        <v>43</v>
      </c>
      <c r="I20" s="28" t="s">
        <v>55</v>
      </c>
    </row>
    <row r="21" spans="1:9" x14ac:dyDescent="0.35">
      <c r="C21" s="26" t="s">
        <v>50</v>
      </c>
      <c r="D21" s="27">
        <f>SUM(D22:D24)</f>
        <v>6</v>
      </c>
      <c r="E21" s="31">
        <f>SUM(E22:E24)</f>
        <v>277630000</v>
      </c>
      <c r="F21" s="27">
        <f t="shared" ref="F21:I21" si="6">SUM(F22:F24)</f>
        <v>0</v>
      </c>
      <c r="G21" s="27">
        <f t="shared" si="6"/>
        <v>0</v>
      </c>
      <c r="H21" s="27">
        <f t="shared" si="6"/>
        <v>6</v>
      </c>
      <c r="I21" s="31">
        <f t="shared" si="6"/>
        <v>277630000</v>
      </c>
    </row>
    <row r="22" spans="1:9" x14ac:dyDescent="0.35">
      <c r="C22" s="13" t="s">
        <v>4</v>
      </c>
      <c r="D22" s="2">
        <f>+'ORD 926'!B11</f>
        <v>2</v>
      </c>
      <c r="E22" s="18">
        <f>+'ORD 926'!E11</f>
        <v>70628000</v>
      </c>
      <c r="H22" s="6">
        <f>+D22+F22</f>
        <v>2</v>
      </c>
      <c r="I22" s="21">
        <f>+E22+G22</f>
        <v>70628000</v>
      </c>
    </row>
    <row r="23" spans="1:9" x14ac:dyDescent="0.35">
      <c r="C23" s="13" t="s">
        <v>6</v>
      </c>
      <c r="D23" s="2">
        <f>+'ORD 929'!B14</f>
        <v>2</v>
      </c>
      <c r="E23" s="18">
        <f>+'ORD 929'!E14</f>
        <v>105004000</v>
      </c>
      <c r="H23" s="6">
        <f>+D23+F23</f>
        <v>2</v>
      </c>
      <c r="I23" s="21">
        <f t="shared" ref="I23:I33" si="7">+E23+G23</f>
        <v>105004000</v>
      </c>
    </row>
    <row r="24" spans="1:9" x14ac:dyDescent="0.35">
      <c r="C24" s="13" t="s">
        <v>7</v>
      </c>
      <c r="D24" s="2">
        <f>+'ORD 930'!B11+'ORD 930'!B13</f>
        <v>2</v>
      </c>
      <c r="E24" s="18">
        <f>+'ORD 930'!E11+'ORD 930'!E13</f>
        <v>101998000</v>
      </c>
      <c r="H24" s="6">
        <f>+D24+F24</f>
        <v>2</v>
      </c>
      <c r="I24" s="21">
        <f t="shared" si="7"/>
        <v>101998000</v>
      </c>
    </row>
    <row r="25" spans="1:9" x14ac:dyDescent="0.35">
      <c r="C25" s="26" t="s">
        <v>10</v>
      </c>
      <c r="D25" s="27">
        <f>SUM(D26:D27)</f>
        <v>8</v>
      </c>
      <c r="E25" s="31">
        <f>SUM(E26:E27)</f>
        <v>262625000</v>
      </c>
      <c r="F25" s="27">
        <f t="shared" ref="F25:I25" si="8">SUM(F26:F27)</f>
        <v>0</v>
      </c>
      <c r="G25" s="27">
        <f t="shared" si="8"/>
        <v>0</v>
      </c>
      <c r="H25" s="27">
        <f t="shared" si="8"/>
        <v>8</v>
      </c>
      <c r="I25" s="31">
        <f t="shared" si="8"/>
        <v>262625000</v>
      </c>
    </row>
    <row r="26" spans="1:9" x14ac:dyDescent="0.35">
      <c r="C26" s="13" t="s">
        <v>4</v>
      </c>
      <c r="D26" s="2">
        <f>+'ORD 926'!B17</f>
        <v>1</v>
      </c>
      <c r="E26" s="18">
        <f>+'ORD 926'!E17</f>
        <v>35314000</v>
      </c>
      <c r="H26" s="6">
        <f>+D26+F26</f>
        <v>1</v>
      </c>
      <c r="I26" s="21">
        <f t="shared" si="7"/>
        <v>35314000</v>
      </c>
    </row>
    <row r="27" spans="1:9" x14ac:dyDescent="0.35">
      <c r="C27" s="13" t="s">
        <v>5</v>
      </c>
      <c r="D27" s="2">
        <f>+'ORD 927'!B11+'ORD 927'!B12+'ORD 927'!B13</f>
        <v>7</v>
      </c>
      <c r="E27" s="18">
        <f>+'ORD 927'!E11+'ORD 927'!E12+'ORD 927'!E13</f>
        <v>227311000</v>
      </c>
      <c r="H27" s="6">
        <f>+D27+F27</f>
        <v>7</v>
      </c>
      <c r="I27" s="21">
        <f t="shared" si="7"/>
        <v>227311000</v>
      </c>
    </row>
    <row r="28" spans="1:9" ht="43.5" x14ac:dyDescent="0.35">
      <c r="C28" s="30" t="s">
        <v>11</v>
      </c>
      <c r="D28" s="32">
        <f>+D29</f>
        <v>1</v>
      </c>
      <c r="E28" s="33">
        <f>+E29</f>
        <v>54663000</v>
      </c>
      <c r="F28" s="32">
        <f t="shared" ref="F28:I28" si="9">+F29</f>
        <v>0</v>
      </c>
      <c r="G28" s="32">
        <f t="shared" si="9"/>
        <v>0</v>
      </c>
      <c r="H28" s="32">
        <f t="shared" si="9"/>
        <v>1</v>
      </c>
      <c r="I28" s="33">
        <f t="shared" si="9"/>
        <v>54663000</v>
      </c>
    </row>
    <row r="29" spans="1:9" x14ac:dyDescent="0.35">
      <c r="C29" s="13" t="s">
        <v>7</v>
      </c>
      <c r="D29" s="2">
        <f>+'ORD 930'!B19</f>
        <v>1</v>
      </c>
      <c r="E29" s="18">
        <f>+'ORD 930'!E19</f>
        <v>54663000</v>
      </c>
      <c r="H29" s="6">
        <f>+D29+F29</f>
        <v>1</v>
      </c>
      <c r="I29" s="21">
        <f t="shared" si="7"/>
        <v>54663000</v>
      </c>
    </row>
    <row r="30" spans="1:9" x14ac:dyDescent="0.35">
      <c r="C30" s="26" t="s">
        <v>12</v>
      </c>
      <c r="D30" s="27">
        <f>+D31</f>
        <v>4</v>
      </c>
      <c r="E30" s="31">
        <f>+E31</f>
        <v>178448000</v>
      </c>
      <c r="F30" s="27">
        <f t="shared" ref="F30:I30" si="10">+F31</f>
        <v>0</v>
      </c>
      <c r="G30" s="27">
        <f t="shared" si="10"/>
        <v>0</v>
      </c>
      <c r="H30" s="27">
        <f t="shared" si="10"/>
        <v>4</v>
      </c>
      <c r="I30" s="31">
        <f t="shared" si="10"/>
        <v>178448000</v>
      </c>
    </row>
    <row r="31" spans="1:9" x14ac:dyDescent="0.35">
      <c r="C31" s="13" t="s">
        <v>5</v>
      </c>
      <c r="D31" s="2">
        <f>+'ORD 927'!B19+'ORD 927'!B20+'ORD 927'!B22</f>
        <v>4</v>
      </c>
      <c r="E31" s="18">
        <f>+'ORD 927'!E19+'ORD 927'!E20+'ORD 927'!E22</f>
        <v>178448000</v>
      </c>
      <c r="H31" s="6">
        <f>+D31+F31</f>
        <v>4</v>
      </c>
      <c r="I31" s="21">
        <f t="shared" si="7"/>
        <v>178448000</v>
      </c>
    </row>
    <row r="32" spans="1:9" ht="29" x14ac:dyDescent="0.35">
      <c r="C32" s="36" t="s">
        <v>58</v>
      </c>
      <c r="D32" s="34">
        <f>+D33</f>
        <v>0</v>
      </c>
      <c r="E32" s="34">
        <f>+E33</f>
        <v>0</v>
      </c>
      <c r="F32" s="34">
        <f t="shared" ref="F32:I32" si="11">+F33</f>
        <v>8</v>
      </c>
      <c r="G32" s="33">
        <f t="shared" si="11"/>
        <v>276944000</v>
      </c>
      <c r="H32" s="34">
        <f t="shared" si="11"/>
        <v>8</v>
      </c>
      <c r="I32" s="35">
        <f t="shared" si="11"/>
        <v>276944000</v>
      </c>
    </row>
    <row r="33" spans="3:9" x14ac:dyDescent="0.35">
      <c r="C33" s="13" t="s">
        <v>5</v>
      </c>
      <c r="D33" s="2"/>
      <c r="E33" s="2"/>
      <c r="F33" s="2">
        <f>+'EXT 927'!B13</f>
        <v>8</v>
      </c>
      <c r="G33" s="18">
        <f>+'EXT 927'!E13</f>
        <v>276944000</v>
      </c>
      <c r="H33" s="6">
        <f>+D33+F33</f>
        <v>8</v>
      </c>
      <c r="I33" s="21">
        <f t="shared" si="7"/>
        <v>276944000</v>
      </c>
    </row>
    <row r="34" spans="3:9" x14ac:dyDescent="0.35">
      <c r="C34" s="26" t="s">
        <v>78</v>
      </c>
      <c r="D34" s="47">
        <f>+D35</f>
        <v>17</v>
      </c>
      <c r="E34" s="31">
        <f t="shared" ref="E34:I34" si="12">+E35</f>
        <v>545023000</v>
      </c>
      <c r="F34" s="47">
        <f t="shared" si="12"/>
        <v>3</v>
      </c>
      <c r="G34" s="31">
        <f t="shared" si="12"/>
        <v>101825000</v>
      </c>
      <c r="H34" s="47">
        <f t="shared" si="12"/>
        <v>20</v>
      </c>
      <c r="I34" s="31">
        <f t="shared" si="12"/>
        <v>646848000</v>
      </c>
    </row>
    <row r="35" spans="3:9" x14ac:dyDescent="0.35">
      <c r="C35" s="13" t="s">
        <v>77</v>
      </c>
      <c r="D35" s="2">
        <f>+'ORD 951'!B19</f>
        <v>17</v>
      </c>
      <c r="E35" s="18">
        <f>+'ORD 951'!E19</f>
        <v>545023000</v>
      </c>
      <c r="F35" s="2">
        <f>+'EXT 951'!B10</f>
        <v>3</v>
      </c>
      <c r="G35" s="18">
        <f>+'EXT 951'!E10</f>
        <v>101825000</v>
      </c>
      <c r="H35" s="6">
        <f>+D35+F35</f>
        <v>20</v>
      </c>
      <c r="I35" s="21">
        <f t="shared" ref="I35" si="13">+E35+G35</f>
        <v>646848000</v>
      </c>
    </row>
    <row r="36" spans="3:9" ht="29" x14ac:dyDescent="0.35">
      <c r="C36" s="30" t="s">
        <v>88</v>
      </c>
      <c r="D36" s="47">
        <f>+D37</f>
        <v>25</v>
      </c>
      <c r="E36" s="31">
        <f t="shared" ref="E36:I36" si="14">+E37</f>
        <v>533800000</v>
      </c>
      <c r="F36" s="47">
        <f t="shared" si="14"/>
        <v>0</v>
      </c>
      <c r="G36" s="47">
        <f t="shared" si="14"/>
        <v>0</v>
      </c>
      <c r="H36" s="47">
        <f t="shared" si="14"/>
        <v>25</v>
      </c>
      <c r="I36" s="31">
        <f t="shared" si="14"/>
        <v>533800000</v>
      </c>
    </row>
    <row r="37" spans="3:9" x14ac:dyDescent="0.35">
      <c r="C37" s="13" t="s">
        <v>79</v>
      </c>
      <c r="D37" s="2">
        <f>+'ORD 928'!B14</f>
        <v>25</v>
      </c>
      <c r="E37" s="18">
        <f>+'ORD 928'!E14</f>
        <v>533800000</v>
      </c>
      <c r="F37" s="2">
        <v>0</v>
      </c>
      <c r="G37" s="18">
        <v>0</v>
      </c>
      <c r="H37" s="6">
        <f>+D37+F37</f>
        <v>25</v>
      </c>
      <c r="I37" s="21">
        <f t="shared" ref="I37" si="15">+E37+G37</f>
        <v>533800000</v>
      </c>
    </row>
    <row r="38" spans="3:9" ht="29" x14ac:dyDescent="0.35">
      <c r="C38" s="30" t="s">
        <v>89</v>
      </c>
      <c r="D38" s="47">
        <f>+D39</f>
        <v>15</v>
      </c>
      <c r="E38" s="31">
        <f t="shared" ref="E38:I38" si="16">+E39</f>
        <v>764985000</v>
      </c>
      <c r="F38" s="47">
        <f t="shared" si="16"/>
        <v>0</v>
      </c>
      <c r="G38" s="47">
        <f t="shared" si="16"/>
        <v>0</v>
      </c>
      <c r="H38" s="47">
        <f t="shared" si="16"/>
        <v>15</v>
      </c>
      <c r="I38" s="31">
        <f t="shared" si="16"/>
        <v>764985000</v>
      </c>
    </row>
    <row r="39" spans="3:9" x14ac:dyDescent="0.35">
      <c r="C39" s="13" t="s">
        <v>7</v>
      </c>
      <c r="D39" s="2">
        <f>+'ORD 930'!B26</f>
        <v>15</v>
      </c>
      <c r="E39" s="18">
        <f>+'ORD 930'!E26</f>
        <v>764985000</v>
      </c>
      <c r="F39" s="2">
        <v>0</v>
      </c>
      <c r="G39" s="18">
        <v>0</v>
      </c>
      <c r="H39" s="6">
        <f>+D39+F39</f>
        <v>15</v>
      </c>
      <c r="I39" s="21">
        <f t="shared" ref="I39" si="17">+E39+G39</f>
        <v>764985000</v>
      </c>
    </row>
    <row r="40" spans="3:9" x14ac:dyDescent="0.35">
      <c r="C40" s="30" t="s">
        <v>90</v>
      </c>
      <c r="D40" s="47">
        <f>+D41</f>
        <v>2</v>
      </c>
      <c r="E40" s="31">
        <f t="shared" ref="E40:I40" si="18">+E41</f>
        <v>101998000</v>
      </c>
      <c r="F40" s="47">
        <f t="shared" si="18"/>
        <v>0</v>
      </c>
      <c r="G40" s="47">
        <f t="shared" si="18"/>
        <v>0</v>
      </c>
      <c r="H40" s="47">
        <f t="shared" si="18"/>
        <v>2</v>
      </c>
      <c r="I40" s="31">
        <f t="shared" si="18"/>
        <v>101998000</v>
      </c>
    </row>
    <row r="41" spans="3:9" ht="15" thickBot="1" x14ac:dyDescent="0.4">
      <c r="C41" s="13" t="s">
        <v>7</v>
      </c>
      <c r="D41" s="2">
        <f>+'ORD 930'!B31</f>
        <v>2</v>
      </c>
      <c r="E41" s="18">
        <f>+'ORD 930'!E31</f>
        <v>101998000</v>
      </c>
      <c r="F41" s="2">
        <v>0</v>
      </c>
      <c r="G41" s="18">
        <v>0</v>
      </c>
      <c r="H41" s="6">
        <f>+D41+F41</f>
        <v>2</v>
      </c>
      <c r="I41" s="21">
        <f t="shared" ref="I41" si="19">+E41+G41</f>
        <v>101998000</v>
      </c>
    </row>
    <row r="42" spans="3:9" ht="15" thickBot="1" x14ac:dyDescent="0.4">
      <c r="C42" s="8" t="s">
        <v>8</v>
      </c>
      <c r="D42" s="8">
        <f t="shared" ref="D42:I42" si="20">+D21+D25+D28+D30+D32+D34+D36+D38+D40</f>
        <v>78</v>
      </c>
      <c r="E42" s="48">
        <f t="shared" si="20"/>
        <v>2719172000</v>
      </c>
      <c r="F42" s="8">
        <f t="shared" si="20"/>
        <v>11</v>
      </c>
      <c r="G42" s="48">
        <f t="shared" si="20"/>
        <v>378769000</v>
      </c>
      <c r="H42" s="8">
        <f t="shared" si="20"/>
        <v>89</v>
      </c>
      <c r="I42" s="20">
        <f t="shared" si="20"/>
        <v>3097941000</v>
      </c>
    </row>
  </sheetData>
  <mergeCells count="10">
    <mergeCell ref="C2:I2"/>
    <mergeCell ref="C17:I17"/>
    <mergeCell ref="C19:C20"/>
    <mergeCell ref="C4:C5"/>
    <mergeCell ref="D4:E4"/>
    <mergeCell ref="F4:G4"/>
    <mergeCell ref="H4:I4"/>
    <mergeCell ref="D19:E19"/>
    <mergeCell ref="F19:G19"/>
    <mergeCell ref="H19:I19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8"/>
  <sheetViews>
    <sheetView workbookViewId="0"/>
  </sheetViews>
  <sheetFormatPr baseColWidth="10" defaultColWidth="11.453125" defaultRowHeight="14.5" x14ac:dyDescent="0.35"/>
  <cols>
    <col min="1" max="2" width="11.453125" style="22"/>
    <col min="3" max="3" width="64.453125" style="22" bestFit="1" customWidth="1"/>
    <col min="4" max="4" width="13.453125" style="23" bestFit="1" customWidth="1"/>
    <col min="5" max="5" width="12" style="22" bestFit="1" customWidth="1"/>
    <col min="6" max="16384" width="11.453125" style="22"/>
  </cols>
  <sheetData>
    <row r="2" spans="2:5" x14ac:dyDescent="0.35">
      <c r="B2" s="59" t="s">
        <v>59</v>
      </c>
      <c r="C2" s="59"/>
      <c r="D2" s="59"/>
      <c r="E2" s="59"/>
    </row>
    <row r="3" spans="2:5" x14ac:dyDescent="0.35">
      <c r="B3" s="59" t="s">
        <v>13</v>
      </c>
      <c r="C3" s="59"/>
      <c r="D3" s="59"/>
      <c r="E3" s="59"/>
    </row>
    <row r="4" spans="2:5" ht="15" thickBot="1" x14ac:dyDescent="0.4">
      <c r="C4" s="17"/>
      <c r="D4" s="17"/>
    </row>
    <row r="5" spans="2:5" ht="15" thickBot="1" x14ac:dyDescent="0.4">
      <c r="B5" s="8" t="s">
        <v>15</v>
      </c>
      <c r="C5" s="8" t="s">
        <v>14</v>
      </c>
      <c r="D5" s="8" t="s">
        <v>53</v>
      </c>
      <c r="E5" s="8" t="s">
        <v>54</v>
      </c>
    </row>
    <row r="6" spans="2:5" x14ac:dyDescent="0.35">
      <c r="B6" s="6"/>
      <c r="C6" s="16" t="s">
        <v>44</v>
      </c>
    </row>
    <row r="7" spans="2:5" x14ac:dyDescent="0.35">
      <c r="B7" s="17"/>
      <c r="C7" s="1" t="s">
        <v>21</v>
      </c>
    </row>
    <row r="8" spans="2:5" x14ac:dyDescent="0.35">
      <c r="B8" s="23"/>
      <c r="C8" s="24" t="s">
        <v>49</v>
      </c>
    </row>
    <row r="9" spans="2:5" x14ac:dyDescent="0.35">
      <c r="B9" s="17"/>
      <c r="C9" s="10" t="s">
        <v>50</v>
      </c>
    </row>
    <row r="10" spans="2:5" x14ac:dyDescent="0.35">
      <c r="B10" s="23"/>
      <c r="C10" s="12" t="s">
        <v>17</v>
      </c>
    </row>
    <row r="11" spans="2:5" x14ac:dyDescent="0.35">
      <c r="B11" s="23">
        <v>2</v>
      </c>
      <c r="C11" s="25" t="s">
        <v>19</v>
      </c>
      <c r="D11" s="18">
        <v>35314000</v>
      </c>
      <c r="E11" s="21">
        <f>+B11*D11</f>
        <v>70628000</v>
      </c>
    </row>
    <row r="12" spans="2:5" x14ac:dyDescent="0.35">
      <c r="B12" s="4"/>
      <c r="C12" s="16" t="s">
        <v>44</v>
      </c>
      <c r="D12" s="19"/>
      <c r="E12" s="19"/>
    </row>
    <row r="13" spans="2:5" x14ac:dyDescent="0.35">
      <c r="B13" s="5"/>
      <c r="C13" s="1" t="s">
        <v>16</v>
      </c>
      <c r="D13" s="19"/>
      <c r="E13" s="19"/>
    </row>
    <row r="14" spans="2:5" x14ac:dyDescent="0.35">
      <c r="C14" s="24" t="s">
        <v>45</v>
      </c>
      <c r="D14" s="19"/>
      <c r="E14" s="19"/>
    </row>
    <row r="15" spans="2:5" x14ac:dyDescent="0.35">
      <c r="B15" s="5"/>
      <c r="C15" s="9" t="s">
        <v>10</v>
      </c>
      <c r="D15" s="19"/>
      <c r="E15" s="19"/>
    </row>
    <row r="16" spans="2:5" x14ac:dyDescent="0.35">
      <c r="C16" s="11" t="s">
        <v>20</v>
      </c>
      <c r="D16" s="19"/>
      <c r="E16" s="19"/>
    </row>
    <row r="17" spans="2:5" ht="15" thickBot="1" x14ac:dyDescent="0.4">
      <c r="B17" s="23">
        <v>1</v>
      </c>
      <c r="C17" s="25" t="s">
        <v>23</v>
      </c>
      <c r="D17" s="19">
        <v>35314000</v>
      </c>
      <c r="E17" s="21">
        <f>+B17*D17</f>
        <v>35314000</v>
      </c>
    </row>
    <row r="18" spans="2:5" ht="15" thickBot="1" x14ac:dyDescent="0.4">
      <c r="B18" s="8">
        <f>SUM(B7:B17)</f>
        <v>3</v>
      </c>
      <c r="C18" s="8" t="s">
        <v>22</v>
      </c>
      <c r="D18" s="20"/>
      <c r="E18" s="20">
        <f>SUM(E11:E17)</f>
        <v>105942000</v>
      </c>
    </row>
  </sheetData>
  <mergeCells count="2">
    <mergeCell ref="B2:E2"/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3"/>
  <sheetViews>
    <sheetView workbookViewId="0"/>
  </sheetViews>
  <sheetFormatPr baseColWidth="10" defaultColWidth="11.453125" defaultRowHeight="14.5" x14ac:dyDescent="0.35"/>
  <cols>
    <col min="1" max="1" width="11.453125" style="22"/>
    <col min="2" max="2" width="8.453125" style="22" bestFit="1" customWidth="1"/>
    <col min="3" max="3" width="81.1796875" style="22" bestFit="1" customWidth="1"/>
    <col min="4" max="4" width="12.81640625" style="23" bestFit="1" customWidth="1"/>
    <col min="5" max="5" width="12" style="22" bestFit="1" customWidth="1"/>
    <col min="6" max="16384" width="11.453125" style="22"/>
  </cols>
  <sheetData>
    <row r="2" spans="2:5" x14ac:dyDescent="0.35">
      <c r="B2" s="59" t="s">
        <v>59</v>
      </c>
      <c r="C2" s="59"/>
      <c r="D2" s="59"/>
      <c r="E2" s="59"/>
    </row>
    <row r="3" spans="2:5" x14ac:dyDescent="0.35">
      <c r="B3" s="59" t="s">
        <v>24</v>
      </c>
      <c r="C3" s="59"/>
      <c r="D3" s="59"/>
      <c r="E3" s="59"/>
    </row>
    <row r="4" spans="2:5" ht="15" thickBot="1" x14ac:dyDescent="0.4"/>
    <row r="5" spans="2:5" ht="15" thickBot="1" x14ac:dyDescent="0.4">
      <c r="B5" s="8" t="s">
        <v>15</v>
      </c>
      <c r="C5" s="8" t="s">
        <v>14</v>
      </c>
      <c r="D5" s="8" t="s">
        <v>53</v>
      </c>
      <c r="E5" s="8" t="s">
        <v>54</v>
      </c>
    </row>
    <row r="6" spans="2:5" x14ac:dyDescent="0.35">
      <c r="B6" s="4"/>
      <c r="C6" s="16" t="s">
        <v>44</v>
      </c>
      <c r="D6" s="18"/>
      <c r="E6" s="19"/>
    </row>
    <row r="7" spans="2:5" x14ac:dyDescent="0.35">
      <c r="B7" s="5"/>
      <c r="C7" s="1" t="s">
        <v>16</v>
      </c>
      <c r="D7" s="18"/>
      <c r="E7" s="19"/>
    </row>
    <row r="8" spans="2:5" x14ac:dyDescent="0.35">
      <c r="C8" s="24" t="s">
        <v>45</v>
      </c>
      <c r="D8" s="18"/>
      <c r="E8" s="19"/>
    </row>
    <row r="9" spans="2:5" x14ac:dyDescent="0.35">
      <c r="B9" s="5"/>
      <c r="C9" s="9" t="s">
        <v>10</v>
      </c>
      <c r="D9" s="19"/>
      <c r="E9" s="19"/>
    </row>
    <row r="10" spans="2:5" x14ac:dyDescent="0.35">
      <c r="C10" s="11" t="s">
        <v>26</v>
      </c>
      <c r="D10" s="19"/>
      <c r="E10" s="19"/>
    </row>
    <row r="11" spans="2:5" x14ac:dyDescent="0.35">
      <c r="B11" s="23">
        <v>1</v>
      </c>
      <c r="C11" s="25" t="s">
        <v>32</v>
      </c>
      <c r="D11" s="19">
        <v>66125000</v>
      </c>
      <c r="E11" s="21">
        <f t="shared" ref="E11:E13" si="0">+B11*D11</f>
        <v>66125000</v>
      </c>
    </row>
    <row r="12" spans="2:5" x14ac:dyDescent="0.35">
      <c r="B12" s="23">
        <v>2</v>
      </c>
      <c r="C12" s="25" t="s">
        <v>28</v>
      </c>
      <c r="D12" s="19">
        <v>52583000</v>
      </c>
      <c r="E12" s="21">
        <f t="shared" si="0"/>
        <v>105166000</v>
      </c>
    </row>
    <row r="13" spans="2:5" x14ac:dyDescent="0.35">
      <c r="B13" s="23">
        <v>4</v>
      </c>
      <c r="C13" s="25" t="s">
        <v>29</v>
      </c>
      <c r="D13" s="19">
        <v>14005000</v>
      </c>
      <c r="E13" s="21">
        <f t="shared" si="0"/>
        <v>56020000</v>
      </c>
    </row>
    <row r="14" spans="2:5" x14ac:dyDescent="0.35">
      <c r="B14" s="6"/>
      <c r="C14" s="16" t="s">
        <v>61</v>
      </c>
    </row>
    <row r="15" spans="2:5" x14ac:dyDescent="0.35">
      <c r="B15" s="17"/>
      <c r="C15" s="37" t="s">
        <v>21</v>
      </c>
    </row>
    <row r="16" spans="2:5" x14ac:dyDescent="0.35">
      <c r="B16" s="23"/>
      <c r="C16" s="24" t="s">
        <v>51</v>
      </c>
    </row>
    <row r="17" spans="2:5" x14ac:dyDescent="0.35">
      <c r="B17" s="17"/>
      <c r="C17" s="9" t="s">
        <v>12</v>
      </c>
    </row>
    <row r="18" spans="2:5" x14ac:dyDescent="0.35">
      <c r="B18" s="23"/>
      <c r="C18" s="11" t="s">
        <v>26</v>
      </c>
    </row>
    <row r="19" spans="2:5" x14ac:dyDescent="0.35">
      <c r="B19" s="23">
        <v>2</v>
      </c>
      <c r="C19" s="25" t="s">
        <v>27</v>
      </c>
      <c r="D19" s="19">
        <v>54716000</v>
      </c>
      <c r="E19" s="21">
        <f>+B19*D19</f>
        <v>109432000</v>
      </c>
    </row>
    <row r="20" spans="2:5" x14ac:dyDescent="0.35">
      <c r="B20" s="23">
        <v>1</v>
      </c>
      <c r="C20" s="25" t="s">
        <v>25</v>
      </c>
      <c r="D20" s="19">
        <v>14520000</v>
      </c>
      <c r="E20" s="21">
        <f>+B20*D20</f>
        <v>14520000</v>
      </c>
    </row>
    <row r="21" spans="2:5" x14ac:dyDescent="0.35">
      <c r="B21" s="23"/>
      <c r="C21" s="11" t="s">
        <v>30</v>
      </c>
      <c r="D21" s="19"/>
      <c r="E21" s="19"/>
    </row>
    <row r="22" spans="2:5" ht="15" thickBot="1" x14ac:dyDescent="0.4">
      <c r="B22" s="23">
        <v>1</v>
      </c>
      <c r="C22" s="25" t="s">
        <v>31</v>
      </c>
      <c r="D22" s="19">
        <v>54496000</v>
      </c>
      <c r="E22" s="21">
        <f>+B22*D22</f>
        <v>54496000</v>
      </c>
    </row>
    <row r="23" spans="2:5" ht="15" thickBot="1" x14ac:dyDescent="0.4">
      <c r="B23" s="8">
        <f>SUM(B6:B22)</f>
        <v>11</v>
      </c>
      <c r="C23" s="8" t="s">
        <v>22</v>
      </c>
      <c r="D23" s="20"/>
      <c r="E23" s="20">
        <f>SUM(E6:E22)</f>
        <v>405759000</v>
      </c>
    </row>
  </sheetData>
  <mergeCells count="2">
    <mergeCell ref="B2:E2"/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B2:E13"/>
  <sheetViews>
    <sheetView workbookViewId="0"/>
  </sheetViews>
  <sheetFormatPr baseColWidth="10" defaultColWidth="11.453125" defaultRowHeight="14.5" x14ac:dyDescent="0.35"/>
  <cols>
    <col min="1" max="1" width="11.453125" style="22"/>
    <col min="2" max="2" width="8.453125" style="22" bestFit="1" customWidth="1"/>
    <col min="3" max="3" width="81.1796875" style="22" bestFit="1" customWidth="1"/>
    <col min="4" max="4" width="12.81640625" style="23" bestFit="1" customWidth="1"/>
    <col min="5" max="5" width="12" style="22" bestFit="1" customWidth="1"/>
    <col min="6" max="16384" width="11.453125" style="22"/>
  </cols>
  <sheetData>
    <row r="2" spans="2:5" x14ac:dyDescent="0.35">
      <c r="B2" s="59" t="s">
        <v>60</v>
      </c>
      <c r="C2" s="59"/>
      <c r="D2" s="59"/>
      <c r="E2" s="59"/>
    </row>
    <row r="3" spans="2:5" x14ac:dyDescent="0.35">
      <c r="B3" s="59" t="s">
        <v>24</v>
      </c>
      <c r="C3" s="59"/>
      <c r="D3" s="59"/>
      <c r="E3" s="59"/>
    </row>
    <row r="4" spans="2:5" ht="15" thickBot="1" x14ac:dyDescent="0.4"/>
    <row r="5" spans="2:5" ht="15" thickBot="1" x14ac:dyDescent="0.4">
      <c r="B5" s="8" t="s">
        <v>15</v>
      </c>
      <c r="C5" s="8" t="s">
        <v>14</v>
      </c>
      <c r="D5" s="8" t="s">
        <v>53</v>
      </c>
      <c r="E5" s="8" t="s">
        <v>54</v>
      </c>
    </row>
    <row r="6" spans="2:5" x14ac:dyDescent="0.35">
      <c r="B6" s="23"/>
      <c r="C6" s="16" t="s">
        <v>44</v>
      </c>
      <c r="D6" s="22"/>
    </row>
    <row r="7" spans="2:5" x14ac:dyDescent="0.35">
      <c r="B7" s="23"/>
      <c r="C7" s="1" t="s">
        <v>18</v>
      </c>
      <c r="D7" s="22"/>
    </row>
    <row r="8" spans="2:5" x14ac:dyDescent="0.35">
      <c r="B8" s="23"/>
      <c r="C8" s="24" t="s">
        <v>48</v>
      </c>
      <c r="D8" s="22"/>
    </row>
    <row r="9" spans="2:5" ht="29" x14ac:dyDescent="0.35">
      <c r="B9" s="23"/>
      <c r="C9" s="10" t="s">
        <v>58</v>
      </c>
      <c r="D9" s="22"/>
    </row>
    <row r="10" spans="2:5" x14ac:dyDescent="0.35">
      <c r="B10" s="23"/>
      <c r="C10" s="11" t="s">
        <v>26</v>
      </c>
      <c r="D10" s="22"/>
    </row>
    <row r="11" spans="2:5" x14ac:dyDescent="0.35">
      <c r="B11" s="23">
        <v>4</v>
      </c>
      <c r="C11" s="25" t="s">
        <v>46</v>
      </c>
      <c r="D11" s="19">
        <v>54716000</v>
      </c>
      <c r="E11" s="21">
        <f>+B11*D11</f>
        <v>218864000</v>
      </c>
    </row>
    <row r="12" spans="2:5" ht="15" thickBot="1" x14ac:dyDescent="0.4">
      <c r="B12" s="23">
        <v>4</v>
      </c>
      <c r="C12" s="25" t="s">
        <v>47</v>
      </c>
      <c r="D12" s="19">
        <v>14520000</v>
      </c>
      <c r="E12" s="21">
        <f>+B12*D12</f>
        <v>58080000</v>
      </c>
    </row>
    <row r="13" spans="2:5" ht="15" thickBot="1" x14ac:dyDescent="0.4">
      <c r="B13" s="8">
        <f>SUM(B11:B12)</f>
        <v>8</v>
      </c>
      <c r="C13" s="8" t="s">
        <v>22</v>
      </c>
      <c r="D13" s="20"/>
      <c r="E13" s="20">
        <f>SUM(E11:E12)</f>
        <v>276944000</v>
      </c>
    </row>
  </sheetData>
  <mergeCells count="2">
    <mergeCell ref="B2:E2"/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81E9-3E36-4F0F-91C2-29CBBBBBE000}">
  <dimension ref="B2:E14"/>
  <sheetViews>
    <sheetView workbookViewId="0"/>
  </sheetViews>
  <sheetFormatPr baseColWidth="10" defaultColWidth="11.453125" defaultRowHeight="14.5" x14ac:dyDescent="0.35"/>
  <cols>
    <col min="1" max="1" width="11.453125" style="22"/>
    <col min="2" max="2" width="8.453125" style="22" bestFit="1" customWidth="1"/>
    <col min="3" max="3" width="76.7265625" style="22" customWidth="1"/>
    <col min="4" max="4" width="12.81640625" style="23" bestFit="1" customWidth="1"/>
    <col min="5" max="5" width="12" style="22" bestFit="1" customWidth="1"/>
    <col min="6" max="16384" width="11.453125" style="22"/>
  </cols>
  <sheetData>
    <row r="2" spans="2:5" x14ac:dyDescent="0.35">
      <c r="B2" s="59" t="s">
        <v>59</v>
      </c>
      <c r="C2" s="59"/>
      <c r="D2" s="59"/>
      <c r="E2" s="59"/>
    </row>
    <row r="3" spans="2:5" x14ac:dyDescent="0.35">
      <c r="B3" s="59" t="s">
        <v>80</v>
      </c>
      <c r="C3" s="59"/>
      <c r="D3" s="59"/>
      <c r="E3" s="59"/>
    </row>
    <row r="4" spans="2:5" ht="15" thickBot="1" x14ac:dyDescent="0.4"/>
    <row r="5" spans="2:5" ht="15" thickBot="1" x14ac:dyDescent="0.4">
      <c r="B5" s="8" t="s">
        <v>15</v>
      </c>
      <c r="C5" s="8" t="s">
        <v>14</v>
      </c>
      <c r="D5" s="8" t="s">
        <v>53</v>
      </c>
      <c r="E5" s="8" t="s">
        <v>54</v>
      </c>
    </row>
    <row r="6" spans="2:5" x14ac:dyDescent="0.35">
      <c r="B6" s="4"/>
      <c r="C6" s="16" t="s">
        <v>81</v>
      </c>
      <c r="D6" s="18"/>
      <c r="E6" s="19"/>
    </row>
    <row r="7" spans="2:5" x14ac:dyDescent="0.35">
      <c r="B7" s="5"/>
      <c r="C7" s="1" t="s">
        <v>82</v>
      </c>
      <c r="D7" s="18"/>
      <c r="E7" s="19"/>
    </row>
    <row r="8" spans="2:5" x14ac:dyDescent="0.35">
      <c r="C8" s="24" t="s">
        <v>83</v>
      </c>
      <c r="D8" s="18"/>
      <c r="E8" s="19"/>
    </row>
    <row r="9" spans="2:5" ht="29" x14ac:dyDescent="0.35">
      <c r="B9" s="5"/>
      <c r="C9" s="10" t="s">
        <v>88</v>
      </c>
      <c r="D9" s="19"/>
      <c r="E9" s="19"/>
    </row>
    <row r="10" spans="2:5" x14ac:dyDescent="0.35">
      <c r="C10" s="11" t="s">
        <v>84</v>
      </c>
      <c r="D10" s="19"/>
      <c r="E10" s="19"/>
    </row>
    <row r="11" spans="2:5" x14ac:dyDescent="0.35">
      <c r="B11" s="23">
        <v>15</v>
      </c>
      <c r="C11" s="25" t="s">
        <v>87</v>
      </c>
      <c r="D11" s="19">
        <v>23711000</v>
      </c>
      <c r="E11" s="21">
        <f t="shared" ref="E11:E13" si="0">+B11*D11</f>
        <v>355665000</v>
      </c>
    </row>
    <row r="12" spans="2:5" x14ac:dyDescent="0.35">
      <c r="B12" s="23">
        <v>9</v>
      </c>
      <c r="C12" s="25" t="s">
        <v>85</v>
      </c>
      <c r="D12" s="19">
        <v>15869000</v>
      </c>
      <c r="E12" s="21">
        <f t="shared" si="0"/>
        <v>142821000</v>
      </c>
    </row>
    <row r="13" spans="2:5" ht="15" thickBot="1" x14ac:dyDescent="0.4">
      <c r="B13" s="23">
        <v>1</v>
      </c>
      <c r="C13" s="25" t="s">
        <v>86</v>
      </c>
      <c r="D13" s="19">
        <v>35314000</v>
      </c>
      <c r="E13" s="21">
        <f t="shared" si="0"/>
        <v>35314000</v>
      </c>
    </row>
    <row r="14" spans="2:5" ht="15" thickBot="1" x14ac:dyDescent="0.4">
      <c r="B14" s="8">
        <f>SUM(B6:B13)</f>
        <v>25</v>
      </c>
      <c r="C14" s="8" t="s">
        <v>22</v>
      </c>
      <c r="D14" s="20"/>
      <c r="E14" s="20">
        <f>SUM(E6:E13)</f>
        <v>533800000</v>
      </c>
    </row>
  </sheetData>
  <mergeCells count="2">
    <mergeCell ref="B2:E2"/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4"/>
  <sheetViews>
    <sheetView workbookViewId="0"/>
  </sheetViews>
  <sheetFormatPr baseColWidth="10" defaultColWidth="11.453125" defaultRowHeight="14.5" x14ac:dyDescent="0.35"/>
  <cols>
    <col min="1" max="1" width="11.453125" style="22"/>
    <col min="2" max="2" width="8.453125" style="22" bestFit="1" customWidth="1"/>
    <col min="3" max="3" width="60.54296875" style="22" bestFit="1" customWidth="1"/>
    <col min="4" max="4" width="12.81640625" style="23" bestFit="1" customWidth="1"/>
    <col min="5" max="5" width="12" style="22" bestFit="1" customWidth="1"/>
    <col min="6" max="16384" width="11.453125" style="22"/>
  </cols>
  <sheetData>
    <row r="2" spans="2:5" x14ac:dyDescent="0.35">
      <c r="B2" s="59" t="s">
        <v>59</v>
      </c>
      <c r="C2" s="59"/>
      <c r="D2" s="59"/>
      <c r="E2" s="59"/>
    </row>
    <row r="3" spans="2:5" x14ac:dyDescent="0.35">
      <c r="B3" s="59" t="s">
        <v>33</v>
      </c>
      <c r="C3" s="59"/>
      <c r="D3" s="59"/>
      <c r="E3" s="59"/>
    </row>
    <row r="4" spans="2:5" ht="15" thickBot="1" x14ac:dyDescent="0.4"/>
    <row r="5" spans="2:5" ht="15" thickBot="1" x14ac:dyDescent="0.4">
      <c r="B5" s="8" t="s">
        <v>15</v>
      </c>
      <c r="C5" s="8" t="s">
        <v>14</v>
      </c>
      <c r="D5" s="8" t="s">
        <v>53</v>
      </c>
      <c r="E5" s="8" t="s">
        <v>54</v>
      </c>
    </row>
    <row r="6" spans="2:5" x14ac:dyDescent="0.35">
      <c r="B6" s="4"/>
      <c r="C6" s="16" t="s">
        <v>44</v>
      </c>
    </row>
    <row r="7" spans="2:5" x14ac:dyDescent="0.35">
      <c r="B7" s="5"/>
      <c r="C7" s="1" t="s">
        <v>21</v>
      </c>
    </row>
    <row r="8" spans="2:5" x14ac:dyDescent="0.35">
      <c r="C8" s="24" t="s">
        <v>49</v>
      </c>
    </row>
    <row r="9" spans="2:5" x14ac:dyDescent="0.35">
      <c r="B9" s="5"/>
      <c r="C9" s="10" t="s">
        <v>50</v>
      </c>
    </row>
    <row r="10" spans="2:5" x14ac:dyDescent="0.35">
      <c r="C10" s="11" t="s">
        <v>35</v>
      </c>
      <c r="D10" s="22"/>
    </row>
    <row r="11" spans="2:5" x14ac:dyDescent="0.35">
      <c r="B11" s="23">
        <v>1</v>
      </c>
      <c r="C11" s="25" t="s">
        <v>34</v>
      </c>
      <c r="D11" s="19">
        <v>52502000</v>
      </c>
      <c r="E11" s="21">
        <f>+B11*D11</f>
        <v>52502000</v>
      </c>
    </row>
    <row r="12" spans="2:5" x14ac:dyDescent="0.35">
      <c r="B12" s="23"/>
      <c r="C12" s="11" t="s">
        <v>36</v>
      </c>
      <c r="D12" s="19"/>
      <c r="E12" s="19"/>
    </row>
    <row r="13" spans="2:5" ht="15" thickBot="1" x14ac:dyDescent="0.4">
      <c r="B13" s="23">
        <v>1</v>
      </c>
      <c r="C13" s="25" t="s">
        <v>34</v>
      </c>
      <c r="D13" s="19">
        <v>52502000</v>
      </c>
      <c r="E13" s="21">
        <f>+B13*D13</f>
        <v>52502000</v>
      </c>
    </row>
    <row r="14" spans="2:5" ht="15" thickBot="1" x14ac:dyDescent="0.4">
      <c r="B14" s="8">
        <f>SUM(B6:B13)</f>
        <v>2</v>
      </c>
      <c r="C14" s="8" t="s">
        <v>22</v>
      </c>
      <c r="D14" s="20"/>
      <c r="E14" s="20">
        <f>SUM(E11:E13)</f>
        <v>105004000</v>
      </c>
    </row>
  </sheetData>
  <mergeCells count="2">
    <mergeCell ref="B2:E2"/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32"/>
  <sheetViews>
    <sheetView workbookViewId="0"/>
  </sheetViews>
  <sheetFormatPr baseColWidth="10" defaultColWidth="11.453125" defaultRowHeight="14.5" x14ac:dyDescent="0.35"/>
  <cols>
    <col min="1" max="1" width="11.453125" style="22"/>
    <col min="2" max="2" width="8.453125" style="22" bestFit="1" customWidth="1"/>
    <col min="3" max="3" width="62.81640625" style="22" bestFit="1" customWidth="1"/>
    <col min="4" max="4" width="12.81640625" style="23" bestFit="1" customWidth="1"/>
    <col min="5" max="5" width="13.7265625" style="22" bestFit="1" customWidth="1"/>
    <col min="6" max="16384" width="11.453125" style="22"/>
  </cols>
  <sheetData>
    <row r="2" spans="2:5" x14ac:dyDescent="0.35">
      <c r="B2" s="59" t="s">
        <v>59</v>
      </c>
      <c r="C2" s="59"/>
      <c r="D2" s="59"/>
      <c r="E2" s="59"/>
    </row>
    <row r="3" spans="2:5" x14ac:dyDescent="0.35">
      <c r="B3" s="59" t="s">
        <v>37</v>
      </c>
      <c r="C3" s="59"/>
      <c r="D3" s="59"/>
      <c r="E3" s="59"/>
    </row>
    <row r="4" spans="2:5" ht="15" thickBot="1" x14ac:dyDescent="0.4"/>
    <row r="5" spans="2:5" ht="15" thickBot="1" x14ac:dyDescent="0.4">
      <c r="B5" s="8" t="s">
        <v>15</v>
      </c>
      <c r="C5" s="8" t="s">
        <v>14</v>
      </c>
      <c r="D5" s="8" t="s">
        <v>53</v>
      </c>
      <c r="E5" s="8" t="s">
        <v>54</v>
      </c>
    </row>
    <row r="6" spans="2:5" x14ac:dyDescent="0.35">
      <c r="B6" s="6"/>
      <c r="C6" s="16" t="s">
        <v>44</v>
      </c>
      <c r="D6" s="18"/>
      <c r="E6" s="19"/>
    </row>
    <row r="7" spans="2:5" x14ac:dyDescent="0.35">
      <c r="B7" s="17"/>
      <c r="C7" s="1" t="s">
        <v>21</v>
      </c>
      <c r="D7" s="18"/>
      <c r="E7" s="19"/>
    </row>
    <row r="8" spans="2:5" x14ac:dyDescent="0.35">
      <c r="B8" s="23"/>
      <c r="C8" s="24" t="s">
        <v>49</v>
      </c>
      <c r="D8" s="18"/>
      <c r="E8" s="19"/>
    </row>
    <row r="9" spans="2:5" x14ac:dyDescent="0.35">
      <c r="B9" s="17"/>
      <c r="C9" s="10" t="s">
        <v>50</v>
      </c>
      <c r="D9" s="18"/>
      <c r="E9" s="19"/>
    </row>
    <row r="10" spans="2:5" x14ac:dyDescent="0.35">
      <c r="B10" s="23"/>
      <c r="C10" s="11" t="s">
        <v>41</v>
      </c>
      <c r="D10" s="19"/>
      <c r="E10" s="19"/>
    </row>
    <row r="11" spans="2:5" x14ac:dyDescent="0.35">
      <c r="B11" s="23">
        <v>1</v>
      </c>
      <c r="C11" s="25" t="s">
        <v>39</v>
      </c>
      <c r="D11" s="19">
        <v>50999000</v>
      </c>
      <c r="E11" s="21">
        <f>+B11*D11</f>
        <v>50999000</v>
      </c>
    </row>
    <row r="12" spans="2:5" x14ac:dyDescent="0.35">
      <c r="B12" s="23"/>
      <c r="C12" s="11" t="s">
        <v>42</v>
      </c>
      <c r="D12" s="19"/>
      <c r="E12" s="19"/>
    </row>
    <row r="13" spans="2:5" x14ac:dyDescent="0.35">
      <c r="B13" s="23">
        <v>1</v>
      </c>
      <c r="C13" s="25" t="s">
        <v>39</v>
      </c>
      <c r="D13" s="19">
        <v>50999000</v>
      </c>
      <c r="E13" s="21">
        <f>+B13*D13</f>
        <v>50999000</v>
      </c>
    </row>
    <row r="14" spans="2:5" x14ac:dyDescent="0.35">
      <c r="B14" s="4"/>
      <c r="C14" s="16" t="s">
        <v>61</v>
      </c>
    </row>
    <row r="15" spans="2:5" x14ac:dyDescent="0.35">
      <c r="B15" s="5"/>
      <c r="C15" s="37" t="s">
        <v>18</v>
      </c>
    </row>
    <row r="16" spans="2:5" x14ac:dyDescent="0.35">
      <c r="C16" s="24" t="s">
        <v>52</v>
      </c>
    </row>
    <row r="17" spans="2:5" ht="43.5" x14ac:dyDescent="0.35">
      <c r="B17" s="5"/>
      <c r="C17" s="10" t="s">
        <v>11</v>
      </c>
    </row>
    <row r="18" spans="2:5" x14ac:dyDescent="0.35">
      <c r="C18" s="11" t="s">
        <v>38</v>
      </c>
      <c r="D18" s="22"/>
    </row>
    <row r="19" spans="2:5" x14ac:dyDescent="0.35">
      <c r="B19" s="23">
        <v>1</v>
      </c>
      <c r="C19" s="25" t="s">
        <v>40</v>
      </c>
      <c r="D19" s="19">
        <v>54663000</v>
      </c>
      <c r="E19" s="21">
        <f>+B19*D19</f>
        <v>54663000</v>
      </c>
    </row>
    <row r="20" spans="2:5" x14ac:dyDescent="0.35">
      <c r="B20" s="23"/>
      <c r="C20" s="25"/>
      <c r="D20" s="19"/>
      <c r="E20" s="21"/>
    </row>
    <row r="21" spans="2:5" x14ac:dyDescent="0.35">
      <c r="B21" s="60" t="s">
        <v>94</v>
      </c>
      <c r="C21" s="60"/>
      <c r="D21" s="60"/>
      <c r="E21" s="60"/>
    </row>
    <row r="22" spans="2:5" x14ac:dyDescent="0.35">
      <c r="B22" s="49"/>
      <c r="C22" s="49"/>
      <c r="D22" s="49"/>
      <c r="E22" s="49"/>
    </row>
    <row r="23" spans="2:5" x14ac:dyDescent="0.35">
      <c r="B23" s="49"/>
      <c r="C23" s="24" t="s">
        <v>93</v>
      </c>
      <c r="D23" s="49"/>
      <c r="E23" s="49"/>
    </row>
    <row r="24" spans="2:5" ht="29" x14ac:dyDescent="0.35">
      <c r="B24" s="49"/>
      <c r="C24" s="10" t="s">
        <v>89</v>
      </c>
      <c r="D24" s="18"/>
      <c r="E24" s="19"/>
    </row>
    <row r="25" spans="2:5" x14ac:dyDescent="0.35">
      <c r="B25" s="23"/>
      <c r="C25" s="11" t="s">
        <v>38</v>
      </c>
      <c r="D25" s="19"/>
      <c r="E25" s="19"/>
    </row>
    <row r="26" spans="2:5" x14ac:dyDescent="0.35">
      <c r="B26" s="23">
        <v>15</v>
      </c>
      <c r="C26" s="25" t="s">
        <v>39</v>
      </c>
      <c r="D26" s="19">
        <v>50999000</v>
      </c>
      <c r="E26" s="21">
        <f>+B26*D26</f>
        <v>764985000</v>
      </c>
    </row>
    <row r="27" spans="2:5" x14ac:dyDescent="0.35">
      <c r="B27" s="23"/>
      <c r="C27" s="25"/>
      <c r="D27" s="19"/>
      <c r="E27" s="21"/>
    </row>
    <row r="28" spans="2:5" x14ac:dyDescent="0.35">
      <c r="C28" s="24" t="s">
        <v>92</v>
      </c>
    </row>
    <row r="29" spans="2:5" x14ac:dyDescent="0.35">
      <c r="B29" s="5"/>
      <c r="C29" s="10" t="s">
        <v>90</v>
      </c>
    </row>
    <row r="30" spans="2:5" ht="29" x14ac:dyDescent="0.35">
      <c r="C30" s="50" t="s">
        <v>91</v>
      </c>
      <c r="D30" s="22"/>
    </row>
    <row r="31" spans="2:5" ht="15" thickBot="1" x14ac:dyDescent="0.4">
      <c r="B31" s="23">
        <v>2</v>
      </c>
      <c r="C31" s="25" t="s">
        <v>39</v>
      </c>
      <c r="D31" s="19">
        <v>50999000</v>
      </c>
      <c r="E31" s="21">
        <f>+B31*D31</f>
        <v>101998000</v>
      </c>
    </row>
    <row r="32" spans="2:5" ht="15" thickBot="1" x14ac:dyDescent="0.4">
      <c r="B32" s="8">
        <f>+B11+B13+B19+B26+B31</f>
        <v>20</v>
      </c>
      <c r="C32" s="8" t="s">
        <v>22</v>
      </c>
      <c r="D32" s="20"/>
      <c r="E32" s="20">
        <f>+E11+E13+E19+E26+E31</f>
        <v>1023644000</v>
      </c>
    </row>
  </sheetData>
  <mergeCells count="3">
    <mergeCell ref="B2:E2"/>
    <mergeCell ref="B3:E3"/>
    <mergeCell ref="B21:E21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F218-DA00-4679-950F-C0C3D2E5ACFC}">
  <dimension ref="B2:E19"/>
  <sheetViews>
    <sheetView workbookViewId="0"/>
  </sheetViews>
  <sheetFormatPr baseColWidth="10" defaultColWidth="11.453125" defaultRowHeight="14.5" x14ac:dyDescent="0.35"/>
  <cols>
    <col min="1" max="1" width="11.453125" style="22"/>
    <col min="2" max="2" width="8.453125" style="22" bestFit="1" customWidth="1"/>
    <col min="3" max="3" width="68.54296875" style="22" bestFit="1" customWidth="1"/>
    <col min="4" max="4" width="12.81640625" style="23" bestFit="1" customWidth="1"/>
    <col min="5" max="5" width="12" style="22" bestFit="1" customWidth="1"/>
    <col min="6" max="16384" width="11.453125" style="22"/>
  </cols>
  <sheetData>
    <row r="2" spans="2:5" x14ac:dyDescent="0.35">
      <c r="B2" s="59" t="s">
        <v>59</v>
      </c>
      <c r="C2" s="59"/>
      <c r="D2" s="59"/>
      <c r="E2" s="59"/>
    </row>
    <row r="3" spans="2:5" x14ac:dyDescent="0.35">
      <c r="B3" s="59" t="s">
        <v>62</v>
      </c>
      <c r="C3" s="59"/>
      <c r="D3" s="59"/>
      <c r="E3" s="59"/>
    </row>
    <row r="4" spans="2:5" ht="15" thickBot="1" x14ac:dyDescent="0.4"/>
    <row r="5" spans="2:5" ht="15" thickBot="1" x14ac:dyDescent="0.4">
      <c r="B5" s="8" t="s">
        <v>15</v>
      </c>
      <c r="C5" s="8" t="s">
        <v>14</v>
      </c>
      <c r="D5" s="8" t="s">
        <v>53</v>
      </c>
      <c r="E5" s="8" t="s">
        <v>54</v>
      </c>
    </row>
    <row r="6" spans="2:5" x14ac:dyDescent="0.35">
      <c r="B6" s="23"/>
      <c r="C6" s="11" t="s">
        <v>63</v>
      </c>
      <c r="D6" s="19"/>
      <c r="E6" s="19"/>
    </row>
    <row r="7" spans="2:5" x14ac:dyDescent="0.35">
      <c r="B7" s="38">
        <v>1</v>
      </c>
      <c r="C7" s="39" t="s">
        <v>70</v>
      </c>
      <c r="D7" s="19">
        <v>70322000</v>
      </c>
      <c r="E7" s="21">
        <f t="shared" ref="E7:E8" si="0">+B7*D7</f>
        <v>70322000</v>
      </c>
    </row>
    <row r="8" spans="2:5" x14ac:dyDescent="0.35">
      <c r="B8" s="40">
        <v>2</v>
      </c>
      <c r="C8" s="39" t="s">
        <v>71</v>
      </c>
      <c r="D8" s="19">
        <v>44700000</v>
      </c>
      <c r="E8" s="21">
        <f t="shared" si="0"/>
        <v>89400000</v>
      </c>
    </row>
    <row r="9" spans="2:5" x14ac:dyDescent="0.35">
      <c r="B9" s="38">
        <v>1</v>
      </c>
      <c r="C9" s="39" t="s">
        <v>67</v>
      </c>
      <c r="D9" s="19">
        <v>42930000</v>
      </c>
      <c r="E9" s="21">
        <f>+B9*D9</f>
        <v>42930000</v>
      </c>
    </row>
    <row r="10" spans="2:5" x14ac:dyDescent="0.35">
      <c r="B10" s="38">
        <v>1</v>
      </c>
      <c r="C10" s="39" t="s">
        <v>72</v>
      </c>
      <c r="D10" s="19">
        <v>26006000</v>
      </c>
      <c r="E10" s="21">
        <f t="shared" ref="E10:E18" si="1">+B10*D10</f>
        <v>26006000</v>
      </c>
    </row>
    <row r="11" spans="2:5" x14ac:dyDescent="0.35">
      <c r="B11" s="38">
        <v>2</v>
      </c>
      <c r="C11" s="39" t="s">
        <v>74</v>
      </c>
      <c r="D11" s="19">
        <v>15869000</v>
      </c>
      <c r="E11" s="21">
        <f t="shared" si="1"/>
        <v>31738000</v>
      </c>
    </row>
    <row r="12" spans="2:5" x14ac:dyDescent="0.35">
      <c r="B12" s="38">
        <v>2</v>
      </c>
      <c r="C12" s="39" t="s">
        <v>69</v>
      </c>
      <c r="D12" s="19">
        <v>36418000</v>
      </c>
      <c r="E12" s="21">
        <f t="shared" si="1"/>
        <v>72836000</v>
      </c>
    </row>
    <row r="13" spans="2:5" x14ac:dyDescent="0.35">
      <c r="B13" s="38">
        <v>1</v>
      </c>
      <c r="C13" s="39" t="s">
        <v>68</v>
      </c>
      <c r="D13" s="19">
        <v>35314000</v>
      </c>
      <c r="E13" s="21">
        <f t="shared" si="1"/>
        <v>35314000</v>
      </c>
    </row>
    <row r="14" spans="2:5" x14ac:dyDescent="0.35">
      <c r="B14" s="38">
        <v>1</v>
      </c>
      <c r="C14" s="39" t="s">
        <v>19</v>
      </c>
      <c r="D14" s="19">
        <v>35314000</v>
      </c>
      <c r="E14" s="21">
        <f t="shared" si="1"/>
        <v>35314000</v>
      </c>
    </row>
    <row r="15" spans="2:5" x14ac:dyDescent="0.35">
      <c r="B15" s="38">
        <v>1</v>
      </c>
      <c r="C15" s="39" t="s">
        <v>65</v>
      </c>
      <c r="D15" s="19">
        <v>35314000</v>
      </c>
      <c r="E15" s="21">
        <f t="shared" si="1"/>
        <v>35314000</v>
      </c>
    </row>
    <row r="16" spans="2:5" x14ac:dyDescent="0.35">
      <c r="B16" s="38">
        <v>2</v>
      </c>
      <c r="C16" s="39" t="s">
        <v>64</v>
      </c>
      <c r="D16" s="19">
        <v>24666000</v>
      </c>
      <c r="E16" s="21">
        <f t="shared" si="1"/>
        <v>49332000</v>
      </c>
    </row>
    <row r="17" spans="2:5" x14ac:dyDescent="0.35">
      <c r="B17" s="38">
        <v>1</v>
      </c>
      <c r="C17" s="39" t="s">
        <v>66</v>
      </c>
      <c r="D17" s="19">
        <v>26149000</v>
      </c>
      <c r="E17" s="21">
        <f t="shared" si="1"/>
        <v>26149000</v>
      </c>
    </row>
    <row r="18" spans="2:5" ht="15" thickBot="1" x14ac:dyDescent="0.4">
      <c r="B18" s="38">
        <v>2</v>
      </c>
      <c r="C18" s="39" t="s">
        <v>73</v>
      </c>
      <c r="D18" s="19">
        <v>15184000</v>
      </c>
      <c r="E18" s="21">
        <f t="shared" si="1"/>
        <v>30368000</v>
      </c>
    </row>
    <row r="19" spans="2:5" ht="15" thickBot="1" x14ac:dyDescent="0.4">
      <c r="B19" s="8">
        <f>SUM(B7:B18)</f>
        <v>17</v>
      </c>
      <c r="C19" s="8" t="s">
        <v>22</v>
      </c>
      <c r="D19" s="20"/>
      <c r="E19" s="20">
        <f>SUM(E7:E18)</f>
        <v>545023000</v>
      </c>
    </row>
  </sheetData>
  <mergeCells count="2">
    <mergeCell ref="B2:E2"/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860B-044C-4B44-86CC-6719EE82EA78}">
  <dimension ref="B2:E10"/>
  <sheetViews>
    <sheetView workbookViewId="0"/>
  </sheetViews>
  <sheetFormatPr baseColWidth="10" defaultColWidth="11.453125" defaultRowHeight="14.5" x14ac:dyDescent="0.35"/>
  <cols>
    <col min="1" max="1" width="11.453125" style="22"/>
    <col min="2" max="2" width="8.453125" style="22" bestFit="1" customWidth="1"/>
    <col min="3" max="3" width="68.54296875" style="22" bestFit="1" customWidth="1"/>
    <col min="4" max="4" width="12.81640625" style="23" bestFit="1" customWidth="1"/>
    <col min="5" max="5" width="12" style="22" bestFit="1" customWidth="1"/>
    <col min="6" max="16384" width="11.453125" style="22"/>
  </cols>
  <sheetData>
    <row r="2" spans="2:5" x14ac:dyDescent="0.35">
      <c r="B2" s="59" t="s">
        <v>60</v>
      </c>
      <c r="C2" s="59"/>
      <c r="D2" s="59"/>
      <c r="E2" s="59"/>
    </row>
    <row r="3" spans="2:5" x14ac:dyDescent="0.35">
      <c r="B3" s="59" t="s">
        <v>62</v>
      </c>
      <c r="C3" s="59"/>
      <c r="D3" s="59"/>
      <c r="E3" s="59"/>
    </row>
    <row r="4" spans="2:5" ht="15" thickBot="1" x14ac:dyDescent="0.4"/>
    <row r="5" spans="2:5" ht="15" thickBot="1" x14ac:dyDescent="0.4">
      <c r="B5" s="8" t="s">
        <v>15</v>
      </c>
      <c r="C5" s="8" t="s">
        <v>14</v>
      </c>
      <c r="D5" s="8" t="s">
        <v>53</v>
      </c>
      <c r="E5" s="8" t="s">
        <v>54</v>
      </c>
    </row>
    <row r="6" spans="2:5" x14ac:dyDescent="0.35">
      <c r="B6" s="23"/>
      <c r="C6" s="11" t="s">
        <v>63</v>
      </c>
      <c r="D6" s="19"/>
      <c r="E6" s="19"/>
    </row>
    <row r="7" spans="2:5" x14ac:dyDescent="0.35">
      <c r="B7" s="38">
        <v>1</v>
      </c>
      <c r="C7" s="39" t="s">
        <v>75</v>
      </c>
      <c r="D7" s="19">
        <v>61975000</v>
      </c>
      <c r="E7" s="21">
        <f>+B7*D7</f>
        <v>61975000</v>
      </c>
    </row>
    <row r="8" spans="2:5" x14ac:dyDescent="0.35">
      <c r="B8" s="38">
        <v>1</v>
      </c>
      <c r="C8" s="39" t="s">
        <v>64</v>
      </c>
      <c r="D8" s="19">
        <v>24666000</v>
      </c>
      <c r="E8" s="21">
        <f t="shared" ref="E8:E9" si="0">+B8*D8</f>
        <v>24666000</v>
      </c>
    </row>
    <row r="9" spans="2:5" ht="15" thickBot="1" x14ac:dyDescent="0.4">
      <c r="B9" s="38">
        <v>1</v>
      </c>
      <c r="C9" s="39" t="s">
        <v>76</v>
      </c>
      <c r="D9" s="19">
        <v>15184000</v>
      </c>
      <c r="E9" s="21">
        <f t="shared" si="0"/>
        <v>15184000</v>
      </c>
    </row>
    <row r="10" spans="2:5" ht="15" thickBot="1" x14ac:dyDescent="0.4">
      <c r="B10" s="8">
        <f>SUM(B7:B9)</f>
        <v>3</v>
      </c>
      <c r="C10" s="8" t="s">
        <v>22</v>
      </c>
      <c r="D10" s="20"/>
      <c r="E10" s="20">
        <f>SUM(E7:E9)</f>
        <v>101825000</v>
      </c>
    </row>
  </sheetData>
  <mergeCells count="2">
    <mergeCell ref="B2:E2"/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RESUMEN</vt:lpstr>
      <vt:lpstr>ORD 926</vt:lpstr>
      <vt:lpstr>ORD 927</vt:lpstr>
      <vt:lpstr>EXT 927</vt:lpstr>
      <vt:lpstr>ORD 928</vt:lpstr>
      <vt:lpstr>ORD 929</vt:lpstr>
      <vt:lpstr>ORD 930</vt:lpstr>
      <vt:lpstr>ORD 951</vt:lpstr>
      <vt:lpstr>EXT 951</vt:lpstr>
      <vt:lpstr>'EXT 927'!Área_de_impresión</vt:lpstr>
      <vt:lpstr>'EXT 951'!Área_de_impresión</vt:lpstr>
      <vt:lpstr>'ORD 926'!Área_de_impresión</vt:lpstr>
      <vt:lpstr>'ORD 927'!Área_de_impresión</vt:lpstr>
      <vt:lpstr>'ORD 928'!Área_de_impresión</vt:lpstr>
      <vt:lpstr>'ORD 929'!Área_de_impresión</vt:lpstr>
      <vt:lpstr>'ORD 930'!Área_de_impresión</vt:lpstr>
      <vt:lpstr>'ORD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</cp:lastModifiedBy>
  <cp:revision/>
  <dcterms:created xsi:type="dcterms:W3CDTF">2020-04-30T17:47:27Z</dcterms:created>
  <dcterms:modified xsi:type="dcterms:W3CDTF">2021-09-17T17:36:49Z</dcterms:modified>
  <cp:category/>
  <cp:contentStatus/>
</cp:coreProperties>
</file>